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bened\Public First Dropbox\Policy and Research Team\Polling\Client Tables\2024 General Election Omnibus\Week 3\Results\"/>
    </mc:Choice>
  </mc:AlternateContent>
  <xr:revisionPtr revIDLastSave="0" documentId="13_ncr:1_{90A16DBA-2201-43BC-B584-9AA4D442095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2" sheetId="55" r:id="rId55"/>
    <sheet name="Table 53" sheetId="56" r:id="rId56"/>
    <sheet name="Table 54" sheetId="57" r:id="rId57"/>
    <sheet name="Table 55" sheetId="58" r:id="rId58"/>
    <sheet name="Table 56" sheetId="59" r:id="rId59"/>
    <sheet name="Table 57" sheetId="60" r:id="rId60"/>
    <sheet name="Table 58" sheetId="61" r:id="rId61"/>
    <sheet name="Table 59" sheetId="62" r:id="rId62"/>
    <sheet name="Table 60" sheetId="63" r:id="rId63"/>
    <sheet name="Table 61" sheetId="64" r:id="rId64"/>
    <sheet name="Table 62" sheetId="65" r:id="rId65"/>
    <sheet name="Table 63" sheetId="66" r:id="rId66"/>
    <sheet name="Table 64" sheetId="67" r:id="rId67"/>
    <sheet name="Table 65" sheetId="68" r:id="rId68"/>
    <sheet name="Table 66" sheetId="69" r:id="rId69"/>
    <sheet name="Table 67" sheetId="70" r:id="rId70"/>
    <sheet name="Table 68" sheetId="71" r:id="rId71"/>
    <sheet name="Table 69" sheetId="72" r:id="rId72"/>
    <sheet name="Table 70" sheetId="73" r:id="rId73"/>
    <sheet name="Table 71" sheetId="74" r:id="rId74"/>
    <sheet name="Table 72" sheetId="75" r:id="rId75"/>
    <sheet name="Table 73" sheetId="76" r:id="rId76"/>
    <sheet name="Table 74" sheetId="77" r:id="rId77"/>
    <sheet name="Table 75" sheetId="78" r:id="rId78"/>
    <sheet name="Table 76" sheetId="79" r:id="rId79"/>
    <sheet name="Table 77" sheetId="80" r:id="rId80"/>
    <sheet name="Table 78" sheetId="81" r:id="rId81"/>
    <sheet name="Table 79" sheetId="82" r:id="rId82"/>
    <sheet name="Table 80" sheetId="83" r:id="rId83"/>
    <sheet name="Table 81" sheetId="84" r:id="rId84"/>
    <sheet name="Table 82" sheetId="85" r:id="rId85"/>
    <sheet name="Table 83" sheetId="86" r:id="rId86"/>
    <sheet name="Table 84" sheetId="87" r:id="rId87"/>
    <sheet name="Table 85" sheetId="88" r:id="rId88"/>
    <sheet name="Table 86" sheetId="89" r:id="rId89"/>
    <sheet name="Table 87" sheetId="90" r:id="rId90"/>
    <sheet name="Table 88" sheetId="91" r:id="rId91"/>
    <sheet name="Table 89" sheetId="92" r:id="rId92"/>
    <sheet name="Table 90" sheetId="117" r:id="rId93"/>
    <sheet name="Table 91" sheetId="118" r:id="rId94"/>
    <sheet name="Table 92" sheetId="119" r:id="rId95"/>
    <sheet name="Table 93" sheetId="120" r:id="rId96"/>
    <sheet name="Table 94" sheetId="121" r:id="rId97"/>
    <sheet name="Table 95" sheetId="122" r:id="rId98"/>
    <sheet name="Table 96" sheetId="123" r:id="rId99"/>
    <sheet name="Table 97" sheetId="124" r:id="rId100"/>
    <sheet name="Table 98" sheetId="125" r:id="rId101"/>
    <sheet name="Table 99" sheetId="126" r:id="rId102"/>
    <sheet name="Table 100" sheetId="127" r:id="rId103"/>
    <sheet name="Table 101" sheetId="128" r:id="rId104"/>
    <sheet name="Table 102" sheetId="129" r:id="rId105"/>
    <sheet name="Table 103" sheetId="130" r:id="rId106"/>
    <sheet name="Table 104" sheetId="131" r:id="rId107"/>
    <sheet name="Table 105" sheetId="132" r:id="rId108"/>
    <sheet name="Table 106" sheetId="133" r:id="rId109"/>
    <sheet name="Table 107" sheetId="134" r:id="rId110"/>
    <sheet name="Table 108" sheetId="135" r:id="rId1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6" i="2" l="1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B22" i="135"/>
  <c r="B22" i="134"/>
  <c r="B22" i="133"/>
  <c r="B22" i="132"/>
  <c r="B22" i="131"/>
  <c r="B22" i="130"/>
  <c r="B25" i="129"/>
  <c r="B18" i="128"/>
  <c r="B18" i="127"/>
  <c r="B18" i="126"/>
  <c r="B18" i="125"/>
  <c r="B18" i="124"/>
  <c r="B18" i="123"/>
  <c r="B18" i="122"/>
  <c r="B18" i="121"/>
  <c r="B22" i="120"/>
  <c r="B22" i="119"/>
  <c r="B19" i="118"/>
  <c r="B23" i="117"/>
  <c r="B21" i="92"/>
  <c r="B21" i="91"/>
  <c r="B21" i="90"/>
  <c r="B21" i="89"/>
  <c r="B21" i="88"/>
  <c r="B21" i="87"/>
  <c r="B21" i="86"/>
  <c r="B21" i="85"/>
  <c r="B21" i="84"/>
  <c r="B21" i="83"/>
  <c r="B21" i="82"/>
  <c r="B19" i="81"/>
  <c r="B19" i="80"/>
  <c r="B19" i="79"/>
  <c r="B19" i="78"/>
  <c r="B19" i="77"/>
  <c r="B19" i="76"/>
  <c r="B19" i="75"/>
  <c r="B19" i="74"/>
  <c r="B19" i="73"/>
  <c r="B19" i="72"/>
  <c r="B19" i="71"/>
  <c r="B19" i="70"/>
  <c r="B19" i="69"/>
  <c r="B19" i="68"/>
  <c r="B19" i="67"/>
  <c r="B19" i="66"/>
  <c r="B19" i="65"/>
  <c r="B19" i="64"/>
  <c r="B19" i="63"/>
  <c r="B19" i="62"/>
  <c r="B19" i="61"/>
  <c r="B19" i="60"/>
  <c r="B19" i="59"/>
  <c r="B19" i="58"/>
  <c r="B19" i="57"/>
  <c r="B19" i="56"/>
  <c r="B19" i="55"/>
  <c r="B19" i="54"/>
  <c r="B19" i="53"/>
  <c r="B19" i="52"/>
  <c r="B19" i="51"/>
  <c r="B19" i="50"/>
  <c r="B19" i="49"/>
  <c r="B19" i="48"/>
  <c r="B19" i="47"/>
  <c r="B19" i="46"/>
  <c r="B19" i="45"/>
  <c r="B19" i="44"/>
  <c r="B19" i="43"/>
  <c r="B19" i="42"/>
  <c r="B19" i="41"/>
  <c r="B19" i="40"/>
  <c r="B19" i="39"/>
  <c r="B19" i="38"/>
  <c r="B19" i="37"/>
  <c r="B19" i="36"/>
  <c r="B19" i="35"/>
  <c r="B19" i="34"/>
  <c r="B19" i="33"/>
  <c r="B19" i="32"/>
  <c r="B19" i="31"/>
  <c r="B19" i="30"/>
  <c r="B19" i="29"/>
  <c r="B19" i="28"/>
  <c r="B19" i="27"/>
  <c r="B19" i="26"/>
  <c r="B19" i="25"/>
  <c r="B19" i="24"/>
  <c r="B19" i="23"/>
  <c r="B22" i="22"/>
  <c r="B22" i="21"/>
  <c r="B22" i="20"/>
  <c r="B22" i="19"/>
  <c r="B22" i="18"/>
  <c r="B22" i="17"/>
  <c r="B22" i="16"/>
  <c r="B22" i="15"/>
  <c r="B22" i="14"/>
  <c r="B22" i="13"/>
  <c r="B22" i="12"/>
  <c r="B22" i="11"/>
  <c r="B21" i="10"/>
  <c r="B16" i="9"/>
  <c r="B16" i="8"/>
  <c r="B16" i="7"/>
  <c r="B16" i="6"/>
  <c r="B16" i="5"/>
  <c r="B16" i="4"/>
  <c r="E116" i="2"/>
  <c r="E115" i="2"/>
  <c r="E114" i="2"/>
  <c r="E113" i="2"/>
  <c r="E112" i="2"/>
  <c r="E110" i="2"/>
  <c r="E109" i="2"/>
  <c r="E108" i="2"/>
  <c r="E107" i="2"/>
  <c r="E106" i="2"/>
  <c r="E105" i="2"/>
  <c r="E104" i="2"/>
  <c r="E103" i="2"/>
  <c r="E101" i="2"/>
  <c r="E100" i="2"/>
  <c r="E99" i="2"/>
  <c r="E98" i="2"/>
  <c r="E97" i="2"/>
  <c r="D97" i="2"/>
  <c r="E96" i="2"/>
  <c r="D96" i="2"/>
  <c r="E95" i="2"/>
  <c r="D95" i="2"/>
  <c r="E94" i="2"/>
  <c r="D94" i="2"/>
  <c r="E93" i="2"/>
  <c r="D93" i="2"/>
  <c r="E92" i="2"/>
  <c r="D92" i="2"/>
  <c r="E91" i="2"/>
  <c r="D91" i="2"/>
  <c r="E90" i="2"/>
  <c r="D90" i="2"/>
  <c r="E89" i="2"/>
  <c r="D89" i="2"/>
  <c r="E88" i="2"/>
  <c r="D88" i="2"/>
  <c r="D87" i="2"/>
  <c r="E86" i="2"/>
  <c r="D86" i="2"/>
  <c r="E85" i="2"/>
  <c r="D85" i="2"/>
  <c r="E84" i="2"/>
  <c r="D84" i="2"/>
  <c r="E83" i="2"/>
  <c r="D83" i="2"/>
  <c r="E82" i="2"/>
  <c r="D82" i="2"/>
  <c r="E81" i="2"/>
  <c r="D81" i="2"/>
  <c r="E80" i="2"/>
  <c r="D80" i="2"/>
  <c r="E79" i="2"/>
  <c r="D79" i="2"/>
  <c r="E78" i="2"/>
  <c r="D78" i="2"/>
  <c r="E77" i="2"/>
  <c r="D77" i="2"/>
  <c r="D76" i="2"/>
  <c r="E75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D65" i="2"/>
  <c r="E64" i="2"/>
  <c r="D64" i="2"/>
  <c r="E63" i="2"/>
  <c r="D63" i="2"/>
  <c r="E62" i="2"/>
  <c r="D62" i="2"/>
  <c r="E61" i="2"/>
  <c r="D61" i="2"/>
  <c r="D60" i="2"/>
  <c r="E59" i="2"/>
  <c r="D59" i="2"/>
  <c r="E58" i="2"/>
  <c r="D58" i="2"/>
  <c r="E57" i="2"/>
  <c r="D57" i="2"/>
  <c r="E56" i="2"/>
  <c r="D56" i="2"/>
  <c r="D55" i="2"/>
  <c r="E54" i="2"/>
  <c r="D54" i="2"/>
  <c r="E53" i="2"/>
  <c r="D53" i="2"/>
  <c r="E52" i="2"/>
  <c r="D52" i="2"/>
  <c r="E51" i="2"/>
  <c r="D51" i="2"/>
  <c r="D50" i="2"/>
  <c r="E49" i="2"/>
  <c r="D49" i="2"/>
  <c r="E48" i="2"/>
  <c r="D48" i="2"/>
  <c r="E47" i="2"/>
  <c r="D47" i="2"/>
  <c r="E46" i="2"/>
  <c r="D46" i="2"/>
  <c r="D45" i="2"/>
  <c r="E44" i="2"/>
  <c r="D44" i="2"/>
  <c r="E43" i="2"/>
  <c r="D43" i="2"/>
  <c r="E42" i="2"/>
  <c r="D42" i="2"/>
  <c r="E41" i="2"/>
  <c r="D41" i="2"/>
  <c r="D40" i="2"/>
  <c r="E39" i="2"/>
  <c r="D39" i="2"/>
  <c r="E38" i="2"/>
  <c r="D38" i="2"/>
  <c r="E37" i="2"/>
  <c r="D37" i="2"/>
  <c r="E36" i="2"/>
  <c r="D36" i="2"/>
  <c r="D35" i="2"/>
  <c r="E34" i="2"/>
  <c r="D34" i="2"/>
  <c r="E33" i="2"/>
  <c r="D33" i="2"/>
  <c r="E32" i="2"/>
  <c r="D32" i="2"/>
  <c r="E31" i="2"/>
  <c r="D31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D9" i="2"/>
  <c r="D6" i="2"/>
  <c r="F20" i="1"/>
</calcChain>
</file>

<file path=xl/sharedStrings.xml><?xml version="1.0" encoding="utf-8"?>
<sst xmlns="http://schemas.openxmlformats.org/spreadsheetml/2006/main" count="9291" uniqueCount="341">
  <si>
    <t>Public First Election Omnibus (Week 3)</t>
  </si>
  <si>
    <t>Fieldwork:</t>
  </si>
  <si>
    <t>14th Jun - 16th Jun 2024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</si>
  <si>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</si>
  <si>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</si>
  <si>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</si>
  <si>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</si>
  <si>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</si>
  <si>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</si>
  <si>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</si>
  <si>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</si>
  <si>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</si>
  <si>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</si>
  <si>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</si>
  <si>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</si>
  <si>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</si>
  <si>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</si>
  <si>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</si>
  <si>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</si>
  <si>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</si>
  <si>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</si>
  <si>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</si>
  <si>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</si>
  <si>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</si>
  <si>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</si>
  <si>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</si>
  <si>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</si>
  <si>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</si>
  <si>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</si>
  <si>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</si>
  <si>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</si>
  <si>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</si>
  <si>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</si>
  <si>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</si>
  <si>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</si>
  <si>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</si>
  <si>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</si>
  <si>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</si>
  <si>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</si>
  <si>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</si>
  <si>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</si>
  <si>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</si>
  <si>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</si>
  <si>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Leave</t>
  </si>
  <si>
    <t>Remain</t>
  </si>
  <si>
    <t>I did not vote</t>
  </si>
  <si>
    <t>Conservative</t>
  </si>
  <si>
    <t>Labour</t>
  </si>
  <si>
    <t>Liberal Democrat</t>
  </si>
  <si>
    <t>The Brexit Party</t>
  </si>
  <si>
    <t>Liberal Democrats</t>
  </si>
  <si>
    <t>Reform UK / The Brexit Party</t>
  </si>
  <si>
    <t>Don't Know</t>
  </si>
  <si>
    <t>GCSE or equivalent (Scottish National/O Level)</t>
  </si>
  <si>
    <t>A Level or equivalent (GCE/Higher/Advanced Higher)</t>
  </si>
  <si>
    <t>University Undergraduate Degree (BA/BSc)</t>
  </si>
  <si>
    <t>University Postgraduate Degree (MA/MSc/MPhil)</t>
  </si>
  <si>
    <t>Doctorate (PhD/DPHil)</t>
  </si>
  <si>
    <t>Con to Lab</t>
  </si>
  <si>
    <t>Con to Ref</t>
  </si>
  <si>
    <t>Con to DK</t>
  </si>
  <si>
    <t>Con to Other</t>
  </si>
  <si>
    <t>Gender</t>
  </si>
  <si>
    <t>Age</t>
  </si>
  <si>
    <t>Social Grade</t>
  </si>
  <si>
    <t>Region</t>
  </si>
  <si>
    <t>EU 2016 Vote</t>
  </si>
  <si>
    <t>2019 Vote</t>
  </si>
  <si>
    <t>Voting Intention</t>
  </si>
  <si>
    <t>Education</t>
  </si>
  <si>
    <t>Con Switch (Detailed)</t>
  </si>
  <si>
    <t>Con Switch (Simple)</t>
  </si>
  <si>
    <t xml:space="preserve"> You have one more hour to get to the polling booth and it is a 15 minute walk away</t>
  </si>
  <si>
    <t xml:space="preserve"> You would have to get up an hour earlier than you usually would to make it to the polling booth</t>
  </si>
  <si>
    <t xml:space="preserve"> The candidate for the party you most support in your local area faces a scandal that mean they no longer are standing</t>
  </si>
  <si>
    <t xml:space="preserve"> The chances of the party you  most support winning are basically zero</t>
  </si>
  <si>
    <t xml:space="preserve"> The chances of the party you most support winning are basically 100%</t>
  </si>
  <si>
    <t>I would definitely vote</t>
  </si>
  <si>
    <t>There would be a chance that I would not vote</t>
  </si>
  <si>
    <t>Grid Summary: In most elections in the UK there are around a third of the public who do not vote, possibly because they are too busy on the day or as a choice. Imagine you were in the following situations on an election day.Do you think you would definitely vote, or would there be a chance you would not vote?</t>
  </si>
  <si>
    <t>Fieldwork:  14th Jun - 16th Jun 2024</t>
  </si>
  <si>
    <t>Data weighted by interlocking age &amp; gender, region and social grade to Nationally Representative Proportions</t>
  </si>
  <si>
    <t>BASE: All Respondents</t>
  </si>
  <si>
    <t>0</t>
  </si>
  <si>
    <t>*</t>
  </si>
  <si>
    <t>In most elections in the UK there are around a third of the public who do not vote, possibly because they are too busy on the day or as a choice. Imagine you were in the following situations on an election day.Do you think you would definitely vote, or would there be a chance you would not vote?: You have one more hour to get to the polling booth and it is a 15 minute walk away</t>
  </si>
  <si>
    <t>In most elections in the UK there are around a third of the public who do not vote, possibly because they are too busy on the day or as a choice. Imagine you were in the following situations on an election day.Do you think you would definitely vote, or would there be a chance you would not vote?: You would have to get up an hour earlier than you usually would to make it to the polling booth</t>
  </si>
  <si>
    <t>In most elections in the UK there are around a third of the public who do not vote, possibly because they are too busy on the day or as a choice. Imagine you were in the following situations on an election day.Do you think you would definitely vote, or would there be a chance you would not vote?: The candidate for the party you most support in your local area faces a scandal that mean they no longer are standing</t>
  </si>
  <si>
    <t>In most elections in the UK there are around a third of the public who do not vote, possibly because they are too busy on the day or as a choice. Imagine you were in the following situations on an election day.Do you think you would definitely vote, or would there be a chance you would not vote?: The chances of the party you  most support winning are basically zero</t>
  </si>
  <si>
    <t>In most elections in the UK there are around a third of the public who do not vote, possibly because they are too busy on the day or as a choice. Imagine you were in the following situations on an election day.Do you think you would definitely vote, or would there be a chance you would not vote?: The chances of the party you most support winning are basically 100%</t>
  </si>
  <si>
    <t>1 – Very left wing</t>
  </si>
  <si>
    <t>2</t>
  </si>
  <si>
    <t>3</t>
  </si>
  <si>
    <t>4 – Neither Left Wing nor Right Wing</t>
  </si>
  <si>
    <t>5</t>
  </si>
  <si>
    <t>6</t>
  </si>
  <si>
    <t>7 – Very right wing</t>
  </si>
  <si>
    <t>Don’t know</t>
  </si>
  <si>
    <t xml:space="preserve"> People often talk about political views in terms of “left-wing” and “right-wing”.On a scale of 1 to 7, where 1 is very left wing, and 7 is very right wing, how would you position yourself?</t>
  </si>
  <si>
    <t xml:space="preserve"> Scottish National Party</t>
  </si>
  <si>
    <t xml:space="preserve"> Conservative Party</t>
  </si>
  <si>
    <t xml:space="preserve"> Reform UK</t>
  </si>
  <si>
    <t xml:space="preserve"> Liberal Democrats</t>
  </si>
  <si>
    <t xml:space="preserve"> Green Party</t>
  </si>
  <si>
    <t xml:space="preserve"> Labour Party</t>
  </si>
  <si>
    <t>Very unfavourable</t>
  </si>
  <si>
    <t>Unfavourable</t>
  </si>
  <si>
    <t>Neither favourable nor unfavourable</t>
  </si>
  <si>
    <t>Favourable</t>
  </si>
  <si>
    <t>Very favourable</t>
  </si>
  <si>
    <t>Total Unfavourable:</t>
  </si>
  <si>
    <t>Total Favourable:</t>
  </si>
  <si>
    <t>Net:</t>
  </si>
  <si>
    <t>Grid Summary: Do you have a favourable or unfavourable view of these political parties?</t>
  </si>
  <si>
    <t>Do you have a favourable or unfavourable view of these political parties?: Conservative Party</t>
  </si>
  <si>
    <t>Do you have a favourable or unfavourable view of these political parties?: Labour Party</t>
  </si>
  <si>
    <t>Do you have a favourable or unfavourable view of these political parties?: Liberal Democrats</t>
  </si>
  <si>
    <t>Do you have a favourable or unfavourable view of these political parties?: Reform UK</t>
  </si>
  <si>
    <t>Do you have a favourable or unfavourable view of these political parties?: Green Party</t>
  </si>
  <si>
    <t>Do you have a favourable or unfavourable view of these political parties?: Scottish National Party</t>
  </si>
  <si>
    <t xml:space="preserve"> Ed Davey</t>
  </si>
  <si>
    <t xml:space="preserve"> Rishi Sunak</t>
  </si>
  <si>
    <t xml:space="preserve"> Nigel Farage</t>
  </si>
  <si>
    <t xml:space="preserve"> Keir Starmer</t>
  </si>
  <si>
    <t>Grid Summary: Do you have a favourable or unfavourable view of these political leaders?</t>
  </si>
  <si>
    <t>Do you have a favourable or unfavourable view of these political leaders?: Rishi Sunak</t>
  </si>
  <si>
    <t>Do you have a favourable or unfavourable view of these political leaders?: Keir Starmer</t>
  </si>
  <si>
    <t>Do you have a favourable or unfavourable view of these political leaders?: Ed Davey</t>
  </si>
  <si>
    <t>Do you have a favourable or unfavourable view of these political leaders?: Nigel Farage</t>
  </si>
  <si>
    <t>A very bad leader</t>
  </si>
  <si>
    <t>A bad leader</t>
  </si>
  <si>
    <t>Neither good nor bad</t>
  </si>
  <si>
    <t>A good leader</t>
  </si>
  <si>
    <t>A very good leader</t>
  </si>
  <si>
    <t xml:space="preserve"> Would you say that Rishi Sunak is a good leader or a bad leader?</t>
  </si>
  <si>
    <t xml:space="preserve"> Would you say that Keir Starmer is a good leader or a bad leader?</t>
  </si>
  <si>
    <t>Not at all angry</t>
  </si>
  <si>
    <t>Slightly angry</t>
  </si>
  <si>
    <t>Moderately angry</t>
  </si>
  <si>
    <t>Very angry</t>
  </si>
  <si>
    <t>Extremely angry</t>
  </si>
  <si>
    <t>Don't know</t>
  </si>
  <si>
    <t>Grid Summary: How angry do you feel about each of these political parties?</t>
  </si>
  <si>
    <t>How angry do you feel about each of these political parties?: Conservative Party</t>
  </si>
  <si>
    <t>How angry do you feel about each of these political parties?: Labour Party</t>
  </si>
  <si>
    <t>How angry do you feel about each of these political parties?: Liberal Democrats</t>
  </si>
  <si>
    <t>How angry do you feel about each of these political parties?: Reform UK</t>
  </si>
  <si>
    <t>Not at all frustrated</t>
  </si>
  <si>
    <t>Slightly frustrated</t>
  </si>
  <si>
    <t>Moderately frustrated</t>
  </si>
  <si>
    <t>Very frustrated</t>
  </si>
  <si>
    <t>Extremely frustrated</t>
  </si>
  <si>
    <t>Grid Summary: How frustrated do you feel about each of these political parties?</t>
  </si>
  <si>
    <t>How frustrated do you feel about each of these political parties?: Conservative Party</t>
  </si>
  <si>
    <t>How frustrated do you feel about each of these political parties?: Labour Party</t>
  </si>
  <si>
    <t>How frustrated do you feel about each of these political parties?: Liberal Democrats</t>
  </si>
  <si>
    <t>How frustrated do you feel about each of these political parties?: Reform UK</t>
  </si>
  <si>
    <t>Not at all bored</t>
  </si>
  <si>
    <t>Slightly bored</t>
  </si>
  <si>
    <t>Moderately bored</t>
  </si>
  <si>
    <t>Very bored</t>
  </si>
  <si>
    <t>Extremely bored</t>
  </si>
  <si>
    <t>Grid Summary: How bored do you feel about each of these political parties?</t>
  </si>
  <si>
    <t>How bored do you feel about each of these political parties?: Conservative Party</t>
  </si>
  <si>
    <t>How bored do you feel about each of these political parties?: Labour Party</t>
  </si>
  <si>
    <t>How bored do you feel about each of these political parties?: Liberal Democrats</t>
  </si>
  <si>
    <t>How bored do you feel about each of these political parties?: Reform UK</t>
  </si>
  <si>
    <t>Not at all happy</t>
  </si>
  <si>
    <t>Slightly happy</t>
  </si>
  <si>
    <t>Moderately happy</t>
  </si>
  <si>
    <t>Very happy</t>
  </si>
  <si>
    <t>Extremely happy</t>
  </si>
  <si>
    <t>Grid Summary: How happy do you feel about each of these political parties?</t>
  </si>
  <si>
    <t>How happy do you feel about each of these political parties?: Conservative Party</t>
  </si>
  <si>
    <t>How happy do you feel about each of these political parties?: Labour Party</t>
  </si>
  <si>
    <t>How happy do you feel about each of these political parties?: Liberal Democrats</t>
  </si>
  <si>
    <t>How happy do you feel about each of these political parties?: Reform UK</t>
  </si>
  <si>
    <t>Not at all excited</t>
  </si>
  <si>
    <t>Slightly excited</t>
  </si>
  <si>
    <t>Moderately excited</t>
  </si>
  <si>
    <t>Very excited</t>
  </si>
  <si>
    <t>Extremely excited</t>
  </si>
  <si>
    <t>Grid Summary: How excited do you feel about each of these political parties?</t>
  </si>
  <si>
    <t>How excited do you feel about each of these political parties?: Conservative Party</t>
  </si>
  <si>
    <t>How excited do you feel about each of these political parties?: Labour Party</t>
  </si>
  <si>
    <t>How excited do you feel about each of these political parties?: Liberal Democrats</t>
  </si>
  <si>
    <t>How excited do you feel about each of these political parties?: Reform UK</t>
  </si>
  <si>
    <t>Not at all hopeful</t>
  </si>
  <si>
    <t>Slightly hopeful</t>
  </si>
  <si>
    <t>Moderately hopeful</t>
  </si>
  <si>
    <t>Very hopeful</t>
  </si>
  <si>
    <t>Extremely hopeful</t>
  </si>
  <si>
    <t>Grid Summary: How hopeful do you feel about each of these political parties?</t>
  </si>
  <si>
    <t>How hopeful do you feel about each of these political parties?: Conservative Party</t>
  </si>
  <si>
    <t>How hopeful do you feel about each of these political parties?: Labour Party</t>
  </si>
  <si>
    <t>How hopeful do you feel about each of these political parties?: Liberal Democrats</t>
  </si>
  <si>
    <t>How hopeful do you feel about each of these political parties?: Reform UK</t>
  </si>
  <si>
    <t>Not at all disappointed</t>
  </si>
  <si>
    <t>Slightly disappointed</t>
  </si>
  <si>
    <t>Moderately disappointed</t>
  </si>
  <si>
    <t>Very disappointed</t>
  </si>
  <si>
    <t>Extremely disappointed</t>
  </si>
  <si>
    <t>Grid Summary: How disappointed do you feel about each of these political parties?</t>
  </si>
  <si>
    <t>How disappointed do you feel about each of these political parties?: Conservative Party</t>
  </si>
  <si>
    <t>How disappointed do you feel about each of these political parties?: Labour Party</t>
  </si>
  <si>
    <t>How disappointed do you feel about each of these political parties?: Liberal Democrats</t>
  </si>
  <si>
    <t>How disappointed do you feel about each of these political parties?: Reform UK</t>
  </si>
  <si>
    <t xml:space="preserve"> Your local economy</t>
  </si>
  <si>
    <t xml:space="preserve"> Unemployment in your local area</t>
  </si>
  <si>
    <t xml:space="preserve"> The NHS overall</t>
  </si>
  <si>
    <t xml:space="preserve"> Waiting times for a doctors appointment</t>
  </si>
  <si>
    <t xml:space="preserve"> Waiting times in A&amp;E</t>
  </si>
  <si>
    <t xml:space="preserve"> Availability of NHS dentists</t>
  </si>
  <si>
    <t xml:space="preserve"> Crime rates in your local area</t>
  </si>
  <si>
    <t xml:space="preserve"> Effectiveness of the police in your local area</t>
  </si>
  <si>
    <t xml:space="preserve"> Your local secondary schools</t>
  </si>
  <si>
    <t xml:space="preserve"> Your local primary schools</t>
  </si>
  <si>
    <t>Getting a lot worse</t>
  </si>
  <si>
    <t>Getting a little worse</t>
  </si>
  <si>
    <t>Staying about the same</t>
  </si>
  <si>
    <t>Getting a little better</t>
  </si>
  <si>
    <t>Getting a lot better</t>
  </si>
  <si>
    <t>Grid Summary: In the last 5 years, do you think that each of the following are getting better, getting worse or staying about the same?</t>
  </si>
  <si>
    <t>In the last 5 years, do you think that each of the following are getting better, getting worse or staying about the same?: Your local economy</t>
  </si>
  <si>
    <t>In the last 5 years, do you think that each of the following are getting better, getting worse or staying about the same?: Unemployment in your local area</t>
  </si>
  <si>
    <t>In the last 5 years, do you think that each of the following are getting better, getting worse or staying about the same?: The NHS overall</t>
  </si>
  <si>
    <t>In the last 5 years, do you think that each of the following are getting better, getting worse or staying about the same?: Waiting times for a doctors appointment</t>
  </si>
  <si>
    <t>In the last 5 years, do you think that each of the following are getting better, getting worse or staying about the same?: Waiting times in A&amp;E</t>
  </si>
  <si>
    <t>In the last 5 years, do you think that each of the following are getting better, getting worse or staying about the same?: Availability of NHS dentists</t>
  </si>
  <si>
    <t>In the last 5 years, do you think that each of the following are getting better, getting worse or staying about the same?: Crime rates in your local area</t>
  </si>
  <si>
    <t>In the last 5 years, do you think that each of the following are getting better, getting worse or staying about the same?: Effectiveness of the police in your local area</t>
  </si>
  <si>
    <t>In the last 5 years, do you think that each of the following are getting better, getting worse or staying about the same?: Your local secondary schools</t>
  </si>
  <si>
    <t>In the last 5 years, do you think that each of the following are getting better, getting worse or staying about the same?: Your local primary schools</t>
  </si>
  <si>
    <t>Make it a lot worse</t>
  </si>
  <si>
    <t>Make it a little worse</t>
  </si>
  <si>
    <t>Make it a little better</t>
  </si>
  <si>
    <t>Make it a lot better</t>
  </si>
  <si>
    <t>Grid Summary: What impact do you think a Labour government would have on each of the following?</t>
  </si>
  <si>
    <t>What impact do you think a Labour government would have on each of the following?: Your local economy</t>
  </si>
  <si>
    <t>What impact do you think a Labour government would have on each of the following?: Unemployment in your local area</t>
  </si>
  <si>
    <t>What impact do you think a Labour government would have on each of the following?: The NHS overall</t>
  </si>
  <si>
    <t>What impact do you think a Labour government would have on each of the following?: Waiting times for a doctors appointment</t>
  </si>
  <si>
    <t>What impact do you think a Labour government would have on each of the following?: Waiting times in A&amp;E</t>
  </si>
  <si>
    <t>What impact do you think a Labour government would have on each of the following?: Availability of NHS dentists</t>
  </si>
  <si>
    <t>What impact do you think a Labour government would have on each of the following?: Crime rates in your local area</t>
  </si>
  <si>
    <t>What impact do you think a Labour government would have on each of the following?: Effectiveness of the police in your local area</t>
  </si>
  <si>
    <t>What impact do you think a Labour government would have on each of the following?: Your local secondary schools</t>
  </si>
  <si>
    <t>What impact do you think a Labour government would have on each of the following?: Your local primary schools</t>
  </si>
  <si>
    <t>Not applicable - There would be no improvement, or they would get worse</t>
  </si>
  <si>
    <t>Longer than 5 years</t>
  </si>
  <si>
    <t>In 5 years</t>
  </si>
  <si>
    <t>In 2 or 3 years</t>
  </si>
  <si>
    <t>In one year</t>
  </si>
  <si>
    <t>In 6 months</t>
  </si>
  <si>
    <t>In a few months</t>
  </si>
  <si>
    <t>Grid Summary: Imagine Labour wins the next General Election. How quickly or slowly do you think it will be before you see an improvement in the following areas?</t>
  </si>
  <si>
    <t>Imagine Labour wins the next General Election. How quickly or slowly do you think it will be before you see an improvement in the following areas?: Your local economy</t>
  </si>
  <si>
    <t>Imagine Labour wins the next General Election. How quickly or slowly do you think it will be before you see an improvement in the following areas?: Unemployment in your local area</t>
  </si>
  <si>
    <t>Imagine Labour wins the next General Election. How quickly or slowly do you think it will be before you see an improvement in the following areas?: The NHS overall</t>
  </si>
  <si>
    <t>Imagine Labour wins the next General Election. How quickly or slowly do you think it will be before you see an improvement in the following areas?: Waiting times for a doctors appointment</t>
  </si>
  <si>
    <t>Imagine Labour wins the next General Election. How quickly or slowly do you think it will be before you see an improvement in the following areas?: Waiting times in A&amp;E</t>
  </si>
  <si>
    <t>Imagine Labour wins the next General Election. How quickly or slowly do you think it will be before you see an improvement in the following areas?: Availability of NHS dentists</t>
  </si>
  <si>
    <t>Imagine Labour wins the next General Election. How quickly or slowly do you think it will be before you see an improvement in the following areas?: Crime rates in your local area</t>
  </si>
  <si>
    <t>Imagine Labour wins the next General Election. How quickly or slowly do you think it will be before you see an improvement in the following areas?: Effectiveness of the police in your local area</t>
  </si>
  <si>
    <t>Imagine Labour wins the next General Election. How quickly or slowly do you think it will be before you see an improvement in the following areas?: Your local secondary schools</t>
  </si>
  <si>
    <t>Imagine Labour wins the next General Election. How quickly or slowly do you think it will be before you see an improvement in the following areas?: Your local primary schools</t>
  </si>
  <si>
    <t>Reform UK</t>
  </si>
  <si>
    <t>Green Party</t>
  </si>
  <si>
    <t>Scottish National Party (SNP)</t>
  </si>
  <si>
    <t>Plaid Cymru</t>
  </si>
  <si>
    <t>Other (Please Specify)</t>
  </si>
  <si>
    <t>I would not vote / cannot vote</t>
  </si>
  <si>
    <t>Don’t Know</t>
  </si>
  <si>
    <t xml:space="preserve"> Some polls and projections are indicating that the Labour Party is on course to win a large majority in the next general election, and potentially reduce the Conservatives to a very small number of MPs (e.g. 50 or less). If these polls continue until election day, how do you think you would vote?</t>
  </si>
  <si>
    <t xml:space="preserve">BASE: Question displayed when the Question "In what region of the UK do you live?" is one of the following answers ("Scotland")
Scottish National Party (SNP)
Scottish National Party (SNP)
10512
</t>
  </si>
  <si>
    <t>Much more likely to consider voting for Labour</t>
  </si>
  <si>
    <t>Somewhat more likely to consider voting for Labour</t>
  </si>
  <si>
    <t>Neither more nor less likely to consider voting for Labour</t>
  </si>
  <si>
    <t>Somewhat less likely to consider voting for Labour</t>
  </si>
  <si>
    <t>Much less likely to consider voting for Labour</t>
  </si>
  <si>
    <t xml:space="preserve"> Do you think the fact that Labour could get a very large majority makes you more or less likely to consider voting for Labour?</t>
  </si>
  <si>
    <t>Less than 1 month or immediately</t>
  </si>
  <si>
    <t>Within 1  to 3 months</t>
  </si>
  <si>
    <t>Within 6 months</t>
  </si>
  <si>
    <t>Within a year</t>
  </si>
  <si>
    <t>Within 2 years</t>
  </si>
  <si>
    <t>Within 5 years</t>
  </si>
  <si>
    <t>N/A - They will have no impact</t>
  </si>
  <si>
    <t xml:space="preserve"> If Labour wins the next election, when would you expect their actions to start making an impact on the NHS?</t>
  </si>
  <si>
    <t xml:space="preserve"> If Labour wins the next election, when would you expect their actions to start making an impact on the economy?</t>
  </si>
  <si>
    <t xml:space="preserve"> Economic recession</t>
  </si>
  <si>
    <t xml:space="preserve"> Cost of living crisis</t>
  </si>
  <si>
    <t xml:space="preserve"> Another pandemic</t>
  </si>
  <si>
    <t xml:space="preserve"> Trade Union strikes</t>
  </si>
  <si>
    <t xml:space="preserve"> The war in Ukraine</t>
  </si>
  <si>
    <t xml:space="preserve"> Israel and Palestine</t>
  </si>
  <si>
    <t xml:space="preserve"> Cyber attack from a foreign entity</t>
  </si>
  <si>
    <t>Rishi Sunak</t>
  </si>
  <si>
    <t>Both of them are capable of addressing this</t>
  </si>
  <si>
    <t>Keir Starmer</t>
  </si>
  <si>
    <t>Neither of them are capable to address this</t>
  </si>
  <si>
    <t>Grid Summary: When you think about these potential or current crises, which leader do you think is best suited to lead the country through such crises?</t>
  </si>
  <si>
    <t>When you think about these potential or current crises, which leader do you think is best suited to lead the country through such crises?: Economic recession</t>
  </si>
  <si>
    <t>When you think about these potential or current crises, which leader do you think is best suited to lead the country through such crises?: Cost of living crisis</t>
  </si>
  <si>
    <t>When you think about these potential or current crises, which leader do you think is best suited to lead the country through such crises?: Another pandemic</t>
  </si>
  <si>
    <t>When you think about these potential or current crises, which leader do you think is best suited to lead the country through such crises?: Trade Union strikes</t>
  </si>
  <si>
    <t>When you think about these potential or current crises, which leader do you think is best suited to lead the country through such crises?: The war in Ukraine</t>
  </si>
  <si>
    <t>When you think about these potential or current crises, which leader do you think is best suited to lead the country through such crises?: Israel and Palestine</t>
  </si>
  <si>
    <t>When you think about these potential or current crises, which leader do you think is best suited to lead the country through such crises?: Cyber attack from a foreign entity</t>
  </si>
  <si>
    <t>They represent people like me</t>
  </si>
  <si>
    <t>I’m worried what the Conservatives would do if they remained in government</t>
  </si>
  <si>
    <t>I like Labour’s policies</t>
  </si>
  <si>
    <t>I like Labour’s general ideology</t>
  </si>
  <si>
    <t>They’re more competent than the Conservatives</t>
  </si>
  <si>
    <t>They deserve a chance to lead after 14 years of Tories</t>
  </si>
  <si>
    <t>I like their vision for the future of the country</t>
  </si>
  <si>
    <t>They’re not the Conservatives</t>
  </si>
  <si>
    <t>I like Keir Starmer</t>
  </si>
  <si>
    <t>I like a number of Labour politicians</t>
  </si>
  <si>
    <t>Other (Please specify)</t>
  </si>
  <si>
    <t>You said you would vote for the Labour Party in an election called tomorrow. Why are you voting Labour?Select up to three.</t>
  </si>
  <si>
    <t>BASE: Would vote for another party tomorrow</t>
  </si>
  <si>
    <t xml:space="preserve"> It will take years for a Labour government to repair the NHS</t>
  </si>
  <si>
    <t xml:space="preserve"> A Labour government will need years to fix all of the problems left by the Tories</t>
  </si>
  <si>
    <t xml:space="preserve"> It will take years for a Labour government to make an impact on the economy</t>
  </si>
  <si>
    <t xml:space="preserve"> The economy is so broken that a Labour government won’t be able to fix it</t>
  </si>
  <si>
    <t xml:space="preserve"> The NHS is so broken that a Labour government won’t be able to fix it</t>
  </si>
  <si>
    <t>Strongly agree</t>
  </si>
  <si>
    <t>Agree</t>
  </si>
  <si>
    <t>Neither agree nor disagree</t>
  </si>
  <si>
    <t>Disagree</t>
  </si>
  <si>
    <t>Strongly disagree</t>
  </si>
  <si>
    <t>Total Agree:</t>
  </si>
  <si>
    <t>Total Disagree:</t>
  </si>
  <si>
    <t>Grid Summary: To what extent do you agree or disagree with the following statements?</t>
  </si>
  <si>
    <t>To what extent do you agree or disagree with the following statements?: The economy is so broken that a Labour government won’t be able to fix it</t>
  </si>
  <si>
    <t>To what extent do you agree or disagree with the following statements?: It will take years for a Labour government to make an impact on the economy</t>
  </si>
  <si>
    <t>To what extent do you agree or disagree with the following statements?: The NHS is so broken that a Labour government won’t be able to fix it</t>
  </si>
  <si>
    <t>To what extent do you agree or disagree with the following statements?: It will take years for a Labour government to repair the NHS</t>
  </si>
  <si>
    <t>To what extent do you agree or disagree with the following statements?: A Labour government will need years to fix all of the problems left by the Tories</t>
  </si>
  <si>
    <t>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</si>
</sst>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1" fillId="0" borderId="0" xfId="0" applyFont="1"/>
    <xf numFmtId="0" fontId="12" fillId="0" borderId="0" xfId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opLeftCell="A4" workbookViewId="0"/>
  </sheetViews>
  <sheetFormatPr defaultColWidth="11.54296875" defaultRowHeight="14.5" x14ac:dyDescent="0.35"/>
  <sheetData>
    <row r="7" spans="6:12" ht="40" customHeight="1" x14ac:dyDescent="0.35">
      <c r="F7" s="26" t="s">
        <v>0</v>
      </c>
      <c r="G7" s="27"/>
      <c r="H7" s="27"/>
      <c r="I7" s="27"/>
      <c r="J7" s="27"/>
      <c r="K7" s="27"/>
      <c r="L7" s="27"/>
    </row>
    <row r="10" spans="6:12" ht="20" customHeight="1" x14ac:dyDescent="0.45">
      <c r="F10" s="2" t="s">
        <v>1</v>
      </c>
      <c r="K10" s="3" t="s">
        <v>2</v>
      </c>
    </row>
    <row r="11" spans="6:12" ht="20" customHeight="1" x14ac:dyDescent="0.45">
      <c r="F11" s="2" t="s">
        <v>3</v>
      </c>
      <c r="K11" s="3" t="s">
        <v>4</v>
      </c>
    </row>
    <row r="12" spans="6:12" ht="20" customHeight="1" x14ac:dyDescent="0.45">
      <c r="F12" s="2" t="s">
        <v>5</v>
      </c>
      <c r="K12" s="3" t="s">
        <v>6</v>
      </c>
    </row>
    <row r="13" spans="6:12" ht="20" customHeight="1" x14ac:dyDescent="0.45">
      <c r="F13" s="2" t="s">
        <v>7</v>
      </c>
      <c r="K13" s="3">
        <v>2011</v>
      </c>
    </row>
    <row r="14" spans="6:12" ht="18.5" x14ac:dyDescent="0.45">
      <c r="F14" s="2"/>
    </row>
    <row r="15" spans="6:12" ht="18.5" x14ac:dyDescent="0.45">
      <c r="F15" s="2"/>
    </row>
    <row r="16" spans="6:12" ht="18.5" x14ac:dyDescent="0.45">
      <c r="F16" s="2" t="s">
        <v>8</v>
      </c>
    </row>
    <row r="17" spans="6:13" ht="50" customHeight="1" x14ac:dyDescent="0.35">
      <c r="F17" s="28" t="s">
        <v>9</v>
      </c>
      <c r="G17" s="27"/>
      <c r="H17" s="27"/>
      <c r="I17" s="27"/>
      <c r="J17" s="27"/>
      <c r="K17" s="27"/>
      <c r="L17" s="27"/>
      <c r="M17" s="27"/>
    </row>
    <row r="19" spans="6:13" ht="30" customHeight="1" x14ac:dyDescent="0.35">
      <c r="F19" s="4" t="s">
        <v>10</v>
      </c>
    </row>
    <row r="20" spans="6:13" ht="17" x14ac:dyDescent="0.3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22"/>
  <sheetViews>
    <sheetView showGridLines="0" tabSelected="1" topLeftCell="A109" workbookViewId="0">
      <selection activeCell="D115" sqref="D115"/>
    </sheetView>
  </sheetViews>
  <sheetFormatPr defaultColWidth="11.54296875" defaultRowHeight="14.5" x14ac:dyDescent="0.35"/>
  <cols>
    <col min="4" max="4" width="100.6328125" customWidth="1"/>
    <col min="5" max="5" width="20.6328125" customWidth="1"/>
  </cols>
  <sheetData>
    <row r="2" spans="3:6" ht="40" customHeight="1" x14ac:dyDescent="0.35">
      <c r="D2" s="1" t="s">
        <v>11</v>
      </c>
    </row>
    <row r="6" spans="3:6" x14ac:dyDescent="0.35">
      <c r="D6" s="8" t="str">
        <f>HYPERLINK("#'Full Results'!A1", "Full Results")</f>
        <v>Full Results</v>
      </c>
    </row>
    <row r="8" spans="3:6" x14ac:dyDescent="0.35">
      <c r="D8" s="6" t="s">
        <v>12</v>
      </c>
      <c r="E8" s="6" t="s">
        <v>13</v>
      </c>
      <c r="F8" s="6" t="s">
        <v>14</v>
      </c>
    </row>
    <row r="9" spans="3:6" x14ac:dyDescent="0.35">
      <c r="C9">
        <v>1</v>
      </c>
      <c r="D9" s="8" t="str">
        <f>HYPERLINK("#'Table 1'!A1", "Grid Summary: In most elections in the UK there are around a third of the public who do not vote, possibly because they are too busy on the day or as a choice. Imagine you were in the following situations on an election day.Do you think you would...")</f>
        <v>Grid Summary: In most elections in the UK there are around a third of the public who do not vote, possibly because they are too busy on the day or as a choice. Imagine you were in the following situations on an election day.Do you think you would...</v>
      </c>
      <c r="E9" s="7"/>
      <c r="F9" t="s">
        <v>82</v>
      </c>
    </row>
    <row r="10" spans="3:6" x14ac:dyDescent="0.35">
      <c r="C10">
        <v>2</v>
      </c>
      <c r="D10" s="8" t="str">
        <f>HYPERLINK("#'Table 2'!A1", "In most elections in the UK there are around a third of the public who do not vote, possibly because they are too busy on the day or as a choice. Imagine you were in the following situations on an election day.Do you think you would definitely vo...")</f>
        <v>In most elections in the UK there are around a third of the public who do not vote, possibly because they are too busy on the day or as a choice. Imagine you were in the following situations on an election day.Do you think you would definitely vo...</v>
      </c>
      <c r="E10" s="18" t="str">
        <f>HYPERLINK("#'Full Results'!A11", "11")</f>
        <v>11</v>
      </c>
      <c r="F10" t="s">
        <v>82</v>
      </c>
    </row>
    <row r="11" spans="3:6" x14ac:dyDescent="0.35">
      <c r="C11">
        <v>3</v>
      </c>
      <c r="D11" s="8" t="str">
        <f>HYPERLINK("#'Table 3'!A1", "In most elections in the UK there are around a third of the public who do not vote, possibly because they are too busy on the day or as a choice. Imagine you were in the following situations on an election day.Do you think you would definitely vo...")</f>
        <v>In most elections in the UK there are around a third of the public who do not vote, possibly because they are too busy on the day or as a choice. Imagine you were in the following situations on an election day.Do you think you would definitely vo...</v>
      </c>
      <c r="E11" s="18" t="str">
        <f>HYPERLINK("#'Full Results'!A17", "17")</f>
        <v>17</v>
      </c>
      <c r="F11" t="s">
        <v>82</v>
      </c>
    </row>
    <row r="12" spans="3:6" x14ac:dyDescent="0.35">
      <c r="C12">
        <v>4</v>
      </c>
      <c r="D12" s="8" t="str">
        <f>HYPERLINK("#'Table 4'!A1", "In most elections in the UK there are around a third of the public who do not vote, possibly because they are too busy on the day or as a choice. Imagine you were in the following situations on an election day.Do you think you would definitely vo...")</f>
        <v>In most elections in the UK there are around a third of the public who do not vote, possibly because they are too busy on the day or as a choice. Imagine you were in the following situations on an election day.Do you think you would definitely vo...</v>
      </c>
      <c r="E12" s="18" t="str">
        <f>HYPERLINK("#'Full Results'!A23", "23")</f>
        <v>23</v>
      </c>
      <c r="F12" t="s">
        <v>82</v>
      </c>
    </row>
    <row r="13" spans="3:6" x14ac:dyDescent="0.35">
      <c r="C13">
        <v>5</v>
      </c>
      <c r="D13" s="8" t="str">
        <f>HYPERLINK("#'Table 5'!A1", "In most elections in the UK there are around a third of the public who do not vote, possibly because they are too busy on the day or as a choice. Imagine you were in the following situations on an election day.Do you think you would definitely vo...")</f>
        <v>In most elections in the UK there are around a third of the public who do not vote, possibly because they are too busy on the day or as a choice. Imagine you were in the following situations on an election day.Do you think you would definitely vo...</v>
      </c>
      <c r="E13" s="18" t="str">
        <f>HYPERLINK("#'Full Results'!A29", "29")</f>
        <v>29</v>
      </c>
      <c r="F13" t="s">
        <v>82</v>
      </c>
    </row>
    <row r="14" spans="3:6" x14ac:dyDescent="0.35">
      <c r="C14">
        <v>6</v>
      </c>
      <c r="D14" s="8" t="str">
        <f>HYPERLINK("#'Table 6'!A1", "In most elections in the UK there are around a third of the public who do not vote, possibly because they are too busy on the day or as a choice. Imagine you were in the following situations on an election day.Do you think you would definitely vo...")</f>
        <v>In most elections in the UK there are around a third of the public who do not vote, possibly because they are too busy on the day or as a choice. Imagine you were in the following situations on an election day.Do you think you would definitely vo...</v>
      </c>
      <c r="E14" s="18" t="str">
        <f>HYPERLINK("#'Full Results'!A35", "35")</f>
        <v>35</v>
      </c>
      <c r="F14" t="s">
        <v>82</v>
      </c>
    </row>
    <row r="15" spans="3:6" x14ac:dyDescent="0.35">
      <c r="C15">
        <v>7</v>
      </c>
      <c r="D15" s="8" t="str">
        <f>HYPERLINK("#'Table 7'!A1", " People often talk about political views in terms of “left-wing” and “right-wing”.On a scale of 1 to 7, where 1 is very left wing, and 7 is very right wing, how would you position yourself?")</f>
        <v xml:space="preserve"> People often talk about political views in terms of “left-wing” and “right-wing”.On a scale of 1 to 7, where 1 is very left wing, and 7 is very right wing, how would you position yourself?</v>
      </c>
      <c r="E15" s="18" t="str">
        <f>HYPERLINK("#'Full Results'!A41", "41")</f>
        <v>41</v>
      </c>
      <c r="F15" t="s">
        <v>82</v>
      </c>
    </row>
    <row r="16" spans="3:6" x14ac:dyDescent="0.35">
      <c r="C16">
        <v>8</v>
      </c>
      <c r="D16" s="8" t="str">
        <f>HYPERLINK("#'Table 8'!A1", "Grid Summary: Do you have a favourable or unfavourable view of these political parties?")</f>
        <v>Grid Summary: Do you have a favourable or unfavourable view of these political parties?</v>
      </c>
      <c r="E16" s="7"/>
      <c r="F16" t="s">
        <v>82</v>
      </c>
    </row>
    <row r="17" spans="3:6" x14ac:dyDescent="0.35">
      <c r="C17">
        <v>9</v>
      </c>
      <c r="D17" s="8" t="str">
        <f>HYPERLINK("#'Table 9'!A1", "Do you have a favourable or unfavourable view of these political parties?: Conservative Party")</f>
        <v>Do you have a favourable or unfavourable view of these political parties?: Conservative Party</v>
      </c>
      <c r="E17" s="18" t="str">
        <f>HYPERLINK("#'Full Results'!A52", "52")</f>
        <v>52</v>
      </c>
      <c r="F17" t="s">
        <v>82</v>
      </c>
    </row>
    <row r="18" spans="3:6" x14ac:dyDescent="0.35">
      <c r="C18">
        <v>10</v>
      </c>
      <c r="D18" s="8" t="str">
        <f>HYPERLINK("#'Table 10'!A1", "Do you have a favourable or unfavourable view of these political parties?: Labour Party")</f>
        <v>Do you have a favourable or unfavourable view of these political parties?: Labour Party</v>
      </c>
      <c r="E18" s="18" t="str">
        <f>HYPERLINK("#'Full Results'!A64", "64")</f>
        <v>64</v>
      </c>
      <c r="F18" t="s">
        <v>82</v>
      </c>
    </row>
    <row r="19" spans="3:6" x14ac:dyDescent="0.35">
      <c r="C19">
        <v>11</v>
      </c>
      <c r="D19" s="8" t="str">
        <f>HYPERLINK("#'Table 11'!A1", "Do you have a favourable or unfavourable view of these political parties?: Liberal Democrats")</f>
        <v>Do you have a favourable or unfavourable view of these political parties?: Liberal Democrats</v>
      </c>
      <c r="E19" s="18" t="str">
        <f>HYPERLINK("#'Full Results'!A76", "76")</f>
        <v>76</v>
      </c>
      <c r="F19" t="s">
        <v>82</v>
      </c>
    </row>
    <row r="20" spans="3:6" x14ac:dyDescent="0.35">
      <c r="C20">
        <v>12</v>
      </c>
      <c r="D20" s="8" t="str">
        <f>HYPERLINK("#'Table 12'!A1", "Do you have a favourable or unfavourable view of these political parties?: Reform UK")</f>
        <v>Do you have a favourable or unfavourable view of these political parties?: Reform UK</v>
      </c>
      <c r="E20" s="18" t="str">
        <f>HYPERLINK("#'Full Results'!A88", "88")</f>
        <v>88</v>
      </c>
      <c r="F20" t="s">
        <v>82</v>
      </c>
    </row>
    <row r="21" spans="3:6" x14ac:dyDescent="0.35">
      <c r="C21">
        <v>13</v>
      </c>
      <c r="D21" s="8" t="str">
        <f>HYPERLINK("#'Table 13'!A1", "Do you have a favourable or unfavourable view of these political parties?: Green Party")</f>
        <v>Do you have a favourable or unfavourable view of these political parties?: Green Party</v>
      </c>
      <c r="E21" s="18" t="str">
        <f>HYPERLINK("#'Full Results'!A100", "100")</f>
        <v>100</v>
      </c>
      <c r="F21" t="s">
        <v>82</v>
      </c>
    </row>
    <row r="22" spans="3:6" x14ac:dyDescent="0.35">
      <c r="C22">
        <v>14</v>
      </c>
      <c r="D22" s="8" t="str">
        <f>HYPERLINK("#'Table 14'!A1", "Do you have a favourable or unfavourable view of these political parties?: Scottish National Party")</f>
        <v>Do you have a favourable or unfavourable view of these political parties?: Scottish National Party</v>
      </c>
      <c r="E22" s="18" t="str">
        <f>HYPERLINK("#'Full Results'!A112", "112")</f>
        <v>112</v>
      </c>
      <c r="F22" t="s">
        <v>82</v>
      </c>
    </row>
    <row r="23" spans="3:6" x14ac:dyDescent="0.35">
      <c r="C23">
        <v>15</v>
      </c>
      <c r="D23" s="8" t="str">
        <f>HYPERLINK("#'Table 15'!A1", "Grid Summary: Do you have a favourable or unfavourable view of these political leaders?")</f>
        <v>Grid Summary: Do you have a favourable or unfavourable view of these political leaders?</v>
      </c>
      <c r="E23" s="7"/>
      <c r="F23" t="s">
        <v>82</v>
      </c>
    </row>
    <row r="24" spans="3:6" x14ac:dyDescent="0.35">
      <c r="C24">
        <v>16</v>
      </c>
      <c r="D24" s="8" t="str">
        <f>HYPERLINK("#'Table 16'!A1", "Do you have a favourable or unfavourable view of these political leaders?: Rishi Sunak")</f>
        <v>Do you have a favourable or unfavourable view of these political leaders?: Rishi Sunak</v>
      </c>
      <c r="E24" s="18" t="str">
        <f>HYPERLINK("#'Full Results'!A124", "124")</f>
        <v>124</v>
      </c>
      <c r="F24" t="s">
        <v>82</v>
      </c>
    </row>
    <row r="25" spans="3:6" x14ac:dyDescent="0.35">
      <c r="C25">
        <v>17</v>
      </c>
      <c r="D25" s="8" t="str">
        <f>HYPERLINK("#'Table 17'!A1", "Do you have a favourable or unfavourable view of these political leaders?: Keir Starmer")</f>
        <v>Do you have a favourable or unfavourable view of these political leaders?: Keir Starmer</v>
      </c>
      <c r="E25" s="18" t="str">
        <f>HYPERLINK("#'Full Results'!A136", "136")</f>
        <v>136</v>
      </c>
      <c r="F25" t="s">
        <v>82</v>
      </c>
    </row>
    <row r="26" spans="3:6" x14ac:dyDescent="0.35">
      <c r="C26">
        <v>18</v>
      </c>
      <c r="D26" s="8" t="str">
        <f>HYPERLINK("#'Table 18'!A1", "Do you have a favourable or unfavourable view of these political leaders?: Ed Davey")</f>
        <v>Do you have a favourable or unfavourable view of these political leaders?: Ed Davey</v>
      </c>
      <c r="E26" s="18" t="str">
        <f>HYPERLINK("#'Full Results'!A148", "148")</f>
        <v>148</v>
      </c>
      <c r="F26" t="s">
        <v>82</v>
      </c>
    </row>
    <row r="27" spans="3:6" x14ac:dyDescent="0.35">
      <c r="C27">
        <v>19</v>
      </c>
      <c r="D27" s="8" t="str">
        <f>HYPERLINK("#'Table 19'!A1", "Do you have a favourable or unfavourable view of these political leaders?: Nigel Farage")</f>
        <v>Do you have a favourable or unfavourable view of these political leaders?: Nigel Farage</v>
      </c>
      <c r="E27" s="18" t="str">
        <f>HYPERLINK("#'Full Results'!A160", "160")</f>
        <v>160</v>
      </c>
      <c r="F27" t="s">
        <v>82</v>
      </c>
    </row>
    <row r="28" spans="3:6" x14ac:dyDescent="0.35">
      <c r="C28">
        <v>20</v>
      </c>
      <c r="D28" s="8" t="str">
        <f>HYPERLINK("#'Table 20'!A1", " Would you say that Rishi Sunak is a good leader or a bad leader?")</f>
        <v xml:space="preserve"> Would you say that Rishi Sunak is a good leader or a bad leader?</v>
      </c>
      <c r="E28" s="18" t="str">
        <f>HYPERLINK("#'Full Results'!A172", "172")</f>
        <v>172</v>
      </c>
      <c r="F28" t="s">
        <v>82</v>
      </c>
    </row>
    <row r="29" spans="3:6" x14ac:dyDescent="0.35">
      <c r="C29">
        <v>21</v>
      </c>
      <c r="D29" s="8" t="str">
        <f>HYPERLINK("#'Table 21'!A1", " Would you say that Keir Starmer is a good leader or a bad leader?")</f>
        <v xml:space="preserve"> Would you say that Keir Starmer is a good leader or a bad leader?</v>
      </c>
      <c r="E29" s="18" t="str">
        <f>HYPERLINK("#'Full Results'!A181", "181")</f>
        <v>181</v>
      </c>
      <c r="F29" t="s">
        <v>82</v>
      </c>
    </row>
    <row r="30" spans="3:6" x14ac:dyDescent="0.35">
      <c r="C30">
        <v>22</v>
      </c>
      <c r="D30" s="8" t="str">
        <f>HYPERLINK("#'Table 22'!A1", "Grid Summary: How angry do you feel about each of these political parties?")</f>
        <v>Grid Summary: How angry do you feel about each of these political parties?</v>
      </c>
      <c r="E30" s="7"/>
      <c r="F30" t="s">
        <v>82</v>
      </c>
    </row>
    <row r="31" spans="3:6" x14ac:dyDescent="0.35">
      <c r="C31">
        <v>23</v>
      </c>
      <c r="D31" s="8" t="str">
        <f>HYPERLINK("#'Table 23'!A1", "How angry do you feel about each of these political parties?: Conservative Party")</f>
        <v>How angry do you feel about each of these political parties?: Conservative Party</v>
      </c>
      <c r="E31" s="18" t="str">
        <f>HYPERLINK("#'Full Results'!A190", "190")</f>
        <v>190</v>
      </c>
      <c r="F31" t="s">
        <v>82</v>
      </c>
    </row>
    <row r="32" spans="3:6" x14ac:dyDescent="0.35">
      <c r="C32">
        <v>24</v>
      </c>
      <c r="D32" s="8" t="str">
        <f>HYPERLINK("#'Table 24'!A1", "How angry do you feel about each of these political parties?: Labour Party")</f>
        <v>How angry do you feel about each of these political parties?: Labour Party</v>
      </c>
      <c r="E32" s="18" t="str">
        <f>HYPERLINK("#'Full Results'!A199", "199")</f>
        <v>199</v>
      </c>
      <c r="F32" t="s">
        <v>82</v>
      </c>
    </row>
    <row r="33" spans="3:6" x14ac:dyDescent="0.35">
      <c r="C33">
        <v>25</v>
      </c>
      <c r="D33" s="8" t="str">
        <f>HYPERLINK("#'Table 25'!A1", "How angry do you feel about each of these political parties?: Liberal Democrats")</f>
        <v>How angry do you feel about each of these political parties?: Liberal Democrats</v>
      </c>
      <c r="E33" s="18" t="str">
        <f>HYPERLINK("#'Full Results'!A208", "208")</f>
        <v>208</v>
      </c>
      <c r="F33" t="s">
        <v>82</v>
      </c>
    </row>
    <row r="34" spans="3:6" x14ac:dyDescent="0.35">
      <c r="C34">
        <v>26</v>
      </c>
      <c r="D34" s="8" t="str">
        <f>HYPERLINK("#'Table 26'!A1", "How angry do you feel about each of these political parties?: Reform UK")</f>
        <v>How angry do you feel about each of these political parties?: Reform UK</v>
      </c>
      <c r="E34" s="18" t="str">
        <f>HYPERLINK("#'Full Results'!A217", "217")</f>
        <v>217</v>
      </c>
      <c r="F34" t="s">
        <v>82</v>
      </c>
    </row>
    <row r="35" spans="3:6" x14ac:dyDescent="0.35">
      <c r="C35">
        <v>27</v>
      </c>
      <c r="D35" s="8" t="str">
        <f>HYPERLINK("#'Table 27'!A1", "Grid Summary: How frustrated do you feel about each of these political parties?")</f>
        <v>Grid Summary: How frustrated do you feel about each of these political parties?</v>
      </c>
      <c r="E35" s="7"/>
      <c r="F35" t="s">
        <v>82</v>
      </c>
    </row>
    <row r="36" spans="3:6" x14ac:dyDescent="0.35">
      <c r="C36">
        <v>28</v>
      </c>
      <c r="D36" s="8" t="str">
        <f>HYPERLINK("#'Table 28'!A1", "How frustrated do you feel about each of these political parties?: Conservative Party")</f>
        <v>How frustrated do you feel about each of these political parties?: Conservative Party</v>
      </c>
      <c r="E36" s="18" t="str">
        <f>HYPERLINK("#'Full Results'!A226", "226")</f>
        <v>226</v>
      </c>
      <c r="F36" t="s">
        <v>82</v>
      </c>
    </row>
    <row r="37" spans="3:6" x14ac:dyDescent="0.35">
      <c r="C37">
        <v>29</v>
      </c>
      <c r="D37" s="8" t="str">
        <f>HYPERLINK("#'Table 29'!A1", "How frustrated do you feel about each of these political parties?: Labour Party")</f>
        <v>How frustrated do you feel about each of these political parties?: Labour Party</v>
      </c>
      <c r="E37" s="18" t="str">
        <f>HYPERLINK("#'Full Results'!A235", "235")</f>
        <v>235</v>
      </c>
      <c r="F37" t="s">
        <v>82</v>
      </c>
    </row>
    <row r="38" spans="3:6" x14ac:dyDescent="0.35">
      <c r="C38">
        <v>30</v>
      </c>
      <c r="D38" s="8" t="str">
        <f>HYPERLINK("#'Table 30'!A1", "How frustrated do you feel about each of these political parties?: Liberal Democrats")</f>
        <v>How frustrated do you feel about each of these political parties?: Liberal Democrats</v>
      </c>
      <c r="E38" s="18" t="str">
        <f>HYPERLINK("#'Full Results'!A244", "244")</f>
        <v>244</v>
      </c>
      <c r="F38" t="s">
        <v>82</v>
      </c>
    </row>
    <row r="39" spans="3:6" x14ac:dyDescent="0.35">
      <c r="C39">
        <v>31</v>
      </c>
      <c r="D39" s="8" t="str">
        <f>HYPERLINK("#'Table 31'!A1", "How frustrated do you feel about each of these political parties?: Reform UK")</f>
        <v>How frustrated do you feel about each of these political parties?: Reform UK</v>
      </c>
      <c r="E39" s="18" t="str">
        <f>HYPERLINK("#'Full Results'!A253", "253")</f>
        <v>253</v>
      </c>
      <c r="F39" t="s">
        <v>82</v>
      </c>
    </row>
    <row r="40" spans="3:6" x14ac:dyDescent="0.35">
      <c r="C40">
        <v>32</v>
      </c>
      <c r="D40" s="8" t="str">
        <f>HYPERLINK("#'Table 32'!A1", "Grid Summary: How bored do you feel about each of these political parties?")</f>
        <v>Grid Summary: How bored do you feel about each of these political parties?</v>
      </c>
      <c r="E40" s="7"/>
      <c r="F40" t="s">
        <v>82</v>
      </c>
    </row>
    <row r="41" spans="3:6" x14ac:dyDescent="0.35">
      <c r="C41">
        <v>33</v>
      </c>
      <c r="D41" s="8" t="str">
        <f>HYPERLINK("#'Table 33'!A1", "How bored do you feel about each of these political parties?: Conservative Party")</f>
        <v>How bored do you feel about each of these political parties?: Conservative Party</v>
      </c>
      <c r="E41" s="18" t="str">
        <f>HYPERLINK("#'Full Results'!A262", "262")</f>
        <v>262</v>
      </c>
      <c r="F41" t="s">
        <v>82</v>
      </c>
    </row>
    <row r="42" spans="3:6" x14ac:dyDescent="0.35">
      <c r="C42">
        <v>34</v>
      </c>
      <c r="D42" s="8" t="str">
        <f>HYPERLINK("#'Table 34'!A1", "How bored do you feel about each of these political parties?: Labour Party")</f>
        <v>How bored do you feel about each of these political parties?: Labour Party</v>
      </c>
      <c r="E42" s="18" t="str">
        <f>HYPERLINK("#'Full Results'!A271", "271")</f>
        <v>271</v>
      </c>
      <c r="F42" t="s">
        <v>82</v>
      </c>
    </row>
    <row r="43" spans="3:6" x14ac:dyDescent="0.35">
      <c r="C43">
        <v>35</v>
      </c>
      <c r="D43" s="8" t="str">
        <f>HYPERLINK("#'Table 35'!A1", "How bored do you feel about each of these political parties?: Liberal Democrats")</f>
        <v>How bored do you feel about each of these political parties?: Liberal Democrats</v>
      </c>
      <c r="E43" s="18" t="str">
        <f>HYPERLINK("#'Full Results'!A280", "280")</f>
        <v>280</v>
      </c>
      <c r="F43" t="s">
        <v>82</v>
      </c>
    </row>
    <row r="44" spans="3:6" x14ac:dyDescent="0.35">
      <c r="C44">
        <v>36</v>
      </c>
      <c r="D44" s="8" t="str">
        <f>HYPERLINK("#'Table 36'!A1", "How bored do you feel about each of these political parties?: Reform UK")</f>
        <v>How bored do you feel about each of these political parties?: Reform UK</v>
      </c>
      <c r="E44" s="18" t="str">
        <f>HYPERLINK("#'Full Results'!A289", "289")</f>
        <v>289</v>
      </c>
      <c r="F44" t="s">
        <v>82</v>
      </c>
    </row>
    <row r="45" spans="3:6" x14ac:dyDescent="0.35">
      <c r="C45">
        <v>37</v>
      </c>
      <c r="D45" s="8" t="str">
        <f>HYPERLINK("#'Table 37'!A1", "Grid Summary: How happy do you feel about each of these political parties?")</f>
        <v>Grid Summary: How happy do you feel about each of these political parties?</v>
      </c>
      <c r="E45" s="7"/>
      <c r="F45" t="s">
        <v>82</v>
      </c>
    </row>
    <row r="46" spans="3:6" x14ac:dyDescent="0.35">
      <c r="C46">
        <v>38</v>
      </c>
      <c r="D46" s="8" t="str">
        <f>HYPERLINK("#'Table 38'!A1", "How happy do you feel about each of these political parties?: Conservative Party")</f>
        <v>How happy do you feel about each of these political parties?: Conservative Party</v>
      </c>
      <c r="E46" s="18" t="str">
        <f>HYPERLINK("#'Full Results'!A298", "298")</f>
        <v>298</v>
      </c>
      <c r="F46" t="s">
        <v>82</v>
      </c>
    </row>
    <row r="47" spans="3:6" x14ac:dyDescent="0.35">
      <c r="C47">
        <v>39</v>
      </c>
      <c r="D47" s="8" t="str">
        <f>HYPERLINK("#'Table 39'!A1", "How happy do you feel about each of these political parties?: Labour Party")</f>
        <v>How happy do you feel about each of these political parties?: Labour Party</v>
      </c>
      <c r="E47" s="18" t="str">
        <f>HYPERLINK("#'Full Results'!A307", "307")</f>
        <v>307</v>
      </c>
      <c r="F47" t="s">
        <v>82</v>
      </c>
    </row>
    <row r="48" spans="3:6" x14ac:dyDescent="0.35">
      <c r="C48">
        <v>40</v>
      </c>
      <c r="D48" s="8" t="str">
        <f>HYPERLINK("#'Table 40'!A1", "How happy do you feel about each of these political parties?: Liberal Democrats")</f>
        <v>How happy do you feel about each of these political parties?: Liberal Democrats</v>
      </c>
      <c r="E48" s="18" t="str">
        <f>HYPERLINK("#'Full Results'!A316", "316")</f>
        <v>316</v>
      </c>
      <c r="F48" t="s">
        <v>82</v>
      </c>
    </row>
    <row r="49" spans="3:6" x14ac:dyDescent="0.35">
      <c r="C49">
        <v>41</v>
      </c>
      <c r="D49" s="8" t="str">
        <f>HYPERLINK("#'Table 41'!A1", "How happy do you feel about each of these political parties?: Reform UK")</f>
        <v>How happy do you feel about each of these political parties?: Reform UK</v>
      </c>
      <c r="E49" s="18" t="str">
        <f>HYPERLINK("#'Full Results'!A325", "325")</f>
        <v>325</v>
      </c>
      <c r="F49" t="s">
        <v>82</v>
      </c>
    </row>
    <row r="50" spans="3:6" x14ac:dyDescent="0.35">
      <c r="C50">
        <v>42</v>
      </c>
      <c r="D50" s="8" t="str">
        <f>HYPERLINK("#'Table 42'!A1", "Grid Summary: How excited do you feel about each of these political parties?")</f>
        <v>Grid Summary: How excited do you feel about each of these political parties?</v>
      </c>
      <c r="E50" s="7"/>
      <c r="F50" t="s">
        <v>82</v>
      </c>
    </row>
    <row r="51" spans="3:6" x14ac:dyDescent="0.35">
      <c r="C51">
        <v>43</v>
      </c>
      <c r="D51" s="8" t="str">
        <f>HYPERLINK("#'Table 43'!A1", "How excited do you feel about each of these political parties?: Conservative Party")</f>
        <v>How excited do you feel about each of these political parties?: Conservative Party</v>
      </c>
      <c r="E51" s="18" t="str">
        <f>HYPERLINK("#'Full Results'!A334", "334")</f>
        <v>334</v>
      </c>
      <c r="F51" t="s">
        <v>82</v>
      </c>
    </row>
    <row r="52" spans="3:6" x14ac:dyDescent="0.35">
      <c r="C52">
        <v>44</v>
      </c>
      <c r="D52" s="8" t="str">
        <f>HYPERLINK("#'Table 44'!A1", "How excited do you feel about each of these political parties?: Labour Party")</f>
        <v>How excited do you feel about each of these political parties?: Labour Party</v>
      </c>
      <c r="E52" s="18" t="str">
        <f>HYPERLINK("#'Full Results'!A343", "343")</f>
        <v>343</v>
      </c>
      <c r="F52" t="s">
        <v>82</v>
      </c>
    </row>
    <row r="53" spans="3:6" x14ac:dyDescent="0.35">
      <c r="C53">
        <v>45</v>
      </c>
      <c r="D53" s="8" t="str">
        <f>HYPERLINK("#'Table 45'!A1", "How excited do you feel about each of these political parties?: Liberal Democrats")</f>
        <v>How excited do you feel about each of these political parties?: Liberal Democrats</v>
      </c>
      <c r="E53" s="18" t="str">
        <f>HYPERLINK("#'Full Results'!A352", "352")</f>
        <v>352</v>
      </c>
      <c r="F53" t="s">
        <v>82</v>
      </c>
    </row>
    <row r="54" spans="3:6" x14ac:dyDescent="0.35">
      <c r="C54">
        <v>46</v>
      </c>
      <c r="D54" s="8" t="str">
        <f>HYPERLINK("#'Table 46'!A1", "How excited do you feel about each of these political parties?: Reform UK")</f>
        <v>How excited do you feel about each of these political parties?: Reform UK</v>
      </c>
      <c r="E54" s="18" t="str">
        <f>HYPERLINK("#'Full Results'!A361", "361")</f>
        <v>361</v>
      </c>
      <c r="F54" t="s">
        <v>82</v>
      </c>
    </row>
    <row r="55" spans="3:6" x14ac:dyDescent="0.35">
      <c r="C55">
        <v>47</v>
      </c>
      <c r="D55" s="8" t="str">
        <f>HYPERLINK("#'Table 47'!A1", "Grid Summary: How hopeful do you feel about each of these political parties?")</f>
        <v>Grid Summary: How hopeful do you feel about each of these political parties?</v>
      </c>
      <c r="E55" s="7"/>
      <c r="F55" t="s">
        <v>82</v>
      </c>
    </row>
    <row r="56" spans="3:6" x14ac:dyDescent="0.35">
      <c r="C56">
        <v>48</v>
      </c>
      <c r="D56" s="8" t="str">
        <f>HYPERLINK("#'Table 48'!A1", "How hopeful do you feel about each of these political parties?: Conservative Party")</f>
        <v>How hopeful do you feel about each of these political parties?: Conservative Party</v>
      </c>
      <c r="E56" s="18" t="str">
        <f>HYPERLINK("#'Full Results'!A370", "370")</f>
        <v>370</v>
      </c>
      <c r="F56" t="s">
        <v>82</v>
      </c>
    </row>
    <row r="57" spans="3:6" x14ac:dyDescent="0.35">
      <c r="C57">
        <v>49</v>
      </c>
      <c r="D57" s="8" t="str">
        <f>HYPERLINK("#'Table 49'!A1", "How hopeful do you feel about each of these political parties?: Labour Party")</f>
        <v>How hopeful do you feel about each of these political parties?: Labour Party</v>
      </c>
      <c r="E57" s="18" t="str">
        <f>HYPERLINK("#'Full Results'!A379", "379")</f>
        <v>379</v>
      </c>
      <c r="F57" t="s">
        <v>82</v>
      </c>
    </row>
    <row r="58" spans="3:6" x14ac:dyDescent="0.35">
      <c r="C58">
        <v>50</v>
      </c>
      <c r="D58" s="8" t="str">
        <f>HYPERLINK("#'Table 50'!A1", "How hopeful do you feel about each of these political parties?: Liberal Democrats")</f>
        <v>How hopeful do you feel about each of these political parties?: Liberal Democrats</v>
      </c>
      <c r="E58" s="18" t="str">
        <f>HYPERLINK("#'Full Results'!A388", "388")</f>
        <v>388</v>
      </c>
      <c r="F58" t="s">
        <v>82</v>
      </c>
    </row>
    <row r="59" spans="3:6" x14ac:dyDescent="0.35">
      <c r="C59">
        <v>51</v>
      </c>
      <c r="D59" s="8" t="str">
        <f>HYPERLINK("#'Table 51'!A1", "How hopeful do you feel about each of these political parties?: Reform UK")</f>
        <v>How hopeful do you feel about each of these political parties?: Reform UK</v>
      </c>
      <c r="E59" s="18" t="str">
        <f>HYPERLINK("#'Full Results'!A397", "397")</f>
        <v>397</v>
      </c>
      <c r="F59" t="s">
        <v>82</v>
      </c>
    </row>
    <row r="60" spans="3:6" x14ac:dyDescent="0.35">
      <c r="C60">
        <v>52</v>
      </c>
      <c r="D60" s="8" t="str">
        <f>HYPERLINK("#'Table 52'!A1", "Grid Summary: How disappointed do you feel about each of these political parties?")</f>
        <v>Grid Summary: How disappointed do you feel about each of these political parties?</v>
      </c>
      <c r="E60" s="7"/>
      <c r="F60" t="s">
        <v>82</v>
      </c>
    </row>
    <row r="61" spans="3:6" x14ac:dyDescent="0.35">
      <c r="C61">
        <v>53</v>
      </c>
      <c r="D61" s="8" t="str">
        <f>HYPERLINK("#'Table 53'!A1", "How disappointed do you feel about each of these political parties?: Conservative Party")</f>
        <v>How disappointed do you feel about each of these political parties?: Conservative Party</v>
      </c>
      <c r="E61" s="18" t="str">
        <f>HYPERLINK("#'Full Results'!A406", "406")</f>
        <v>406</v>
      </c>
      <c r="F61" t="s">
        <v>82</v>
      </c>
    </row>
    <row r="62" spans="3:6" x14ac:dyDescent="0.35">
      <c r="C62">
        <v>54</v>
      </c>
      <c r="D62" s="8" t="str">
        <f>HYPERLINK("#'Table 54'!A1", "How disappointed do you feel about each of these political parties?: Labour Party")</f>
        <v>How disappointed do you feel about each of these political parties?: Labour Party</v>
      </c>
      <c r="E62" s="18" t="str">
        <f>HYPERLINK("#'Full Results'!A415", "415")</f>
        <v>415</v>
      </c>
      <c r="F62" t="s">
        <v>82</v>
      </c>
    </row>
    <row r="63" spans="3:6" x14ac:dyDescent="0.35">
      <c r="C63">
        <v>55</v>
      </c>
      <c r="D63" s="8" t="str">
        <f>HYPERLINK("#'Table 55'!A1", "How disappointed do you feel about each of these political parties?: Liberal Democrats")</f>
        <v>How disappointed do you feel about each of these political parties?: Liberal Democrats</v>
      </c>
      <c r="E63" s="18" t="str">
        <f>HYPERLINK("#'Full Results'!A424", "424")</f>
        <v>424</v>
      </c>
      <c r="F63" t="s">
        <v>82</v>
      </c>
    </row>
    <row r="64" spans="3:6" x14ac:dyDescent="0.35">
      <c r="C64">
        <v>56</v>
      </c>
      <c r="D64" s="8" t="str">
        <f>HYPERLINK("#'Table 56'!A1", "How disappointed do you feel about each of these political parties?: Reform UK")</f>
        <v>How disappointed do you feel about each of these political parties?: Reform UK</v>
      </c>
      <c r="E64" s="18" t="str">
        <f>HYPERLINK("#'Full Results'!A433", "433")</f>
        <v>433</v>
      </c>
      <c r="F64" t="s">
        <v>82</v>
      </c>
    </row>
    <row r="65" spans="3:6" x14ac:dyDescent="0.35">
      <c r="C65">
        <v>57</v>
      </c>
      <c r="D65" s="8" t="str">
        <f>HYPERLINK("#'Table 57'!A1", "Grid Summary: In the last 5 years, do you think that each of the following are getting better, getting worse or staying about the same?")</f>
        <v>Grid Summary: In the last 5 years, do you think that each of the following are getting better, getting worse or staying about the same?</v>
      </c>
      <c r="E65" s="7"/>
      <c r="F65" t="s">
        <v>82</v>
      </c>
    </row>
    <row r="66" spans="3:6" x14ac:dyDescent="0.35">
      <c r="C66">
        <v>58</v>
      </c>
      <c r="D66" s="8" t="str">
        <f>HYPERLINK("#'Table 58'!A1", "In the last 5 years, do you think that each of the following are getting better, getting worse or staying about the same?: Your local economy")</f>
        <v>In the last 5 years, do you think that each of the following are getting better, getting worse or staying about the same?: Your local economy</v>
      </c>
      <c r="E66" s="18" t="str">
        <f>HYPERLINK("#'Full Results'!A442", "442")</f>
        <v>442</v>
      </c>
      <c r="F66" t="s">
        <v>82</v>
      </c>
    </row>
    <row r="67" spans="3:6" x14ac:dyDescent="0.35">
      <c r="C67">
        <v>59</v>
      </c>
      <c r="D67" s="8" t="str">
        <f>HYPERLINK("#'Table 59'!A1", "In the last 5 years, do you think that each of the following are getting better, getting worse or staying about the same?: Unemployment in your local area")</f>
        <v>In the last 5 years, do you think that each of the following are getting better, getting worse or staying about the same?: Unemployment in your local area</v>
      </c>
      <c r="E67" s="18" t="str">
        <f>HYPERLINK("#'Full Results'!A451", "451")</f>
        <v>451</v>
      </c>
      <c r="F67" t="s">
        <v>82</v>
      </c>
    </row>
    <row r="68" spans="3:6" x14ac:dyDescent="0.35">
      <c r="C68">
        <v>60</v>
      </c>
      <c r="D68" s="8" t="str">
        <f>HYPERLINK("#'Table 60'!A1", "In the last 5 years, do you think that each of the following are getting better, getting worse or staying about the same?: The NHS overall")</f>
        <v>In the last 5 years, do you think that each of the following are getting better, getting worse or staying about the same?: The NHS overall</v>
      </c>
      <c r="E68" s="18" t="str">
        <f>HYPERLINK("#'Full Results'!A460", "460")</f>
        <v>460</v>
      </c>
      <c r="F68" t="s">
        <v>82</v>
      </c>
    </row>
    <row r="69" spans="3:6" x14ac:dyDescent="0.35">
      <c r="C69">
        <v>61</v>
      </c>
      <c r="D69" s="8" t="str">
        <f>HYPERLINK("#'Table 61'!A1", "In the last 5 years, do you think that each of the following are getting better, getting worse or staying about the same?: Waiting times for a doctors appointment")</f>
        <v>In the last 5 years, do you think that each of the following are getting better, getting worse or staying about the same?: Waiting times for a doctors appointment</v>
      </c>
      <c r="E69" s="18" t="str">
        <f>HYPERLINK("#'Full Results'!A469", "469")</f>
        <v>469</v>
      </c>
      <c r="F69" t="s">
        <v>82</v>
      </c>
    </row>
    <row r="70" spans="3:6" x14ac:dyDescent="0.35">
      <c r="C70">
        <v>62</v>
      </c>
      <c r="D70" s="8" t="str">
        <f>HYPERLINK("#'Table 62'!A1", "In the last 5 years, do you think that each of the following are getting better, getting worse or staying about the same?: Waiting times in A&amp;E")</f>
        <v>In the last 5 years, do you think that each of the following are getting better, getting worse or staying about the same?: Waiting times in A&amp;E</v>
      </c>
      <c r="E70" s="18" t="str">
        <f>HYPERLINK("#'Full Results'!A478", "478")</f>
        <v>478</v>
      </c>
      <c r="F70" t="s">
        <v>82</v>
      </c>
    </row>
    <row r="71" spans="3:6" x14ac:dyDescent="0.35">
      <c r="C71">
        <v>63</v>
      </c>
      <c r="D71" s="8" t="str">
        <f>HYPERLINK("#'Table 63'!A1", "In the last 5 years, do you think that each of the following are getting better, getting worse or staying about the same?: Availability of NHS dentists")</f>
        <v>In the last 5 years, do you think that each of the following are getting better, getting worse or staying about the same?: Availability of NHS dentists</v>
      </c>
      <c r="E71" s="18" t="str">
        <f>HYPERLINK("#'Full Results'!A487", "487")</f>
        <v>487</v>
      </c>
      <c r="F71" t="s">
        <v>82</v>
      </c>
    </row>
    <row r="72" spans="3:6" x14ac:dyDescent="0.35">
      <c r="C72">
        <v>64</v>
      </c>
      <c r="D72" s="8" t="str">
        <f>HYPERLINK("#'Table 64'!A1", "In the last 5 years, do you think that each of the following are getting better, getting worse or staying about the same?: Crime rates in your local area")</f>
        <v>In the last 5 years, do you think that each of the following are getting better, getting worse or staying about the same?: Crime rates in your local area</v>
      </c>
      <c r="E72" s="18" t="str">
        <f>HYPERLINK("#'Full Results'!A496", "496")</f>
        <v>496</v>
      </c>
      <c r="F72" t="s">
        <v>82</v>
      </c>
    </row>
    <row r="73" spans="3:6" x14ac:dyDescent="0.35">
      <c r="C73">
        <v>65</v>
      </c>
      <c r="D73" s="8" t="str">
        <f>HYPERLINK("#'Table 65'!A1", "In the last 5 years, do you think that each of the following are getting better, getting worse or staying about the same?: Effectiveness of the police in your local area")</f>
        <v>In the last 5 years, do you think that each of the following are getting better, getting worse or staying about the same?: Effectiveness of the police in your local area</v>
      </c>
      <c r="E73" s="18" t="str">
        <f>HYPERLINK("#'Full Results'!A505", "505")</f>
        <v>505</v>
      </c>
      <c r="F73" t="s">
        <v>82</v>
      </c>
    </row>
    <row r="74" spans="3:6" x14ac:dyDescent="0.35">
      <c r="C74">
        <v>66</v>
      </c>
      <c r="D74" s="8" t="str">
        <f>HYPERLINK("#'Table 66'!A1", "In the last 5 years, do you think that each of the following are getting better, getting worse or staying about the same?: Your local secondary schools")</f>
        <v>In the last 5 years, do you think that each of the following are getting better, getting worse or staying about the same?: Your local secondary schools</v>
      </c>
      <c r="E74" s="18" t="str">
        <f>HYPERLINK("#'Full Results'!A514", "514")</f>
        <v>514</v>
      </c>
      <c r="F74" t="s">
        <v>82</v>
      </c>
    </row>
    <row r="75" spans="3:6" x14ac:dyDescent="0.35">
      <c r="C75">
        <v>67</v>
      </c>
      <c r="D75" s="8" t="str">
        <f>HYPERLINK("#'Table 67'!A1", "In the last 5 years, do you think that each of the following are getting better, getting worse or staying about the same?: Your local primary schools")</f>
        <v>In the last 5 years, do you think that each of the following are getting better, getting worse or staying about the same?: Your local primary schools</v>
      </c>
      <c r="E75" s="18" t="str">
        <f>HYPERLINK("#'Full Results'!A523", "523")</f>
        <v>523</v>
      </c>
      <c r="F75" t="s">
        <v>82</v>
      </c>
    </row>
    <row r="76" spans="3:6" x14ac:dyDescent="0.35">
      <c r="C76">
        <v>68</v>
      </c>
      <c r="D76" s="8" t="str">
        <f>HYPERLINK("#'Table 68'!A1", "Grid Summary: What impact do you think a Labour government would have on each of the following?")</f>
        <v>Grid Summary: What impact do you think a Labour government would have on each of the following?</v>
      </c>
      <c r="E76" s="7"/>
      <c r="F76" t="s">
        <v>82</v>
      </c>
    </row>
    <row r="77" spans="3:6" x14ac:dyDescent="0.35">
      <c r="C77">
        <v>69</v>
      </c>
      <c r="D77" s="8" t="str">
        <f>HYPERLINK("#'Table 69'!A1", "What impact do you think a Labour government would have on each of the following?: Your local economy")</f>
        <v>What impact do you think a Labour government would have on each of the following?: Your local economy</v>
      </c>
      <c r="E77" s="18" t="str">
        <f>HYPERLINK("#'Full Results'!A532", "532")</f>
        <v>532</v>
      </c>
      <c r="F77" t="s">
        <v>82</v>
      </c>
    </row>
    <row r="78" spans="3:6" x14ac:dyDescent="0.35">
      <c r="C78">
        <v>70</v>
      </c>
      <c r="D78" s="8" t="str">
        <f>HYPERLINK("#'Table 70'!A1", "What impact do you think a Labour government would have on each of the following?: Unemployment in your local area")</f>
        <v>What impact do you think a Labour government would have on each of the following?: Unemployment in your local area</v>
      </c>
      <c r="E78" s="18" t="str">
        <f>HYPERLINK("#'Full Results'!A541", "541")</f>
        <v>541</v>
      </c>
      <c r="F78" t="s">
        <v>82</v>
      </c>
    </row>
    <row r="79" spans="3:6" x14ac:dyDescent="0.35">
      <c r="C79">
        <v>71</v>
      </c>
      <c r="D79" s="8" t="str">
        <f>HYPERLINK("#'Table 71'!A1", "What impact do you think a Labour government would have on each of the following?: The NHS overall")</f>
        <v>What impact do you think a Labour government would have on each of the following?: The NHS overall</v>
      </c>
      <c r="E79" s="18" t="str">
        <f>HYPERLINK("#'Full Results'!A550", "550")</f>
        <v>550</v>
      </c>
      <c r="F79" t="s">
        <v>82</v>
      </c>
    </row>
    <row r="80" spans="3:6" x14ac:dyDescent="0.35">
      <c r="C80">
        <v>72</v>
      </c>
      <c r="D80" s="8" t="str">
        <f>HYPERLINK("#'Table 72'!A1", "What impact do you think a Labour government would have on each of the following?: Waiting times for a doctors appointment")</f>
        <v>What impact do you think a Labour government would have on each of the following?: Waiting times for a doctors appointment</v>
      </c>
      <c r="E80" s="18" t="str">
        <f>HYPERLINK("#'Full Results'!A559", "559")</f>
        <v>559</v>
      </c>
      <c r="F80" t="s">
        <v>82</v>
      </c>
    </row>
    <row r="81" spans="3:6" x14ac:dyDescent="0.35">
      <c r="C81">
        <v>73</v>
      </c>
      <c r="D81" s="8" t="str">
        <f>HYPERLINK("#'Table 73'!A1", "What impact do you think a Labour government would have on each of the following?: Waiting times in A&amp;E")</f>
        <v>What impact do you think a Labour government would have on each of the following?: Waiting times in A&amp;E</v>
      </c>
      <c r="E81" s="18" t="str">
        <f>HYPERLINK("#'Full Results'!A568", "568")</f>
        <v>568</v>
      </c>
      <c r="F81" t="s">
        <v>82</v>
      </c>
    </row>
    <row r="82" spans="3:6" x14ac:dyDescent="0.35">
      <c r="C82">
        <v>74</v>
      </c>
      <c r="D82" s="8" t="str">
        <f>HYPERLINK("#'Table 74'!A1", "What impact do you think a Labour government would have on each of the following?: Availability of NHS dentists")</f>
        <v>What impact do you think a Labour government would have on each of the following?: Availability of NHS dentists</v>
      </c>
      <c r="E82" s="18" t="str">
        <f>HYPERLINK("#'Full Results'!A577", "577")</f>
        <v>577</v>
      </c>
      <c r="F82" t="s">
        <v>82</v>
      </c>
    </row>
    <row r="83" spans="3:6" x14ac:dyDescent="0.35">
      <c r="C83">
        <v>75</v>
      </c>
      <c r="D83" s="8" t="str">
        <f>HYPERLINK("#'Table 75'!A1", "What impact do you think a Labour government would have on each of the following?: Crime rates in your local area")</f>
        <v>What impact do you think a Labour government would have on each of the following?: Crime rates in your local area</v>
      </c>
      <c r="E83" s="18" t="str">
        <f>HYPERLINK("#'Full Results'!A586", "586")</f>
        <v>586</v>
      </c>
      <c r="F83" t="s">
        <v>82</v>
      </c>
    </row>
    <row r="84" spans="3:6" x14ac:dyDescent="0.35">
      <c r="C84">
        <v>76</v>
      </c>
      <c r="D84" s="8" t="str">
        <f>HYPERLINK("#'Table 76'!A1", "What impact do you think a Labour government would have on each of the following?: Effectiveness of the police in your local area")</f>
        <v>What impact do you think a Labour government would have on each of the following?: Effectiveness of the police in your local area</v>
      </c>
      <c r="E84" s="18" t="str">
        <f>HYPERLINK("#'Full Results'!A595", "595")</f>
        <v>595</v>
      </c>
      <c r="F84" t="s">
        <v>82</v>
      </c>
    </row>
    <row r="85" spans="3:6" x14ac:dyDescent="0.35">
      <c r="C85">
        <v>77</v>
      </c>
      <c r="D85" s="8" t="str">
        <f>HYPERLINK("#'Table 77'!A1", "What impact do you think a Labour government would have on each of the following?: Your local secondary schools")</f>
        <v>What impact do you think a Labour government would have on each of the following?: Your local secondary schools</v>
      </c>
      <c r="E85" s="18" t="str">
        <f>HYPERLINK("#'Full Results'!A604", "604")</f>
        <v>604</v>
      </c>
      <c r="F85" t="s">
        <v>82</v>
      </c>
    </row>
    <row r="86" spans="3:6" x14ac:dyDescent="0.35">
      <c r="C86">
        <v>78</v>
      </c>
      <c r="D86" s="8" t="str">
        <f>HYPERLINK("#'Table 78'!A1", "What impact do you think a Labour government would have on each of the following?: Your local primary schools")</f>
        <v>What impact do you think a Labour government would have on each of the following?: Your local primary schools</v>
      </c>
      <c r="E86" s="18" t="str">
        <f>HYPERLINK("#'Full Results'!A613", "613")</f>
        <v>613</v>
      </c>
      <c r="F86" t="s">
        <v>82</v>
      </c>
    </row>
    <row r="87" spans="3:6" x14ac:dyDescent="0.35">
      <c r="C87">
        <v>79</v>
      </c>
      <c r="D87" s="8" t="str">
        <f>HYPERLINK("#'Table 79'!A1", "Grid Summary: Imagine Labour wins the next General Election. How quickly or slowly do you think it will be before you see an improvement in the following areas?")</f>
        <v>Grid Summary: Imagine Labour wins the next General Election. How quickly or slowly do you think it will be before you see an improvement in the following areas?</v>
      </c>
      <c r="E87" s="7"/>
      <c r="F87" t="s">
        <v>82</v>
      </c>
    </row>
    <row r="88" spans="3:6" x14ac:dyDescent="0.35">
      <c r="C88">
        <v>80</v>
      </c>
      <c r="D88" s="8" t="str">
        <f>HYPERLINK("#'Table 80'!A1", "Imagine Labour wins the next General Election. How quickly or slowly do you think it will be before you see an improvement in the following areas?: Your local economy")</f>
        <v>Imagine Labour wins the next General Election. How quickly or slowly do you think it will be before you see an improvement in the following areas?: Your local economy</v>
      </c>
      <c r="E88" s="18" t="str">
        <f>HYPERLINK("#'Full Results'!A622", "622")</f>
        <v>622</v>
      </c>
      <c r="F88" t="s">
        <v>82</v>
      </c>
    </row>
    <row r="89" spans="3:6" x14ac:dyDescent="0.35">
      <c r="C89">
        <v>81</v>
      </c>
      <c r="D89" s="8" t="str">
        <f>HYPERLINK("#'Table 81'!A1", "Imagine Labour wins the next General Election. How quickly or slowly do you think it will be before you see an improvement in the following areas?: Unemployment in your local area")</f>
        <v>Imagine Labour wins the next General Election. How quickly or slowly do you think it will be before you see an improvement in the following areas?: Unemployment in your local area</v>
      </c>
      <c r="E89" s="18" t="str">
        <f>HYPERLINK("#'Full Results'!A633", "633")</f>
        <v>633</v>
      </c>
      <c r="F89" t="s">
        <v>82</v>
      </c>
    </row>
    <row r="90" spans="3:6" x14ac:dyDescent="0.35">
      <c r="C90">
        <v>82</v>
      </c>
      <c r="D90" s="8" t="str">
        <f>HYPERLINK("#'Table 82'!A1", "Imagine Labour wins the next General Election. How quickly or slowly do you think it will be before you see an improvement in the following areas?: The NHS overall")</f>
        <v>Imagine Labour wins the next General Election. How quickly or slowly do you think it will be before you see an improvement in the following areas?: The NHS overall</v>
      </c>
      <c r="E90" s="18" t="str">
        <f>HYPERLINK("#'Full Results'!A644", "644")</f>
        <v>644</v>
      </c>
      <c r="F90" t="s">
        <v>82</v>
      </c>
    </row>
    <row r="91" spans="3:6" x14ac:dyDescent="0.35">
      <c r="C91">
        <v>83</v>
      </c>
      <c r="D91" s="8" t="str">
        <f>HYPERLINK("#'Table 83'!A1", "Imagine Labour wins the next General Election. How quickly or slowly do you think it will be before you see an improvement in the following areas?: Waiting times for a doctors appointment")</f>
        <v>Imagine Labour wins the next General Election. How quickly or slowly do you think it will be before you see an improvement in the following areas?: Waiting times for a doctors appointment</v>
      </c>
      <c r="E91" s="18" t="str">
        <f>HYPERLINK("#'Full Results'!A655", "655")</f>
        <v>655</v>
      </c>
      <c r="F91" t="s">
        <v>82</v>
      </c>
    </row>
    <row r="92" spans="3:6" x14ac:dyDescent="0.35">
      <c r="C92">
        <v>84</v>
      </c>
      <c r="D92" s="8" t="str">
        <f>HYPERLINK("#'Table 84'!A1", "Imagine Labour wins the next General Election. How quickly or slowly do you think it will be before you see an improvement in the following areas?: Waiting times in A&amp;E")</f>
        <v>Imagine Labour wins the next General Election. How quickly or slowly do you think it will be before you see an improvement in the following areas?: Waiting times in A&amp;E</v>
      </c>
      <c r="E92" s="18" t="str">
        <f>HYPERLINK("#'Full Results'!A666", "666")</f>
        <v>666</v>
      </c>
      <c r="F92" t="s">
        <v>82</v>
      </c>
    </row>
    <row r="93" spans="3:6" x14ac:dyDescent="0.35">
      <c r="C93">
        <v>85</v>
      </c>
      <c r="D93" s="8" t="str">
        <f>HYPERLINK("#'Table 85'!A1", "Imagine Labour wins the next General Election. How quickly or slowly do you think it will be before you see an improvement in the following areas?: Availability of NHS dentists")</f>
        <v>Imagine Labour wins the next General Election. How quickly or slowly do you think it will be before you see an improvement in the following areas?: Availability of NHS dentists</v>
      </c>
      <c r="E93" s="18" t="str">
        <f>HYPERLINK("#'Full Results'!A677", "677")</f>
        <v>677</v>
      </c>
      <c r="F93" t="s">
        <v>82</v>
      </c>
    </row>
    <row r="94" spans="3:6" x14ac:dyDescent="0.35">
      <c r="C94">
        <v>86</v>
      </c>
      <c r="D94" s="8" t="str">
        <f>HYPERLINK("#'Table 86'!A1", "Imagine Labour wins the next General Election. How quickly or slowly do you think it will be before you see an improvement in the following areas?: Crime rates in your local area")</f>
        <v>Imagine Labour wins the next General Election. How quickly or slowly do you think it will be before you see an improvement in the following areas?: Crime rates in your local area</v>
      </c>
      <c r="E94" s="18" t="str">
        <f>HYPERLINK("#'Full Results'!A688", "688")</f>
        <v>688</v>
      </c>
      <c r="F94" t="s">
        <v>82</v>
      </c>
    </row>
    <row r="95" spans="3:6" x14ac:dyDescent="0.35">
      <c r="C95">
        <v>87</v>
      </c>
      <c r="D95" s="8" t="str">
        <f>HYPERLINK("#'Table 87'!A1", "Imagine Labour wins the next General Election. How quickly or slowly do you think it will be before you see an improvement in the following areas?: Effectiveness of the police in your local area")</f>
        <v>Imagine Labour wins the next General Election. How quickly or slowly do you think it will be before you see an improvement in the following areas?: Effectiveness of the police in your local area</v>
      </c>
      <c r="E95" s="18" t="str">
        <f>HYPERLINK("#'Full Results'!A699", "699")</f>
        <v>699</v>
      </c>
      <c r="F95" t="s">
        <v>82</v>
      </c>
    </row>
    <row r="96" spans="3:6" x14ac:dyDescent="0.35">
      <c r="C96">
        <v>88</v>
      </c>
      <c r="D96" s="8" t="str">
        <f>HYPERLINK("#'Table 88'!A1", "Imagine Labour wins the next General Election. How quickly or slowly do you think it will be before you see an improvement in the following areas?: Your local secondary schools")</f>
        <v>Imagine Labour wins the next General Election. How quickly or slowly do you think it will be before you see an improvement in the following areas?: Your local secondary schools</v>
      </c>
      <c r="E96" s="18" t="str">
        <f>HYPERLINK("#'Full Results'!A710", "710")</f>
        <v>710</v>
      </c>
      <c r="F96" t="s">
        <v>82</v>
      </c>
    </row>
    <row r="97" spans="3:6" x14ac:dyDescent="0.35">
      <c r="C97">
        <v>89</v>
      </c>
      <c r="D97" s="8" t="str">
        <f>HYPERLINK("#'Table 89'!A1", "Imagine Labour wins the next General Election. How quickly or slowly do you think it will be before you see an improvement in the following areas?: Your local primary schools")</f>
        <v>Imagine Labour wins the next General Election. How quickly or slowly do you think it will be before you see an improvement in the following areas?: Your local primary schools</v>
      </c>
      <c r="E97" s="18" t="str">
        <f>HYPERLINK("#'Full Results'!A721", "721")</f>
        <v>721</v>
      </c>
      <c r="F97" t="s">
        <v>82</v>
      </c>
    </row>
    <row r="98" spans="3:6" x14ac:dyDescent="0.35">
      <c r="C98">
        <v>90</v>
      </c>
      <c r="D98" s="25" t="str">
        <f>HYPERLINK("#'Table 90'!A1", " Some polls and projections are indicating that the Labour Party is on course to win a large majority in the next general election, and potentially reduce the Conservatives to a very small number of MPs (e.g. 50 or less). If these polls continue ...")</f>
        <v xml:space="preserve"> Some polls and projections are indicating that the Labour Party is on course to win a large majority in the next general election, and potentially reduce the Conservatives to a very small number of MPs (e.g. 50 or less). If these polls continue ...</v>
      </c>
      <c r="E98" s="18" t="str">
        <f>HYPERLINK("#'Full Results'!A876", "876")</f>
        <v>876</v>
      </c>
      <c r="F98" t="s">
        <v>274</v>
      </c>
    </row>
    <row r="99" spans="3:6" x14ac:dyDescent="0.35">
      <c r="C99">
        <v>91</v>
      </c>
      <c r="D99" s="25" t="str">
        <f>HYPERLINK("#'Table 91'!A1", " Do you think the fact that Labour could get a very large majority makes you more or less likely to consider voting for Labour?")</f>
        <v xml:space="preserve"> Do you think the fact that Labour could get a very large majority makes you more or less likely to consider voting for Labour?</v>
      </c>
      <c r="E99" s="18" t="str">
        <f>HYPERLINK("#'Full Results'!A889", "889")</f>
        <v>889</v>
      </c>
      <c r="F99" t="s">
        <v>82</v>
      </c>
    </row>
    <row r="100" spans="3:6" x14ac:dyDescent="0.35">
      <c r="C100">
        <v>92</v>
      </c>
      <c r="D100" s="25" t="str">
        <f>HYPERLINK("#'Table 92'!A1", " If Labour wins the next election, when would you expect their actions to start making an impact on the NHS?")</f>
        <v xml:space="preserve"> If Labour wins the next election, when would you expect their actions to start making an impact on the NHS?</v>
      </c>
      <c r="E100" s="18" t="str">
        <f>HYPERLINK("#'Full Results'!A898", "898")</f>
        <v>898</v>
      </c>
      <c r="F100" t="s">
        <v>82</v>
      </c>
    </row>
    <row r="101" spans="3:6" x14ac:dyDescent="0.35">
      <c r="C101">
        <v>93</v>
      </c>
      <c r="D101" s="25" t="str">
        <f>HYPERLINK("#'Table 93'!A1", " If Labour wins the next election, when would you expect their actions to start making an impact on the economy?")</f>
        <v xml:space="preserve"> If Labour wins the next election, when would you expect their actions to start making an impact on the economy?</v>
      </c>
      <c r="E101" s="18" t="str">
        <f>HYPERLINK("#'Full Results'!A910", "910")</f>
        <v>910</v>
      </c>
      <c r="F101" t="s">
        <v>82</v>
      </c>
    </row>
    <row r="102" spans="3:6" x14ac:dyDescent="0.35">
      <c r="C102">
        <v>94</v>
      </c>
      <c r="D102" s="25" t="str">
        <f>HYPERLINK("#'Table 94'!A1", "Grid Summary: When you think about these potential or current crises, which leader do you think is best suited to lead the country through such crises?")</f>
        <v>Grid Summary: When you think about these potential or current crises, which leader do you think is best suited to lead the country through such crises?</v>
      </c>
      <c r="E102" s="7"/>
      <c r="F102" t="s">
        <v>82</v>
      </c>
    </row>
    <row r="103" spans="3:6" x14ac:dyDescent="0.35">
      <c r="C103">
        <v>95</v>
      </c>
      <c r="D103" s="25" t="str">
        <f>HYPERLINK("#'Table 95'!A1", "When you think about these potential or current crises, which leader do you think is best suited to lead the country through such crises?: Economic recession")</f>
        <v>When you think about these potential or current crises, which leader do you think is best suited to lead the country through such crises?: Economic recession</v>
      </c>
      <c r="E103" s="18" t="str">
        <f>HYPERLINK("#'Full Results'!A922", "922")</f>
        <v>922</v>
      </c>
      <c r="F103" t="s">
        <v>82</v>
      </c>
    </row>
    <row r="104" spans="3:6" x14ac:dyDescent="0.35">
      <c r="C104">
        <v>96</v>
      </c>
      <c r="D104" s="25" t="str">
        <f>HYPERLINK("#'Table 96'!A1", "When you think about these potential or current crises, which leader do you think is best suited to lead the country through such crises?: Cost of living crisis")</f>
        <v>When you think about these potential or current crises, which leader do you think is best suited to lead the country through such crises?: Cost of living crisis</v>
      </c>
      <c r="E104" s="18" t="str">
        <f>HYPERLINK("#'Full Results'!A930", "930")</f>
        <v>930</v>
      </c>
      <c r="F104" t="s">
        <v>82</v>
      </c>
    </row>
    <row r="105" spans="3:6" x14ac:dyDescent="0.35">
      <c r="C105">
        <v>97</v>
      </c>
      <c r="D105" s="25" t="str">
        <f>HYPERLINK("#'Table 97'!A1", "When you think about these potential or current crises, which leader do you think is best suited to lead the country through such crises?: Another pandemic")</f>
        <v>When you think about these potential or current crises, which leader do you think is best suited to lead the country through such crises?: Another pandemic</v>
      </c>
      <c r="E105" s="18" t="str">
        <f>HYPERLINK("#'Full Results'!A938", "938")</f>
        <v>938</v>
      </c>
      <c r="F105" t="s">
        <v>82</v>
      </c>
    </row>
    <row r="106" spans="3:6" x14ac:dyDescent="0.35">
      <c r="C106">
        <v>98</v>
      </c>
      <c r="D106" s="25" t="str">
        <f>HYPERLINK("#'Table 98'!A1", "When you think about these potential or current crises, which leader do you think is best suited to lead the country through such crises?: Trade Union strikes")</f>
        <v>When you think about these potential or current crises, which leader do you think is best suited to lead the country through such crises?: Trade Union strikes</v>
      </c>
      <c r="E106" s="18" t="str">
        <f>HYPERLINK("#'Full Results'!A946", "946")</f>
        <v>946</v>
      </c>
      <c r="F106" t="s">
        <v>82</v>
      </c>
    </row>
    <row r="107" spans="3:6" x14ac:dyDescent="0.35">
      <c r="C107">
        <v>99</v>
      </c>
      <c r="D107" s="25" t="str">
        <f>HYPERLINK("#'Table 99'!A1", "When you think about these potential or current crises, which leader do you think is best suited to lead the country through such crises?: The war in Ukraine")</f>
        <v>When you think about these potential or current crises, which leader do you think is best suited to lead the country through such crises?: The war in Ukraine</v>
      </c>
      <c r="E107" s="18" t="str">
        <f>HYPERLINK("#'Full Results'!A954", "954")</f>
        <v>954</v>
      </c>
      <c r="F107" t="s">
        <v>82</v>
      </c>
    </row>
    <row r="108" spans="3:6" x14ac:dyDescent="0.35">
      <c r="C108">
        <v>100</v>
      </c>
      <c r="D108" s="25" t="str">
        <f>HYPERLINK("#'Table 100'!A1", "When you think about these potential or current crises, which leader do you think is best suited to lead the country through such crises?: Israel and Palestine")</f>
        <v>When you think about these potential or current crises, which leader do you think is best suited to lead the country through such crises?: Israel and Palestine</v>
      </c>
      <c r="E108" s="18" t="str">
        <f>HYPERLINK("#'Full Results'!A962", "962")</f>
        <v>962</v>
      </c>
      <c r="F108" t="s">
        <v>82</v>
      </c>
    </row>
    <row r="109" spans="3:6" x14ac:dyDescent="0.35">
      <c r="C109">
        <v>101</v>
      </c>
      <c r="D109" s="25" t="str">
        <f>HYPERLINK("#'Table 101'!A1", "When you think about these potential or current crises, which leader do you think is best suited to lead the country through such crises?: Cyber attack from a foreign entity")</f>
        <v>When you think about these potential or current crises, which leader do you think is best suited to lead the country through such crises?: Cyber attack from a foreign entity</v>
      </c>
      <c r="E109" s="18" t="str">
        <f>HYPERLINK("#'Full Results'!A970", "970")</f>
        <v>970</v>
      </c>
      <c r="F109" t="s">
        <v>82</v>
      </c>
    </row>
    <row r="110" spans="3:6" x14ac:dyDescent="0.35">
      <c r="C110">
        <v>102</v>
      </c>
      <c r="D110" s="25" t="str">
        <f>HYPERLINK("#'Table 102'!A1", "You said you would vote for the Labour Party in an election called tomorrow. Why are you voting Labour?Select up to three.")</f>
        <v>You said you would vote for the Labour Party in an election called tomorrow. Why are you voting Labour?Select up to three.</v>
      </c>
      <c r="E110" s="18" t="str">
        <f>HYPERLINK("#'Full Results'!A978", "978")</f>
        <v>978</v>
      </c>
      <c r="F110" t="s">
        <v>321</v>
      </c>
    </row>
    <row r="111" spans="3:6" x14ac:dyDescent="0.35">
      <c r="C111">
        <v>103</v>
      </c>
      <c r="D111" s="25" t="str">
        <f>HYPERLINK("#'Table 103'!A1", "Grid Summary: To what extent do you agree or disagree with the following statements?")</f>
        <v>Grid Summary: To what extent do you agree or disagree with the following statements?</v>
      </c>
      <c r="E111" s="7"/>
      <c r="F111" t="s">
        <v>82</v>
      </c>
    </row>
    <row r="112" spans="3:6" x14ac:dyDescent="0.35">
      <c r="C112">
        <v>104</v>
      </c>
      <c r="D112" s="25" t="str">
        <f>HYPERLINK("#'Table 104'!A1", "To what extent do you agree or disagree with the following statements?: The economy is so broken that a Labour government won’t be able to fix it")</f>
        <v>To what extent do you agree or disagree with the following statements?: The economy is so broken that a Labour government won’t be able to fix it</v>
      </c>
      <c r="E112" s="18" t="str">
        <f>HYPERLINK("#'Full Results'!A993", "993")</f>
        <v>993</v>
      </c>
      <c r="F112" t="s">
        <v>82</v>
      </c>
    </row>
    <row r="113" spans="3:6" x14ac:dyDescent="0.35">
      <c r="C113">
        <v>105</v>
      </c>
      <c r="D113" s="25" t="str">
        <f>HYPERLINK("#'Table 105'!A1", "To what extent do you agree or disagree with the following statements?: It will take years for a Labour government to make an impact on the economy")</f>
        <v>To what extent do you agree or disagree with the following statements?: It will take years for a Labour government to make an impact on the economy</v>
      </c>
      <c r="E113" s="18" t="str">
        <f>HYPERLINK("#'Full Results'!A1005", "1005")</f>
        <v>1005</v>
      </c>
      <c r="F113" t="s">
        <v>82</v>
      </c>
    </row>
    <row r="114" spans="3:6" x14ac:dyDescent="0.35">
      <c r="C114">
        <v>106</v>
      </c>
      <c r="D114" s="25" t="str">
        <f>HYPERLINK("#'Table 106'!A1", "To what extent do you agree or disagree with the following statements?: The NHS is so broken that a Labour government won’t be able to fix it")</f>
        <v>To what extent do you agree or disagree with the following statements?: The NHS is so broken that a Labour government won’t be able to fix it</v>
      </c>
      <c r="E114" s="18" t="str">
        <f>HYPERLINK("#'Full Results'!A1017", "1017")</f>
        <v>1017</v>
      </c>
      <c r="F114" t="s">
        <v>82</v>
      </c>
    </row>
    <row r="115" spans="3:6" x14ac:dyDescent="0.35">
      <c r="C115">
        <v>107</v>
      </c>
      <c r="D115" s="25" t="str">
        <f>HYPERLINK("#'Table 107'!A1", "To what extent do you agree or disagree with the following statements?: It will take years for a Labour government to repair the NHS")</f>
        <v>To what extent do you agree or disagree with the following statements?: It will take years for a Labour government to repair the NHS</v>
      </c>
      <c r="E115" s="18" t="str">
        <f>HYPERLINK("#'Full Results'!A1029", "1029")</f>
        <v>1029</v>
      </c>
      <c r="F115" t="s">
        <v>82</v>
      </c>
    </row>
    <row r="116" spans="3:6" x14ac:dyDescent="0.35">
      <c r="C116">
        <v>108</v>
      </c>
      <c r="D116" s="25" t="str">
        <f>HYPERLINK("#'Table 108'!A1", "To what extent do you agree or disagree with the following statements?: A Labour government will need years to fix all of the problems left by the Tories")</f>
        <v>To what extent do you agree or disagree with the following statements?: A Labour government will need years to fix all of the problems left by the Tories</v>
      </c>
      <c r="E116" s="18" t="str">
        <f>HYPERLINK("#'Full Results'!A1041", "1041")</f>
        <v>1041</v>
      </c>
      <c r="F116" t="s">
        <v>82</v>
      </c>
    </row>
    <row r="117" spans="3:6" x14ac:dyDescent="0.35">
      <c r="D117" s="8"/>
      <c r="E117" s="18"/>
    </row>
    <row r="118" spans="3:6" x14ac:dyDescent="0.35">
      <c r="D118" s="8"/>
      <c r="E118" s="18"/>
    </row>
    <row r="119" spans="3:6" x14ac:dyDescent="0.35">
      <c r="D119" s="8"/>
      <c r="E119" s="18"/>
    </row>
    <row r="120" spans="3:6" x14ac:dyDescent="0.35">
      <c r="D120" s="8"/>
      <c r="E120" s="18"/>
    </row>
    <row r="121" spans="3:6" x14ac:dyDescent="0.35">
      <c r="D121" s="8"/>
      <c r="E121" s="18"/>
    </row>
    <row r="122" spans="3:6" x14ac:dyDescent="0.35">
      <c r="D122" s="8"/>
      <c r="E122" s="18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F1132"/>
  <sheetViews>
    <sheetView showGridLines="0" topLeftCell="A883" workbookViewId="0">
      <selection activeCell="B875" sqref="B875"/>
    </sheetView>
  </sheetViews>
  <sheetFormatPr defaultColWidth="11.54296875" defaultRowHeight="14.5" x14ac:dyDescent="0.35"/>
  <cols>
    <col min="2" max="2" width="20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26" t="s">
        <v>340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3"/>
      <c r="C5" s="13"/>
      <c r="D5" s="29" t="s">
        <v>62</v>
      </c>
      <c r="E5" s="29"/>
      <c r="F5" s="13"/>
      <c r="G5" s="29" t="s">
        <v>63</v>
      </c>
      <c r="H5" s="29"/>
      <c r="I5" s="29"/>
      <c r="J5" s="29"/>
      <c r="K5" s="29"/>
      <c r="L5" s="29"/>
      <c r="M5" s="13"/>
      <c r="N5" s="29" t="s">
        <v>64</v>
      </c>
      <c r="O5" s="29"/>
      <c r="P5" s="29"/>
      <c r="Q5" s="29"/>
      <c r="R5" s="13"/>
      <c r="S5" s="29" t="s">
        <v>65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3"/>
      <c r="AF5" s="29" t="s">
        <v>66</v>
      </c>
      <c r="AG5" s="29"/>
      <c r="AH5" s="29"/>
      <c r="AI5" s="13"/>
      <c r="AJ5" s="29" t="s">
        <v>67</v>
      </c>
      <c r="AK5" s="29"/>
      <c r="AL5" s="29"/>
      <c r="AM5" s="29"/>
      <c r="AN5" s="29"/>
      <c r="AO5" s="13"/>
      <c r="AP5" s="29" t="s">
        <v>68</v>
      </c>
      <c r="AQ5" s="29"/>
      <c r="AR5" s="29"/>
      <c r="AS5" s="29"/>
      <c r="AT5" s="29"/>
      <c r="AU5" s="13"/>
      <c r="AV5" s="29" t="s">
        <v>69</v>
      </c>
      <c r="AW5" s="29"/>
      <c r="AX5" s="29"/>
      <c r="AY5" s="29"/>
      <c r="AZ5" s="29"/>
      <c r="BA5" s="13"/>
      <c r="BB5" s="29" t="s">
        <v>70</v>
      </c>
      <c r="BC5" s="29"/>
      <c r="BD5" s="29"/>
      <c r="BE5" s="13"/>
      <c r="BF5" s="29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2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>
        <v>0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2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>
        <v>0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11" spans="2:58" x14ac:dyDescent="0.35">
      <c r="B11" s="6" t="s">
        <v>85</v>
      </c>
    </row>
    <row r="12" spans="2:58" x14ac:dyDescent="0.35">
      <c r="B12" s="24" t="s">
        <v>82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</row>
    <row r="13" spans="2:58" x14ac:dyDescent="0.35">
      <c r="B13" t="s">
        <v>77</v>
      </c>
      <c r="C13" s="14">
        <v>0.80798738762911204</v>
      </c>
      <c r="D13" s="14">
        <v>0.82765452864688505</v>
      </c>
      <c r="E13" s="14">
        <v>0.78919024861672005</v>
      </c>
      <c r="F13" s="14"/>
      <c r="G13" s="14">
        <v>0.72268832245916204</v>
      </c>
      <c r="H13" s="14">
        <v>0.79042943179049596</v>
      </c>
      <c r="I13" s="14">
        <v>0.80961779240706899</v>
      </c>
      <c r="J13" s="14">
        <v>0.80826090310633802</v>
      </c>
      <c r="K13" s="14">
        <v>0.85396447608004999</v>
      </c>
      <c r="L13" s="14">
        <v>0.84655560071365699</v>
      </c>
      <c r="M13" s="14"/>
      <c r="N13" s="14">
        <v>0.84943172474669204</v>
      </c>
      <c r="O13" s="14">
        <v>0.81695034595034099</v>
      </c>
      <c r="P13" s="14">
        <v>0.80106826847849899</v>
      </c>
      <c r="Q13" s="14">
        <v>0.760392795818147</v>
      </c>
      <c r="R13" s="14"/>
      <c r="S13" s="14">
        <v>0.77906667412836605</v>
      </c>
      <c r="T13" s="14">
        <v>0.825715888423873</v>
      </c>
      <c r="U13" s="14">
        <v>0.78274998207145197</v>
      </c>
      <c r="V13" s="14">
        <v>0.78369556693449305</v>
      </c>
      <c r="W13" s="14">
        <v>0.83615427942994902</v>
      </c>
      <c r="X13" s="14">
        <v>0.82901527455708302</v>
      </c>
      <c r="Y13" s="14">
        <v>0.805728586164567</v>
      </c>
      <c r="Z13" s="14">
        <v>0.82239276353453705</v>
      </c>
      <c r="AA13" s="14">
        <v>0.76867046875523204</v>
      </c>
      <c r="AB13" s="14">
        <v>0.845497533264151</v>
      </c>
      <c r="AC13" s="14">
        <v>0.87669765563424096</v>
      </c>
      <c r="AD13" s="14">
        <v>0.78101929242493195</v>
      </c>
      <c r="AE13" s="14"/>
      <c r="AF13" s="14">
        <v>0.84067736196218201</v>
      </c>
      <c r="AG13" s="14">
        <v>0.847176016667746</v>
      </c>
      <c r="AH13" s="14">
        <v>0.63452807580706205</v>
      </c>
      <c r="AI13" s="14"/>
      <c r="AJ13" s="14">
        <v>0.86285033201323702</v>
      </c>
      <c r="AK13" s="14">
        <v>0.85070480426061801</v>
      </c>
      <c r="AL13" s="14">
        <v>0.86343549326800895</v>
      </c>
      <c r="AM13" s="14">
        <v>0.83066149039415704</v>
      </c>
      <c r="AN13" s="14">
        <v>0.53266322505216801</v>
      </c>
      <c r="AO13" s="14"/>
      <c r="AP13" s="14">
        <v>0.87598333068351197</v>
      </c>
      <c r="AQ13" s="14">
        <v>0.85815051157072297</v>
      </c>
      <c r="AR13" s="14">
        <v>0.795196516944494</v>
      </c>
      <c r="AS13" s="14">
        <v>0.87750003732442206</v>
      </c>
      <c r="AT13" s="14">
        <v>0.64339059181570502</v>
      </c>
      <c r="AU13" s="14"/>
      <c r="AV13" s="14" t="s">
        <v>84</v>
      </c>
      <c r="AW13" s="14">
        <v>0.788339631443565</v>
      </c>
      <c r="AX13" s="14">
        <v>0.82487945762050896</v>
      </c>
      <c r="AY13" s="14">
        <v>0.86972242681164502</v>
      </c>
      <c r="AZ13" s="14">
        <v>0.83818950512467505</v>
      </c>
      <c r="BA13" s="14"/>
      <c r="BB13" s="14">
        <v>0.87500417441888301</v>
      </c>
      <c r="BC13" s="14">
        <v>0.93277248174051297</v>
      </c>
      <c r="BD13" s="14">
        <v>0.70829979911361096</v>
      </c>
      <c r="BE13" s="14"/>
      <c r="BF13" s="14">
        <v>0.84121269153837297</v>
      </c>
    </row>
    <row r="14" spans="2:58" x14ac:dyDescent="0.35">
      <c r="B14" t="s">
        <v>78</v>
      </c>
      <c r="C14" s="14">
        <v>0.14411816417065901</v>
      </c>
      <c r="D14" s="14">
        <v>0.13623596039424199</v>
      </c>
      <c r="E14" s="14">
        <v>0.15124337991619899</v>
      </c>
      <c r="F14" s="14"/>
      <c r="G14" s="14">
        <v>0.212605592663309</v>
      </c>
      <c r="H14" s="14">
        <v>0.163882925481382</v>
      </c>
      <c r="I14" s="14">
        <v>0.14315711622885399</v>
      </c>
      <c r="J14" s="14">
        <v>0.141143321059123</v>
      </c>
      <c r="K14" s="14">
        <v>9.6830221961260496E-2</v>
      </c>
      <c r="L14" s="14">
        <v>0.117481180385859</v>
      </c>
      <c r="M14" s="14"/>
      <c r="N14" s="14">
        <v>0.119810005362833</v>
      </c>
      <c r="O14" s="14">
        <v>0.13370497934682801</v>
      </c>
      <c r="P14" s="14">
        <v>0.14779035161319301</v>
      </c>
      <c r="Q14" s="14">
        <v>0.176677746901687</v>
      </c>
      <c r="R14" s="14"/>
      <c r="S14" s="14">
        <v>0.157379790213236</v>
      </c>
      <c r="T14" s="14">
        <v>0.132748501060831</v>
      </c>
      <c r="U14" s="14">
        <v>0.15068604842472999</v>
      </c>
      <c r="V14" s="14">
        <v>0.15530649384595099</v>
      </c>
      <c r="W14" s="14">
        <v>0.143388931410456</v>
      </c>
      <c r="X14" s="14">
        <v>0.131146184647292</v>
      </c>
      <c r="Y14" s="14">
        <v>0.153286261506171</v>
      </c>
      <c r="Z14" s="14">
        <v>0.154535358233925</v>
      </c>
      <c r="AA14" s="14">
        <v>0.18391578185742</v>
      </c>
      <c r="AB14" s="14">
        <v>0.100849579446115</v>
      </c>
      <c r="AC14" s="14">
        <v>8.3390110492617797E-2</v>
      </c>
      <c r="AD14" s="14">
        <v>0.16839438244403801</v>
      </c>
      <c r="AE14" s="14"/>
      <c r="AF14" s="14">
        <v>0.123287350086661</v>
      </c>
      <c r="AG14" s="14">
        <v>0.116445923114968</v>
      </c>
      <c r="AH14" s="14">
        <v>0.267555942557686</v>
      </c>
      <c r="AI14" s="14"/>
      <c r="AJ14" s="14">
        <v>0.10670030423518501</v>
      </c>
      <c r="AK14" s="14">
        <v>0.11348946223645499</v>
      </c>
      <c r="AL14" s="14">
        <v>0.11948012465553599</v>
      </c>
      <c r="AM14" s="14">
        <v>0.16933850960584301</v>
      </c>
      <c r="AN14" s="14">
        <v>0.32709816128041602</v>
      </c>
      <c r="AO14" s="14"/>
      <c r="AP14" s="14">
        <v>9.70574673539044E-2</v>
      </c>
      <c r="AQ14" s="14">
        <v>0.107575788539091</v>
      </c>
      <c r="AR14" s="14">
        <v>0.14526125118071501</v>
      </c>
      <c r="AS14" s="14">
        <v>9.9651808346465698E-2</v>
      </c>
      <c r="AT14" s="14">
        <v>0.19090266646104301</v>
      </c>
      <c r="AU14" s="14"/>
      <c r="AV14" s="14" t="s">
        <v>84</v>
      </c>
      <c r="AW14" s="14">
        <v>0.17197538977841001</v>
      </c>
      <c r="AX14" s="14">
        <v>0.13220610870497099</v>
      </c>
      <c r="AY14" s="14">
        <v>0.107018684237922</v>
      </c>
      <c r="AZ14" s="14">
        <v>3.5504915622972102E-2</v>
      </c>
      <c r="BA14" s="14"/>
      <c r="BB14" s="14">
        <v>0.112077139751956</v>
      </c>
      <c r="BC14" s="14">
        <v>5.1654398272564801E-2</v>
      </c>
      <c r="BD14" s="14">
        <v>0.2053358146449</v>
      </c>
      <c r="BE14" s="14"/>
      <c r="BF14" s="14">
        <v>0.123975179385756</v>
      </c>
    </row>
    <row r="15" spans="2:58" x14ac:dyDescent="0.35">
      <c r="B15" t="s">
        <v>52</v>
      </c>
      <c r="C15" s="14">
        <v>4.7894448200229499E-2</v>
      </c>
      <c r="D15" s="14">
        <v>3.6109510958872902E-2</v>
      </c>
      <c r="E15" s="14">
        <v>5.95663714670807E-2</v>
      </c>
      <c r="F15" s="14"/>
      <c r="G15" s="14">
        <v>6.4706084877529393E-2</v>
      </c>
      <c r="H15" s="14">
        <v>4.56876427281213E-2</v>
      </c>
      <c r="I15" s="14">
        <v>4.7225091364077397E-2</v>
      </c>
      <c r="J15" s="14">
        <v>5.0595775834539197E-2</v>
      </c>
      <c r="K15" s="14">
        <v>4.9205301958689801E-2</v>
      </c>
      <c r="L15" s="14">
        <v>3.5963218900484303E-2</v>
      </c>
      <c r="M15" s="14"/>
      <c r="N15" s="14">
        <v>3.0758269890475601E-2</v>
      </c>
      <c r="O15" s="14">
        <v>4.9344674702831798E-2</v>
      </c>
      <c r="P15" s="14">
        <v>5.11413799083087E-2</v>
      </c>
      <c r="Q15" s="14">
        <v>6.2929457280166107E-2</v>
      </c>
      <c r="R15" s="14"/>
      <c r="S15" s="14">
        <v>6.3553535658397303E-2</v>
      </c>
      <c r="T15" s="14">
        <v>4.1535610515295897E-2</v>
      </c>
      <c r="U15" s="14">
        <v>6.6563969503818599E-2</v>
      </c>
      <c r="V15" s="14">
        <v>6.0997939219556402E-2</v>
      </c>
      <c r="W15" s="14">
        <v>2.04567891595955E-2</v>
      </c>
      <c r="X15" s="14">
        <v>3.9838540795625599E-2</v>
      </c>
      <c r="Y15" s="14">
        <v>4.0985152329261802E-2</v>
      </c>
      <c r="Z15" s="14">
        <v>2.3071878231538102E-2</v>
      </c>
      <c r="AA15" s="14">
        <v>4.7413749387348499E-2</v>
      </c>
      <c r="AB15" s="14">
        <v>5.3652887289733699E-2</v>
      </c>
      <c r="AC15" s="14">
        <v>3.9912233873141002E-2</v>
      </c>
      <c r="AD15" s="14">
        <v>5.0586325131030403E-2</v>
      </c>
      <c r="AE15" s="14"/>
      <c r="AF15" s="14">
        <v>3.6035287951157402E-2</v>
      </c>
      <c r="AG15" s="14">
        <v>3.6378060217286498E-2</v>
      </c>
      <c r="AH15" s="14">
        <v>9.7915981635251698E-2</v>
      </c>
      <c r="AI15" s="14"/>
      <c r="AJ15" s="14">
        <v>3.0449363751577599E-2</v>
      </c>
      <c r="AK15" s="14">
        <v>3.58057335029279E-2</v>
      </c>
      <c r="AL15" s="14">
        <v>1.70843820764555E-2</v>
      </c>
      <c r="AM15" s="14">
        <v>0</v>
      </c>
      <c r="AN15" s="14">
        <v>0.140238613667416</v>
      </c>
      <c r="AO15" s="14"/>
      <c r="AP15" s="14">
        <v>2.6959201962584101E-2</v>
      </c>
      <c r="AQ15" s="14">
        <v>3.4273699890186297E-2</v>
      </c>
      <c r="AR15" s="14">
        <v>5.9542231874790699E-2</v>
      </c>
      <c r="AS15" s="14">
        <v>2.2848154329112701E-2</v>
      </c>
      <c r="AT15" s="14">
        <v>0.165706741723252</v>
      </c>
      <c r="AU15" s="14"/>
      <c r="AV15" s="14" t="s">
        <v>84</v>
      </c>
      <c r="AW15" s="14">
        <v>3.96849787780248E-2</v>
      </c>
      <c r="AX15" s="14">
        <v>4.2914433674520101E-2</v>
      </c>
      <c r="AY15" s="14">
        <v>2.32588889504333E-2</v>
      </c>
      <c r="AZ15" s="14">
        <v>0.126305579252353</v>
      </c>
      <c r="BA15" s="14"/>
      <c r="BB15" s="14">
        <v>1.29186858291611E-2</v>
      </c>
      <c r="BC15" s="14">
        <v>1.5573119986922301E-2</v>
      </c>
      <c r="BD15" s="14">
        <v>8.6364386241488303E-2</v>
      </c>
      <c r="BE15" s="14"/>
      <c r="BF15" s="14">
        <v>3.4812129075870703E-2</v>
      </c>
    </row>
    <row r="16" spans="2:58" x14ac:dyDescent="0.35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</row>
    <row r="17" spans="2:58" x14ac:dyDescent="0.35">
      <c r="B17" s="6" t="s">
        <v>86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</row>
    <row r="18" spans="2:58" x14ac:dyDescent="0.35">
      <c r="B18" s="24" t="s">
        <v>82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</row>
    <row r="19" spans="2:58" x14ac:dyDescent="0.35">
      <c r="B19" t="s">
        <v>77</v>
      </c>
      <c r="C19" s="14">
        <v>0.76614140820965704</v>
      </c>
      <c r="D19" s="14">
        <v>0.78004155598315195</v>
      </c>
      <c r="E19" s="14">
        <v>0.75185082737713105</v>
      </c>
      <c r="F19" s="14"/>
      <c r="G19" s="14">
        <v>0.67306376070579699</v>
      </c>
      <c r="H19" s="14">
        <v>0.70816406481545302</v>
      </c>
      <c r="I19" s="14">
        <v>0.76535050490199197</v>
      </c>
      <c r="J19" s="14">
        <v>0.75110690612557296</v>
      </c>
      <c r="K19" s="14">
        <v>0.82651644766502097</v>
      </c>
      <c r="L19" s="14">
        <v>0.84750330899580195</v>
      </c>
      <c r="M19" s="14"/>
      <c r="N19" s="14">
        <v>0.824674930477726</v>
      </c>
      <c r="O19" s="14">
        <v>0.77378113693824802</v>
      </c>
      <c r="P19" s="14">
        <v>0.75209008728720705</v>
      </c>
      <c r="Q19" s="14">
        <v>0.70490322120647098</v>
      </c>
      <c r="R19" s="14"/>
      <c r="S19" s="14">
        <v>0.75075266987468603</v>
      </c>
      <c r="T19" s="14">
        <v>0.77318233026713801</v>
      </c>
      <c r="U19" s="14">
        <v>0.73106549575169</v>
      </c>
      <c r="V19" s="14">
        <v>0.74077114828064505</v>
      </c>
      <c r="W19" s="14">
        <v>0.78926871177429203</v>
      </c>
      <c r="X19" s="14">
        <v>0.73721322494420105</v>
      </c>
      <c r="Y19" s="14">
        <v>0.740959279773726</v>
      </c>
      <c r="Z19" s="14">
        <v>0.83669564028060694</v>
      </c>
      <c r="AA19" s="14">
        <v>0.75080375818001799</v>
      </c>
      <c r="AB19" s="14">
        <v>0.81898863585161596</v>
      </c>
      <c r="AC19" s="14">
        <v>0.82349895153714203</v>
      </c>
      <c r="AD19" s="14">
        <v>0.78542043491496605</v>
      </c>
      <c r="AE19" s="14"/>
      <c r="AF19" s="14">
        <v>0.80857489717294395</v>
      </c>
      <c r="AG19" s="14">
        <v>0.81232398790195004</v>
      </c>
      <c r="AH19" s="14">
        <v>0.54426128795061501</v>
      </c>
      <c r="AI19" s="14"/>
      <c r="AJ19" s="14">
        <v>0.830777546689207</v>
      </c>
      <c r="AK19" s="14">
        <v>0.80039544033540699</v>
      </c>
      <c r="AL19" s="14">
        <v>0.79883093262722205</v>
      </c>
      <c r="AM19" s="14">
        <v>0.79703741548015605</v>
      </c>
      <c r="AN19" s="14">
        <v>0.477658990093557</v>
      </c>
      <c r="AO19" s="14"/>
      <c r="AP19" s="14">
        <v>0.85931736721875596</v>
      </c>
      <c r="AQ19" s="14">
        <v>0.80383797531758805</v>
      </c>
      <c r="AR19" s="14">
        <v>0.795808212757532</v>
      </c>
      <c r="AS19" s="14">
        <v>0.814138398432386</v>
      </c>
      <c r="AT19" s="14">
        <v>0.52993845108233995</v>
      </c>
      <c r="AU19" s="14"/>
      <c r="AV19" s="14" t="s">
        <v>84</v>
      </c>
      <c r="AW19" s="14">
        <v>0.73921349704843498</v>
      </c>
      <c r="AX19" s="14">
        <v>0.79340272651592103</v>
      </c>
      <c r="AY19" s="14">
        <v>0.78207118050604596</v>
      </c>
      <c r="AZ19" s="14">
        <v>0.95689181732091899</v>
      </c>
      <c r="BA19" s="14"/>
      <c r="BB19" s="14">
        <v>0.81764602995068403</v>
      </c>
      <c r="BC19" s="14">
        <v>0.86499259100165704</v>
      </c>
      <c r="BD19" s="14">
        <v>0.65003115596910999</v>
      </c>
      <c r="BE19" s="14"/>
      <c r="BF19" s="14">
        <v>0.78731735447555196</v>
      </c>
    </row>
    <row r="20" spans="2:58" x14ac:dyDescent="0.35">
      <c r="B20" t="s">
        <v>78</v>
      </c>
      <c r="C20" s="14">
        <v>0.186175040691342</v>
      </c>
      <c r="D20" s="14">
        <v>0.175474495114122</v>
      </c>
      <c r="E20" s="14">
        <v>0.19719429882377201</v>
      </c>
      <c r="F20" s="14"/>
      <c r="G20" s="14">
        <v>0.292226114150547</v>
      </c>
      <c r="H20" s="14">
        <v>0.22792137188505901</v>
      </c>
      <c r="I20" s="14">
        <v>0.19221005675907901</v>
      </c>
      <c r="J20" s="14">
        <v>0.191787474773184</v>
      </c>
      <c r="K20" s="14">
        <v>0.12511360101874699</v>
      </c>
      <c r="L20" s="14">
        <v>0.11325279098803499</v>
      </c>
      <c r="M20" s="14"/>
      <c r="N20" s="14">
        <v>0.14280482850019799</v>
      </c>
      <c r="O20" s="14">
        <v>0.17756717466660901</v>
      </c>
      <c r="P20" s="14">
        <v>0.189797074985149</v>
      </c>
      <c r="Q20" s="14">
        <v>0.24033479356729701</v>
      </c>
      <c r="R20" s="14"/>
      <c r="S20" s="14">
        <v>0.18452851480310001</v>
      </c>
      <c r="T20" s="14">
        <v>0.17398777169472801</v>
      </c>
      <c r="U20" s="14">
        <v>0.23264072430000199</v>
      </c>
      <c r="V20" s="14">
        <v>0.198458051474252</v>
      </c>
      <c r="W20" s="14">
        <v>0.163489581409648</v>
      </c>
      <c r="X20" s="14">
        <v>0.217593899612187</v>
      </c>
      <c r="Y20" s="14">
        <v>0.21924941859538399</v>
      </c>
      <c r="Z20" s="14">
        <v>0.13979374709620601</v>
      </c>
      <c r="AA20" s="14">
        <v>0.20216666918224499</v>
      </c>
      <c r="AB20" s="14">
        <v>0.14914916771081699</v>
      </c>
      <c r="AC20" s="14">
        <v>0.130626621728505</v>
      </c>
      <c r="AD20" s="14">
        <v>0.16312567904170899</v>
      </c>
      <c r="AE20" s="14"/>
      <c r="AF20" s="14">
        <v>0.15244741814917301</v>
      </c>
      <c r="AG20" s="14">
        <v>0.14454572934889501</v>
      </c>
      <c r="AH20" s="14">
        <v>0.37019081209511101</v>
      </c>
      <c r="AI20" s="14"/>
      <c r="AJ20" s="14">
        <v>0.140550592165294</v>
      </c>
      <c r="AK20" s="14">
        <v>0.16090897990978301</v>
      </c>
      <c r="AL20" s="14">
        <v>0.17591392964770899</v>
      </c>
      <c r="AM20" s="14">
        <v>0.202962584519844</v>
      </c>
      <c r="AN20" s="14">
        <v>0.40369903551604602</v>
      </c>
      <c r="AO20" s="14"/>
      <c r="AP20" s="14">
        <v>0.109321650755413</v>
      </c>
      <c r="AQ20" s="14">
        <v>0.16491055783199801</v>
      </c>
      <c r="AR20" s="14">
        <v>0.17835356737076899</v>
      </c>
      <c r="AS20" s="14">
        <v>0.12962529033769901</v>
      </c>
      <c r="AT20" s="14">
        <v>0.28504498005470502</v>
      </c>
      <c r="AU20" s="14"/>
      <c r="AV20" s="14" t="s">
        <v>84</v>
      </c>
      <c r="AW20" s="14">
        <v>0.224877606206103</v>
      </c>
      <c r="AX20" s="14">
        <v>0.15740114502570399</v>
      </c>
      <c r="AY20" s="14">
        <v>0.18541038003329</v>
      </c>
      <c r="AZ20" s="14">
        <v>0</v>
      </c>
      <c r="BA20" s="14"/>
      <c r="BB20" s="14">
        <v>0.16234526636937499</v>
      </c>
      <c r="BC20" s="14">
        <v>0.104241476722613</v>
      </c>
      <c r="BD20" s="14">
        <v>0.28272819056312298</v>
      </c>
      <c r="BE20" s="14"/>
      <c r="BF20" s="14">
        <v>0.176663564266865</v>
      </c>
    </row>
    <row r="21" spans="2:58" x14ac:dyDescent="0.35">
      <c r="B21" t="s">
        <v>52</v>
      </c>
      <c r="C21" s="14">
        <v>4.7683551099001499E-2</v>
      </c>
      <c r="D21" s="14">
        <v>4.4483948902726202E-2</v>
      </c>
      <c r="E21" s="14">
        <v>5.0954873799097501E-2</v>
      </c>
      <c r="F21" s="14"/>
      <c r="G21" s="14">
        <v>3.4710125143655103E-2</v>
      </c>
      <c r="H21" s="14">
        <v>6.39145632994879E-2</v>
      </c>
      <c r="I21" s="14">
        <v>4.2439438338928999E-2</v>
      </c>
      <c r="J21" s="14">
        <v>5.7105619101243198E-2</v>
      </c>
      <c r="K21" s="14">
        <v>4.8369951316232597E-2</v>
      </c>
      <c r="L21" s="14">
        <v>3.9243900016162597E-2</v>
      </c>
      <c r="M21" s="14"/>
      <c r="N21" s="14">
        <v>3.2520241022075798E-2</v>
      </c>
      <c r="O21" s="14">
        <v>4.8651688395143097E-2</v>
      </c>
      <c r="P21" s="14">
        <v>5.8112837727643203E-2</v>
      </c>
      <c r="Q21" s="14">
        <v>5.4761985226232698E-2</v>
      </c>
      <c r="R21" s="14"/>
      <c r="S21" s="14">
        <v>6.4718815322214004E-2</v>
      </c>
      <c r="T21" s="14">
        <v>5.2829898038133802E-2</v>
      </c>
      <c r="U21" s="14">
        <v>3.6293779948308298E-2</v>
      </c>
      <c r="V21" s="14">
        <v>6.0770800245102702E-2</v>
      </c>
      <c r="W21" s="14">
        <v>4.72417068160602E-2</v>
      </c>
      <c r="X21" s="14">
        <v>4.51928754436118E-2</v>
      </c>
      <c r="Y21" s="14">
        <v>3.9791301630890397E-2</v>
      </c>
      <c r="Z21" s="14">
        <v>2.3510612623186801E-2</v>
      </c>
      <c r="AA21" s="14">
        <v>4.7029572637737202E-2</v>
      </c>
      <c r="AB21" s="14">
        <v>3.1862196437567603E-2</v>
      </c>
      <c r="AC21" s="14">
        <v>4.5874426734352602E-2</v>
      </c>
      <c r="AD21" s="14">
        <v>5.1453886043324598E-2</v>
      </c>
      <c r="AE21" s="14"/>
      <c r="AF21" s="14">
        <v>3.8977684677882499E-2</v>
      </c>
      <c r="AG21" s="14">
        <v>4.31302827491548E-2</v>
      </c>
      <c r="AH21" s="14">
        <v>8.5547899954274198E-2</v>
      </c>
      <c r="AI21" s="14"/>
      <c r="AJ21" s="14">
        <v>2.8671861145499598E-2</v>
      </c>
      <c r="AK21" s="14">
        <v>3.8695579754810298E-2</v>
      </c>
      <c r="AL21" s="14">
        <v>2.5255137725068998E-2</v>
      </c>
      <c r="AM21" s="14">
        <v>0</v>
      </c>
      <c r="AN21" s="14">
        <v>0.118641974390397</v>
      </c>
      <c r="AO21" s="14"/>
      <c r="AP21" s="14">
        <v>3.1360982025831298E-2</v>
      </c>
      <c r="AQ21" s="14">
        <v>3.1251466850413599E-2</v>
      </c>
      <c r="AR21" s="14">
        <v>2.58382198716989E-2</v>
      </c>
      <c r="AS21" s="14">
        <v>5.6236311229914501E-2</v>
      </c>
      <c r="AT21" s="14">
        <v>0.18501656886295501</v>
      </c>
      <c r="AU21" s="14"/>
      <c r="AV21" s="14" t="s">
        <v>84</v>
      </c>
      <c r="AW21" s="14">
        <v>3.5908896745462597E-2</v>
      </c>
      <c r="AX21" s="14">
        <v>4.9196128458375003E-2</v>
      </c>
      <c r="AY21" s="14">
        <v>3.2518439460664302E-2</v>
      </c>
      <c r="AZ21" s="14">
        <v>4.31081826790813E-2</v>
      </c>
      <c r="BA21" s="14"/>
      <c r="BB21" s="14">
        <v>2.0008703679941401E-2</v>
      </c>
      <c r="BC21" s="14">
        <v>3.0765932275730198E-2</v>
      </c>
      <c r="BD21" s="14">
        <v>6.7240653467767295E-2</v>
      </c>
      <c r="BE21" s="14"/>
      <c r="BF21" s="14">
        <v>3.6019081257582401E-2</v>
      </c>
    </row>
    <row r="22" spans="2:58" x14ac:dyDescent="0.35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</row>
    <row r="23" spans="2:58" x14ac:dyDescent="0.35">
      <c r="B23" s="6" t="s">
        <v>87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</row>
    <row r="24" spans="2:58" x14ac:dyDescent="0.35">
      <c r="B24" s="24" t="s">
        <v>82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</row>
    <row r="25" spans="2:58" x14ac:dyDescent="0.35">
      <c r="B25" t="s">
        <v>77</v>
      </c>
      <c r="C25" s="14">
        <v>0.59558681271194602</v>
      </c>
      <c r="D25" s="14">
        <v>0.61584201047249698</v>
      </c>
      <c r="E25" s="14">
        <v>0.57650536080609804</v>
      </c>
      <c r="F25" s="14"/>
      <c r="G25" s="14">
        <v>0.57750734672804405</v>
      </c>
      <c r="H25" s="14">
        <v>0.57268244389651501</v>
      </c>
      <c r="I25" s="14">
        <v>0.58631388581050303</v>
      </c>
      <c r="J25" s="14">
        <v>0.59093558560659398</v>
      </c>
      <c r="K25" s="14">
        <v>0.64548098607950999</v>
      </c>
      <c r="L25" s="14">
        <v>0.60401606980988598</v>
      </c>
      <c r="M25" s="14"/>
      <c r="N25" s="14">
        <v>0.670913804900101</v>
      </c>
      <c r="O25" s="14">
        <v>0.59713038690889297</v>
      </c>
      <c r="P25" s="14">
        <v>0.590886069510692</v>
      </c>
      <c r="Q25" s="14">
        <v>0.51517861585634095</v>
      </c>
      <c r="R25" s="14"/>
      <c r="S25" s="14">
        <v>0.62327428755319603</v>
      </c>
      <c r="T25" s="14">
        <v>0.60382339879995195</v>
      </c>
      <c r="U25" s="14">
        <v>0.57504322908323502</v>
      </c>
      <c r="V25" s="14">
        <v>0.53448429056913305</v>
      </c>
      <c r="W25" s="14">
        <v>0.58500292229051198</v>
      </c>
      <c r="X25" s="14">
        <v>0.58241232665720599</v>
      </c>
      <c r="Y25" s="14">
        <v>0.52305386919923202</v>
      </c>
      <c r="Z25" s="14">
        <v>0.71607464285686295</v>
      </c>
      <c r="AA25" s="14">
        <v>0.60021669552291501</v>
      </c>
      <c r="AB25" s="14">
        <v>0.65159317973202102</v>
      </c>
      <c r="AC25" s="14">
        <v>0.670457242943162</v>
      </c>
      <c r="AD25" s="14">
        <v>0.45561011892610398</v>
      </c>
      <c r="AE25" s="14"/>
      <c r="AF25" s="14">
        <v>0.58928331947319001</v>
      </c>
      <c r="AG25" s="14">
        <v>0.67670446203299905</v>
      </c>
      <c r="AH25" s="14">
        <v>0.411359308771027</v>
      </c>
      <c r="AI25" s="14"/>
      <c r="AJ25" s="14">
        <v>0.62453101660466304</v>
      </c>
      <c r="AK25" s="14">
        <v>0.69748639696792203</v>
      </c>
      <c r="AL25" s="14">
        <v>0.61603807180861403</v>
      </c>
      <c r="AM25" s="14">
        <v>0.62793970894128703</v>
      </c>
      <c r="AN25" s="14">
        <v>0.26362337613617698</v>
      </c>
      <c r="AO25" s="14"/>
      <c r="AP25" s="14">
        <v>0.61633873023483099</v>
      </c>
      <c r="AQ25" s="14">
        <v>0.67802730808656897</v>
      </c>
      <c r="AR25" s="14">
        <v>0.63473987015952904</v>
      </c>
      <c r="AS25" s="14">
        <v>0.58102890523911499</v>
      </c>
      <c r="AT25" s="14">
        <v>0.39181993148908001</v>
      </c>
      <c r="AU25" s="14"/>
      <c r="AV25" s="14" t="s">
        <v>84</v>
      </c>
      <c r="AW25" s="14">
        <v>0.55793759365681295</v>
      </c>
      <c r="AX25" s="14">
        <v>0.64084077508787896</v>
      </c>
      <c r="AY25" s="14">
        <v>0.66249857619951602</v>
      </c>
      <c r="AZ25" s="14">
        <v>0.61505392120950397</v>
      </c>
      <c r="BA25" s="14"/>
      <c r="BB25" s="14">
        <v>0.66300243265730996</v>
      </c>
      <c r="BC25" s="14">
        <v>0.63014619651808701</v>
      </c>
      <c r="BD25" s="14">
        <v>0.55430736658810198</v>
      </c>
      <c r="BE25" s="14"/>
      <c r="BF25" s="14">
        <v>0.61014005158780205</v>
      </c>
    </row>
    <row r="26" spans="2:58" x14ac:dyDescent="0.35">
      <c r="B26" t="s">
        <v>78</v>
      </c>
      <c r="C26" s="14">
        <v>0.25924284574732498</v>
      </c>
      <c r="D26" s="14">
        <v>0.25746528107300498</v>
      </c>
      <c r="E26" s="14">
        <v>0.26174752436317</v>
      </c>
      <c r="F26" s="14"/>
      <c r="G26" s="14">
        <v>0.313804704850703</v>
      </c>
      <c r="H26" s="14">
        <v>0.29774997710434498</v>
      </c>
      <c r="I26" s="14">
        <v>0.26077197391630202</v>
      </c>
      <c r="J26" s="14">
        <v>0.25420409919190301</v>
      </c>
      <c r="K26" s="14">
        <v>0.220075965798045</v>
      </c>
      <c r="L26" s="14">
        <v>0.22083593436089199</v>
      </c>
      <c r="M26" s="14"/>
      <c r="N26" s="14">
        <v>0.21844943022417601</v>
      </c>
      <c r="O26" s="14">
        <v>0.28042545092621601</v>
      </c>
      <c r="P26" s="14">
        <v>0.27221931255714799</v>
      </c>
      <c r="Q26" s="14">
        <v>0.274556127177774</v>
      </c>
      <c r="R26" s="14"/>
      <c r="S26" s="14">
        <v>0.24402006034235199</v>
      </c>
      <c r="T26" s="14">
        <v>0.25455398292709103</v>
      </c>
      <c r="U26" s="14">
        <v>0.28424350627177403</v>
      </c>
      <c r="V26" s="14">
        <v>0.26815766981710798</v>
      </c>
      <c r="W26" s="14">
        <v>0.28102697910602997</v>
      </c>
      <c r="X26" s="14">
        <v>0.270354326876803</v>
      </c>
      <c r="Y26" s="14">
        <v>0.28410520512998499</v>
      </c>
      <c r="Z26" s="14">
        <v>0.16654380215422801</v>
      </c>
      <c r="AA26" s="14">
        <v>0.27289429488081302</v>
      </c>
      <c r="AB26" s="14">
        <v>0.24185066692603699</v>
      </c>
      <c r="AC26" s="14">
        <v>0.179014076986794</v>
      </c>
      <c r="AD26" s="14">
        <v>0.36663491789243102</v>
      </c>
      <c r="AE26" s="14"/>
      <c r="AF26" s="14">
        <v>0.26937580278224799</v>
      </c>
      <c r="AG26" s="14">
        <v>0.18842909096204499</v>
      </c>
      <c r="AH26" s="14">
        <v>0.40203591748997702</v>
      </c>
      <c r="AI26" s="14"/>
      <c r="AJ26" s="14">
        <v>0.25445487819977097</v>
      </c>
      <c r="AK26" s="14">
        <v>0.184881994425806</v>
      </c>
      <c r="AL26" s="14">
        <v>0.19138803524060799</v>
      </c>
      <c r="AM26" s="14">
        <v>0.27247046491238802</v>
      </c>
      <c r="AN26" s="14">
        <v>0.49190980253793198</v>
      </c>
      <c r="AO26" s="14"/>
      <c r="AP26" s="14">
        <v>0.24746980866580401</v>
      </c>
      <c r="AQ26" s="14">
        <v>0.2040376452248</v>
      </c>
      <c r="AR26" s="14">
        <v>0.25475907952843402</v>
      </c>
      <c r="AS26" s="14">
        <v>0.274370798187969</v>
      </c>
      <c r="AT26" s="14">
        <v>0.304875817812432</v>
      </c>
      <c r="AU26" s="14"/>
      <c r="AV26" s="14" t="s">
        <v>84</v>
      </c>
      <c r="AW26" s="14">
        <v>0.29396475453753201</v>
      </c>
      <c r="AX26" s="14">
        <v>0.24459109508782301</v>
      </c>
      <c r="AY26" s="14">
        <v>0.243152574778149</v>
      </c>
      <c r="AZ26" s="14">
        <v>0.26518904179990499</v>
      </c>
      <c r="BA26" s="14"/>
      <c r="BB26" s="14">
        <v>0.233346176269497</v>
      </c>
      <c r="BC26" s="14">
        <v>0.24833368095840799</v>
      </c>
      <c r="BD26" s="14">
        <v>0.276578763211898</v>
      </c>
      <c r="BE26" s="14"/>
      <c r="BF26" s="14">
        <v>0.27307200750620497</v>
      </c>
    </row>
    <row r="27" spans="2:58" x14ac:dyDescent="0.35">
      <c r="B27" t="s">
        <v>52</v>
      </c>
      <c r="C27" s="14">
        <v>0.14517034154073</v>
      </c>
      <c r="D27" s="14">
        <v>0.12669270845449801</v>
      </c>
      <c r="E27" s="14">
        <v>0.16174711483073301</v>
      </c>
      <c r="F27" s="14"/>
      <c r="G27" s="14">
        <v>0.108687948421252</v>
      </c>
      <c r="H27" s="14">
        <v>0.12956757899913901</v>
      </c>
      <c r="I27" s="14">
        <v>0.152914140273195</v>
      </c>
      <c r="J27" s="14">
        <v>0.15486031520150301</v>
      </c>
      <c r="K27" s="14">
        <v>0.13444304812244501</v>
      </c>
      <c r="L27" s="14">
        <v>0.175147995829221</v>
      </c>
      <c r="M27" s="14"/>
      <c r="N27" s="14">
        <v>0.11063676487572301</v>
      </c>
      <c r="O27" s="14">
        <v>0.122444162164891</v>
      </c>
      <c r="P27" s="14">
        <v>0.13689461793216001</v>
      </c>
      <c r="Q27" s="14">
        <v>0.21026525696588499</v>
      </c>
      <c r="R27" s="14"/>
      <c r="S27" s="14">
        <v>0.13270565210445201</v>
      </c>
      <c r="T27" s="14">
        <v>0.141622618272957</v>
      </c>
      <c r="U27" s="14">
        <v>0.14071326464499101</v>
      </c>
      <c r="V27" s="14">
        <v>0.197358039613759</v>
      </c>
      <c r="W27" s="14">
        <v>0.13397009860345799</v>
      </c>
      <c r="X27" s="14">
        <v>0.14723334646599101</v>
      </c>
      <c r="Y27" s="14">
        <v>0.19284092567078401</v>
      </c>
      <c r="Z27" s="14">
        <v>0.117381554988909</v>
      </c>
      <c r="AA27" s="14">
        <v>0.126889009596272</v>
      </c>
      <c r="AB27" s="14">
        <v>0.106556153341942</v>
      </c>
      <c r="AC27" s="14">
        <v>0.150528680070044</v>
      </c>
      <c r="AD27" s="14">
        <v>0.177754963181465</v>
      </c>
      <c r="AE27" s="14"/>
      <c r="AF27" s="14">
        <v>0.141340877744562</v>
      </c>
      <c r="AG27" s="14">
        <v>0.13486644700495601</v>
      </c>
      <c r="AH27" s="14">
        <v>0.186604773738996</v>
      </c>
      <c r="AI27" s="14"/>
      <c r="AJ27" s="14">
        <v>0.121014105195567</v>
      </c>
      <c r="AK27" s="14">
        <v>0.117631608606272</v>
      </c>
      <c r="AL27" s="14">
        <v>0.19257389295077901</v>
      </c>
      <c r="AM27" s="14">
        <v>9.9589826146325694E-2</v>
      </c>
      <c r="AN27" s="14">
        <v>0.24446682132589101</v>
      </c>
      <c r="AO27" s="14"/>
      <c r="AP27" s="14">
        <v>0.136191461099365</v>
      </c>
      <c r="AQ27" s="14">
        <v>0.117935046688631</v>
      </c>
      <c r="AR27" s="14">
        <v>0.110501050312037</v>
      </c>
      <c r="AS27" s="14">
        <v>0.14460029657291601</v>
      </c>
      <c r="AT27" s="14">
        <v>0.30330425069848899</v>
      </c>
      <c r="AU27" s="14"/>
      <c r="AV27" s="14" t="s">
        <v>84</v>
      </c>
      <c r="AW27" s="14">
        <v>0.14809765180565601</v>
      </c>
      <c r="AX27" s="14">
        <v>0.114568129824298</v>
      </c>
      <c r="AY27" s="14">
        <v>9.4348849022334397E-2</v>
      </c>
      <c r="AZ27" s="14">
        <v>0.119757036990591</v>
      </c>
      <c r="BA27" s="14"/>
      <c r="BB27" s="14">
        <v>0.103651391073193</v>
      </c>
      <c r="BC27" s="14">
        <v>0.121520122523505</v>
      </c>
      <c r="BD27" s="14">
        <v>0.16911387019999999</v>
      </c>
      <c r="BE27" s="14"/>
      <c r="BF27" s="14">
        <v>0.116787940905993</v>
      </c>
    </row>
    <row r="28" spans="2:58" x14ac:dyDescent="0.35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</row>
    <row r="29" spans="2:58" x14ac:dyDescent="0.35">
      <c r="B29" s="6" t="s">
        <v>88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</row>
    <row r="30" spans="2:58" x14ac:dyDescent="0.35">
      <c r="B30" s="24" t="s">
        <v>82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</row>
    <row r="31" spans="2:58" x14ac:dyDescent="0.35">
      <c r="B31" t="s">
        <v>77</v>
      </c>
      <c r="C31" s="14">
        <v>0.75596289297400499</v>
      </c>
      <c r="D31" s="14">
        <v>0.77193057736123505</v>
      </c>
      <c r="E31" s="14">
        <v>0.73961935851209404</v>
      </c>
      <c r="F31" s="14"/>
      <c r="G31" s="14">
        <v>0.62235480692485501</v>
      </c>
      <c r="H31" s="14">
        <v>0.69956934642610502</v>
      </c>
      <c r="I31" s="14">
        <v>0.74146518408181505</v>
      </c>
      <c r="J31" s="14">
        <v>0.74842824265186803</v>
      </c>
      <c r="K31" s="14">
        <v>0.82260254894378904</v>
      </c>
      <c r="L31" s="14">
        <v>0.863820223660835</v>
      </c>
      <c r="M31" s="14"/>
      <c r="N31" s="14">
        <v>0.80728102512060096</v>
      </c>
      <c r="O31" s="14">
        <v>0.75887276933537695</v>
      </c>
      <c r="P31" s="14">
        <v>0.72676203695576602</v>
      </c>
      <c r="Q31" s="14">
        <v>0.72261578320869002</v>
      </c>
      <c r="R31" s="14"/>
      <c r="S31" s="14">
        <v>0.71101277714743105</v>
      </c>
      <c r="T31" s="14">
        <v>0.76544017108110896</v>
      </c>
      <c r="U31" s="14">
        <v>0.77045291438678298</v>
      </c>
      <c r="V31" s="14">
        <v>0.682339935246284</v>
      </c>
      <c r="W31" s="14">
        <v>0.77147440071921303</v>
      </c>
      <c r="X31" s="14">
        <v>0.73406628804219598</v>
      </c>
      <c r="Y31" s="14">
        <v>0.72438403380917105</v>
      </c>
      <c r="Z31" s="14">
        <v>0.82317280084075495</v>
      </c>
      <c r="AA31" s="14">
        <v>0.75582677317332703</v>
      </c>
      <c r="AB31" s="14">
        <v>0.83453306427790197</v>
      </c>
      <c r="AC31" s="14">
        <v>0.86206199749248902</v>
      </c>
      <c r="AD31" s="14">
        <v>0.71882159943347401</v>
      </c>
      <c r="AE31" s="14"/>
      <c r="AF31" s="14">
        <v>0.79297514208231601</v>
      </c>
      <c r="AG31" s="14">
        <v>0.82213896991991997</v>
      </c>
      <c r="AH31" s="14">
        <v>0.52667817928689997</v>
      </c>
      <c r="AI31" s="14"/>
      <c r="AJ31" s="14">
        <v>0.83914535754858099</v>
      </c>
      <c r="AK31" s="14">
        <v>0.79036756887679205</v>
      </c>
      <c r="AL31" s="14">
        <v>0.79976022486853904</v>
      </c>
      <c r="AM31" s="14">
        <v>0.73025654551671604</v>
      </c>
      <c r="AN31" s="14">
        <v>0.41737708408291302</v>
      </c>
      <c r="AO31" s="14"/>
      <c r="AP31" s="14">
        <v>0.829725309952134</v>
      </c>
      <c r="AQ31" s="14">
        <v>0.78515165475280901</v>
      </c>
      <c r="AR31" s="14">
        <v>0.791499725242511</v>
      </c>
      <c r="AS31" s="14">
        <v>0.80478706495060903</v>
      </c>
      <c r="AT31" s="14">
        <v>0.57727631149469005</v>
      </c>
      <c r="AU31" s="14"/>
      <c r="AV31" s="14" t="s">
        <v>84</v>
      </c>
      <c r="AW31" s="14">
        <v>0.71268314968253299</v>
      </c>
      <c r="AX31" s="14">
        <v>0.78561440032202501</v>
      </c>
      <c r="AY31" s="14">
        <v>0.77583304603203995</v>
      </c>
      <c r="AZ31" s="14">
        <v>0.79669766583803403</v>
      </c>
      <c r="BA31" s="14"/>
      <c r="BB31" s="14">
        <v>0.85186105662624001</v>
      </c>
      <c r="BC31" s="14">
        <v>0.88852008250430803</v>
      </c>
      <c r="BD31" s="14">
        <v>0.73008192496050694</v>
      </c>
      <c r="BE31" s="14"/>
      <c r="BF31" s="14">
        <v>0.82550823928290995</v>
      </c>
    </row>
    <row r="32" spans="2:58" x14ac:dyDescent="0.35">
      <c r="B32" t="s">
        <v>78</v>
      </c>
      <c r="C32" s="14">
        <v>0.178602014865197</v>
      </c>
      <c r="D32" s="14">
        <v>0.17580273099632701</v>
      </c>
      <c r="E32" s="14">
        <v>0.181868237765241</v>
      </c>
      <c r="F32" s="14"/>
      <c r="G32" s="14">
        <v>0.29845363399153801</v>
      </c>
      <c r="H32" s="14">
        <v>0.22067423918798201</v>
      </c>
      <c r="I32" s="14">
        <v>0.18897526296890499</v>
      </c>
      <c r="J32" s="14">
        <v>0.17104936957342901</v>
      </c>
      <c r="K32" s="14">
        <v>0.115544593535556</v>
      </c>
      <c r="L32" s="14">
        <v>0.10477863236900201</v>
      </c>
      <c r="M32" s="14"/>
      <c r="N32" s="14">
        <v>0.13430133242419601</v>
      </c>
      <c r="O32" s="14">
        <v>0.185948325976134</v>
      </c>
      <c r="P32" s="14">
        <v>0.19945187874557299</v>
      </c>
      <c r="Q32" s="14">
        <v>0.201847479475077</v>
      </c>
      <c r="R32" s="14"/>
      <c r="S32" s="14">
        <v>0.21713287643273799</v>
      </c>
      <c r="T32" s="14">
        <v>0.18468514881724901</v>
      </c>
      <c r="U32" s="14">
        <v>0.170415388478975</v>
      </c>
      <c r="V32" s="14">
        <v>0.215080957407145</v>
      </c>
      <c r="W32" s="14">
        <v>0.17568931288122799</v>
      </c>
      <c r="X32" s="14">
        <v>0.203991763138512</v>
      </c>
      <c r="Y32" s="14">
        <v>0.192411788271522</v>
      </c>
      <c r="Z32" s="14">
        <v>0.14162177240293899</v>
      </c>
      <c r="AA32" s="14">
        <v>0.18031389554598801</v>
      </c>
      <c r="AB32" s="14">
        <v>0.105986779642478</v>
      </c>
      <c r="AC32" s="14">
        <v>8.2421601484385099E-2</v>
      </c>
      <c r="AD32" s="14">
        <v>0.20012907124655299</v>
      </c>
      <c r="AE32" s="14"/>
      <c r="AF32" s="14">
        <v>0.15764752894758499</v>
      </c>
      <c r="AG32" s="14">
        <v>0.131190383465666</v>
      </c>
      <c r="AH32" s="14">
        <v>0.31555233091979601</v>
      </c>
      <c r="AI32" s="14"/>
      <c r="AJ32" s="14">
        <v>0.114054377160479</v>
      </c>
      <c r="AK32" s="14">
        <v>0.16097416790774799</v>
      </c>
      <c r="AL32" s="14">
        <v>0.15947204866231801</v>
      </c>
      <c r="AM32" s="14">
        <v>0.26974345448328402</v>
      </c>
      <c r="AN32" s="14">
        <v>0.42150317145273097</v>
      </c>
      <c r="AO32" s="14"/>
      <c r="AP32" s="14">
        <v>0.13814894001842201</v>
      </c>
      <c r="AQ32" s="14">
        <v>0.15932827668378599</v>
      </c>
      <c r="AR32" s="14">
        <v>0.171196696320635</v>
      </c>
      <c r="AS32" s="14">
        <v>0.144879718171535</v>
      </c>
      <c r="AT32" s="14">
        <v>0.22854429735472701</v>
      </c>
      <c r="AU32" s="14"/>
      <c r="AV32" s="14" t="s">
        <v>84</v>
      </c>
      <c r="AW32" s="14">
        <v>0.205070445794648</v>
      </c>
      <c r="AX32" s="14">
        <v>0.15839374270787501</v>
      </c>
      <c r="AY32" s="14">
        <v>0.15620845077378201</v>
      </c>
      <c r="AZ32" s="14">
        <v>0.16019415148288499</v>
      </c>
      <c r="BA32" s="14"/>
      <c r="BB32" s="14">
        <v>0.111625930005797</v>
      </c>
      <c r="BC32" s="14">
        <v>7.5038475284683201E-2</v>
      </c>
      <c r="BD32" s="14">
        <v>0.122787724259959</v>
      </c>
      <c r="BE32" s="14"/>
      <c r="BF32" s="14">
        <v>0.11541681947707</v>
      </c>
    </row>
    <row r="33" spans="2:58" x14ac:dyDescent="0.35">
      <c r="B33" t="s">
        <v>52</v>
      </c>
      <c r="C33" s="14">
        <v>6.5435092160797695E-2</v>
      </c>
      <c r="D33" s="14">
        <v>5.22666916424381E-2</v>
      </c>
      <c r="E33" s="14">
        <v>7.8512403722665602E-2</v>
      </c>
      <c r="F33" s="14"/>
      <c r="G33" s="14">
        <v>7.9191559083607005E-2</v>
      </c>
      <c r="H33" s="14">
        <v>7.9756414385912203E-2</v>
      </c>
      <c r="I33" s="14">
        <v>6.9559552949279693E-2</v>
      </c>
      <c r="J33" s="14">
        <v>8.0522387774702997E-2</v>
      </c>
      <c r="K33" s="14">
        <v>6.18528575206546E-2</v>
      </c>
      <c r="L33" s="14">
        <v>3.1401143970162797E-2</v>
      </c>
      <c r="M33" s="14"/>
      <c r="N33" s="14">
        <v>5.8417642455202798E-2</v>
      </c>
      <c r="O33" s="14">
        <v>5.5178904688488802E-2</v>
      </c>
      <c r="P33" s="14">
        <v>7.3786084298660695E-2</v>
      </c>
      <c r="Q33" s="14">
        <v>7.5536737316233005E-2</v>
      </c>
      <c r="R33" s="14"/>
      <c r="S33" s="14">
        <v>7.1854346419830295E-2</v>
      </c>
      <c r="T33" s="14">
        <v>4.9874680101641401E-2</v>
      </c>
      <c r="U33" s="14">
        <v>5.9131697134242198E-2</v>
      </c>
      <c r="V33" s="14">
        <v>0.102579107346571</v>
      </c>
      <c r="W33" s="14">
        <v>5.2836286399558799E-2</v>
      </c>
      <c r="X33" s="14">
        <v>6.19419488192927E-2</v>
      </c>
      <c r="Y33" s="14">
        <v>8.3204177919306593E-2</v>
      </c>
      <c r="Z33" s="14">
        <v>3.5205426756306502E-2</v>
      </c>
      <c r="AA33" s="14">
        <v>6.3859331280685203E-2</v>
      </c>
      <c r="AB33" s="14">
        <v>5.94801560796199E-2</v>
      </c>
      <c r="AC33" s="14">
        <v>5.55164010231258E-2</v>
      </c>
      <c r="AD33" s="14">
        <v>8.1049329319972899E-2</v>
      </c>
      <c r="AE33" s="14"/>
      <c r="AF33" s="14">
        <v>4.9377328970098298E-2</v>
      </c>
      <c r="AG33" s="14">
        <v>4.6670646614414203E-2</v>
      </c>
      <c r="AH33" s="14">
        <v>0.15776948979330399</v>
      </c>
      <c r="AI33" s="14"/>
      <c r="AJ33" s="14">
        <v>4.6800265290939301E-2</v>
      </c>
      <c r="AK33" s="14">
        <v>4.8658263215460101E-2</v>
      </c>
      <c r="AL33" s="14">
        <v>4.07677264691425E-2</v>
      </c>
      <c r="AM33" s="14">
        <v>0</v>
      </c>
      <c r="AN33" s="14">
        <v>0.16111974446435601</v>
      </c>
      <c r="AO33" s="14"/>
      <c r="AP33" s="14">
        <v>3.2125750029444802E-2</v>
      </c>
      <c r="AQ33" s="14">
        <v>5.5520068563405203E-2</v>
      </c>
      <c r="AR33" s="14">
        <v>3.7303578436854203E-2</v>
      </c>
      <c r="AS33" s="14">
        <v>5.03332168778561E-2</v>
      </c>
      <c r="AT33" s="14">
        <v>0.194179391150583</v>
      </c>
      <c r="AU33" s="14"/>
      <c r="AV33" s="14" t="s">
        <v>84</v>
      </c>
      <c r="AW33" s="14">
        <v>8.2246404522818797E-2</v>
      </c>
      <c r="AX33" s="14">
        <v>5.5991856970099597E-2</v>
      </c>
      <c r="AY33" s="14">
        <v>6.7958503194177899E-2</v>
      </c>
      <c r="AZ33" s="14">
        <v>4.31081826790813E-2</v>
      </c>
      <c r="BA33" s="14"/>
      <c r="BB33" s="14">
        <v>3.6513013367962803E-2</v>
      </c>
      <c r="BC33" s="14">
        <v>3.6441442211008999E-2</v>
      </c>
      <c r="BD33" s="14">
        <v>0.14713035077953501</v>
      </c>
      <c r="BE33" s="14"/>
      <c r="BF33" s="14">
        <v>5.9074941240020697E-2</v>
      </c>
    </row>
    <row r="34" spans="2:58" x14ac:dyDescent="0.35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</row>
    <row r="35" spans="2:58" x14ac:dyDescent="0.35">
      <c r="B35" s="6" t="s">
        <v>89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</row>
    <row r="36" spans="2:58" x14ac:dyDescent="0.35">
      <c r="B36" s="24" t="s">
        <v>82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</row>
    <row r="37" spans="2:58" x14ac:dyDescent="0.35">
      <c r="B37" t="s">
        <v>77</v>
      </c>
      <c r="C37" s="14">
        <v>0.84527369526516705</v>
      </c>
      <c r="D37" s="14">
        <v>0.84290523262324102</v>
      </c>
      <c r="E37" s="14">
        <v>0.84713414745851301</v>
      </c>
      <c r="F37" s="14"/>
      <c r="G37" s="14">
        <v>0.79510436855218103</v>
      </c>
      <c r="H37" s="14">
        <v>0.802306399981075</v>
      </c>
      <c r="I37" s="14">
        <v>0.83035957166961705</v>
      </c>
      <c r="J37" s="14">
        <v>0.84102875781461905</v>
      </c>
      <c r="K37" s="14">
        <v>0.87990837217951701</v>
      </c>
      <c r="L37" s="14">
        <v>0.90587462019590903</v>
      </c>
      <c r="M37" s="14"/>
      <c r="N37" s="14">
        <v>0.89787126615214796</v>
      </c>
      <c r="O37" s="14">
        <v>0.838519653532245</v>
      </c>
      <c r="P37" s="14">
        <v>0.83669826375933398</v>
      </c>
      <c r="Q37" s="14">
        <v>0.80206211495759205</v>
      </c>
      <c r="R37" s="14"/>
      <c r="S37" s="14">
        <v>0.84809947402156305</v>
      </c>
      <c r="T37" s="14">
        <v>0.86721918213336602</v>
      </c>
      <c r="U37" s="14">
        <v>0.86203652416677601</v>
      </c>
      <c r="V37" s="14">
        <v>0.81197318669059004</v>
      </c>
      <c r="W37" s="14">
        <v>0.87074502174603297</v>
      </c>
      <c r="X37" s="14">
        <v>0.83484514775679097</v>
      </c>
      <c r="Y37" s="14">
        <v>0.78101968846556102</v>
      </c>
      <c r="Z37" s="14">
        <v>0.837055974814782</v>
      </c>
      <c r="AA37" s="14">
        <v>0.84149335377517798</v>
      </c>
      <c r="AB37" s="14">
        <v>0.87799876316983405</v>
      </c>
      <c r="AC37" s="14">
        <v>0.87232551754804299</v>
      </c>
      <c r="AD37" s="14">
        <v>0.81664408259853805</v>
      </c>
      <c r="AE37" s="14"/>
      <c r="AF37" s="14">
        <v>0.86076756466823201</v>
      </c>
      <c r="AG37" s="14">
        <v>0.88712608991162401</v>
      </c>
      <c r="AH37" s="14">
        <v>0.68510329416285998</v>
      </c>
      <c r="AI37" s="14"/>
      <c r="AJ37" s="14">
        <v>0.88420290804614199</v>
      </c>
      <c r="AK37" s="14">
        <v>0.88372017806556102</v>
      </c>
      <c r="AL37" s="14">
        <v>0.890947980801581</v>
      </c>
      <c r="AM37" s="14">
        <v>0.86287397787356901</v>
      </c>
      <c r="AN37" s="14">
        <v>0.61806070813313796</v>
      </c>
      <c r="AO37" s="14"/>
      <c r="AP37" s="14">
        <v>0.90260254396268003</v>
      </c>
      <c r="AQ37" s="14">
        <v>0.88358514561406298</v>
      </c>
      <c r="AR37" s="14">
        <v>0.85943402894687404</v>
      </c>
      <c r="AS37" s="14">
        <v>0.88975641757506696</v>
      </c>
      <c r="AT37" s="14">
        <v>0.709872816411656</v>
      </c>
      <c r="AU37" s="14"/>
      <c r="AV37" s="14" t="s">
        <v>84</v>
      </c>
      <c r="AW37" s="14">
        <v>0.81796528426295301</v>
      </c>
      <c r="AX37" s="14">
        <v>0.883024684443666</v>
      </c>
      <c r="AY37" s="14">
        <v>0.86700111978193395</v>
      </c>
      <c r="AZ37" s="14">
        <v>0.92332705106885804</v>
      </c>
      <c r="BA37" s="14"/>
      <c r="BB37" s="14">
        <v>0.87568333869963699</v>
      </c>
      <c r="BC37" s="14">
        <v>0.90091605203034697</v>
      </c>
      <c r="BD37" s="14">
        <v>0.82643053587224802</v>
      </c>
      <c r="BE37" s="14"/>
      <c r="BF37" s="14">
        <v>0.853777973180044</v>
      </c>
    </row>
    <row r="38" spans="2:58" x14ac:dyDescent="0.35">
      <c r="B38" t="s">
        <v>78</v>
      </c>
      <c r="C38" s="14">
        <v>0.115265625736343</v>
      </c>
      <c r="D38" s="14">
        <v>0.121218624419427</v>
      </c>
      <c r="E38" s="14">
        <v>0.109781508185196</v>
      </c>
      <c r="F38" s="14"/>
      <c r="G38" s="14">
        <v>0.172935323894013</v>
      </c>
      <c r="H38" s="14">
        <v>0.15078159305590599</v>
      </c>
      <c r="I38" s="14">
        <v>0.125347330413275</v>
      </c>
      <c r="J38" s="14">
        <v>0.11018948822359401</v>
      </c>
      <c r="K38" s="14">
        <v>7.8959065778528806E-2</v>
      </c>
      <c r="L38" s="14">
        <v>6.8378995073018006E-2</v>
      </c>
      <c r="M38" s="14"/>
      <c r="N38" s="14">
        <v>7.7346021712484905E-2</v>
      </c>
      <c r="O38" s="14">
        <v>0.11655628094279601</v>
      </c>
      <c r="P38" s="14">
        <v>0.11442337253080501</v>
      </c>
      <c r="Q38" s="14">
        <v>0.15586576498263099</v>
      </c>
      <c r="R38" s="14"/>
      <c r="S38" s="14">
        <v>0.116807810814201</v>
      </c>
      <c r="T38" s="14">
        <v>9.7862365952025104E-2</v>
      </c>
      <c r="U38" s="14">
        <v>0.107527584597191</v>
      </c>
      <c r="V38" s="14">
        <v>0.14541962052809901</v>
      </c>
      <c r="W38" s="14">
        <v>0.10902613312756899</v>
      </c>
      <c r="X38" s="14">
        <v>0.131457942535841</v>
      </c>
      <c r="Y38" s="14">
        <v>0.15532780821609801</v>
      </c>
      <c r="Z38" s="14">
        <v>0.12844947982139501</v>
      </c>
      <c r="AA38" s="14">
        <v>0.115590588981373</v>
      </c>
      <c r="AB38" s="14">
        <v>7.4070145559131398E-2</v>
      </c>
      <c r="AC38" s="14">
        <v>8.1467992269742107E-2</v>
      </c>
      <c r="AD38" s="14">
        <v>0.13422854077079999</v>
      </c>
      <c r="AE38" s="14"/>
      <c r="AF38" s="14">
        <v>9.4714926788540502E-2</v>
      </c>
      <c r="AG38" s="14">
        <v>8.8140962689721603E-2</v>
      </c>
      <c r="AH38" s="14">
        <v>0.247757034748914</v>
      </c>
      <c r="AI38" s="14"/>
      <c r="AJ38" s="14">
        <v>8.5297830717090295E-2</v>
      </c>
      <c r="AK38" s="14">
        <v>9.0023576031326893E-2</v>
      </c>
      <c r="AL38" s="14">
        <v>9.3720443904046893E-2</v>
      </c>
      <c r="AM38" s="14">
        <v>0.13712602212643099</v>
      </c>
      <c r="AN38" s="14">
        <v>0.29683658925821299</v>
      </c>
      <c r="AO38" s="14"/>
      <c r="AP38" s="14">
        <v>8.4475424740661095E-2</v>
      </c>
      <c r="AQ38" s="14">
        <v>9.1392138077311294E-2</v>
      </c>
      <c r="AR38" s="14">
        <v>0.12794491609328501</v>
      </c>
      <c r="AS38" s="14">
        <v>8.1854784313697193E-2</v>
      </c>
      <c r="AT38" s="14">
        <v>0.138502460410733</v>
      </c>
      <c r="AU38" s="14"/>
      <c r="AV38" s="14" t="s">
        <v>84</v>
      </c>
      <c r="AW38" s="14">
        <v>0.13583704859897999</v>
      </c>
      <c r="AX38" s="14">
        <v>8.6771959645826097E-2</v>
      </c>
      <c r="AY38" s="14">
        <v>0.11090249874609399</v>
      </c>
      <c r="AZ38" s="14">
        <v>3.3564766252060702E-2</v>
      </c>
      <c r="BA38" s="14"/>
      <c r="BB38" s="14">
        <v>9.5329777010501202E-2</v>
      </c>
      <c r="BC38" s="14">
        <v>6.9555746657023604E-2</v>
      </c>
      <c r="BD38" s="14">
        <v>6.6975816180179198E-2</v>
      </c>
      <c r="BE38" s="14"/>
      <c r="BF38" s="14">
        <v>0.100168089991333</v>
      </c>
    </row>
    <row r="39" spans="2:58" x14ac:dyDescent="0.35">
      <c r="B39" t="s">
        <v>52</v>
      </c>
      <c r="C39" s="14">
        <v>3.9460678998490498E-2</v>
      </c>
      <c r="D39" s="14">
        <v>3.5876142957331499E-2</v>
      </c>
      <c r="E39" s="14">
        <v>4.3084344356291403E-2</v>
      </c>
      <c r="F39" s="14"/>
      <c r="G39" s="14">
        <v>3.1960307553805897E-2</v>
      </c>
      <c r="H39" s="14">
        <v>4.6912006963019399E-2</v>
      </c>
      <c r="I39" s="14">
        <v>4.4293097917107602E-2</v>
      </c>
      <c r="J39" s="14">
        <v>4.8781753961787098E-2</v>
      </c>
      <c r="K39" s="14">
        <v>4.1132562041953702E-2</v>
      </c>
      <c r="L39" s="14">
        <v>2.57463847310728E-2</v>
      </c>
      <c r="M39" s="14"/>
      <c r="N39" s="14">
        <v>2.47827121353669E-2</v>
      </c>
      <c r="O39" s="14">
        <v>4.4924065524959103E-2</v>
      </c>
      <c r="P39" s="14">
        <v>4.8878363709860602E-2</v>
      </c>
      <c r="Q39" s="14">
        <v>4.2072120059777098E-2</v>
      </c>
      <c r="R39" s="14"/>
      <c r="S39" s="14">
        <v>3.5092715164235698E-2</v>
      </c>
      <c r="T39" s="14">
        <v>3.4918451914608899E-2</v>
      </c>
      <c r="U39" s="14">
        <v>3.0435891236032998E-2</v>
      </c>
      <c r="V39" s="14">
        <v>4.2607192781310699E-2</v>
      </c>
      <c r="W39" s="14">
        <v>2.0228845126398401E-2</v>
      </c>
      <c r="X39" s="14">
        <v>3.3696909707368702E-2</v>
      </c>
      <c r="Y39" s="14">
        <v>6.36525033183412E-2</v>
      </c>
      <c r="Z39" s="14">
        <v>3.4494545363823299E-2</v>
      </c>
      <c r="AA39" s="14">
        <v>4.2916057243449303E-2</v>
      </c>
      <c r="AB39" s="14">
        <v>4.7931091271034898E-2</v>
      </c>
      <c r="AC39" s="14">
        <v>4.62064901822151E-2</v>
      </c>
      <c r="AD39" s="14">
        <v>4.9127376630661503E-2</v>
      </c>
      <c r="AE39" s="14"/>
      <c r="AF39" s="14">
        <v>4.4517508543227703E-2</v>
      </c>
      <c r="AG39" s="14">
        <v>2.4732947398653799E-2</v>
      </c>
      <c r="AH39" s="14">
        <v>6.7139671088226202E-2</v>
      </c>
      <c r="AI39" s="14"/>
      <c r="AJ39" s="14">
        <v>3.04992612367679E-2</v>
      </c>
      <c r="AK39" s="14">
        <v>2.62562459031116E-2</v>
      </c>
      <c r="AL39" s="14">
        <v>1.53315752943718E-2</v>
      </c>
      <c r="AM39" s="14">
        <v>0</v>
      </c>
      <c r="AN39" s="14">
        <v>8.5102702608648703E-2</v>
      </c>
      <c r="AO39" s="14"/>
      <c r="AP39" s="14">
        <v>1.2922031296658899E-2</v>
      </c>
      <c r="AQ39" s="14">
        <v>2.5022716308625299E-2</v>
      </c>
      <c r="AR39" s="14">
        <v>1.26210549598413E-2</v>
      </c>
      <c r="AS39" s="14">
        <v>2.8388798111235999E-2</v>
      </c>
      <c r="AT39" s="14">
        <v>0.15162472317761</v>
      </c>
      <c r="AU39" s="14"/>
      <c r="AV39" s="14" t="s">
        <v>84</v>
      </c>
      <c r="AW39" s="14">
        <v>4.6197667138066903E-2</v>
      </c>
      <c r="AX39" s="14">
        <v>3.0203355910507899E-2</v>
      </c>
      <c r="AY39" s="14">
        <v>2.2096381471972602E-2</v>
      </c>
      <c r="AZ39" s="14">
        <v>4.31081826790813E-2</v>
      </c>
      <c r="BA39" s="14"/>
      <c r="BB39" s="14">
        <v>2.8986884289862201E-2</v>
      </c>
      <c r="BC39" s="14">
        <v>2.9528201312629902E-2</v>
      </c>
      <c r="BD39" s="14">
        <v>0.10659364794757301</v>
      </c>
      <c r="BE39" s="14"/>
      <c r="BF39" s="14">
        <v>4.6053936828622299E-2</v>
      </c>
    </row>
    <row r="40" spans="2:58" x14ac:dyDescent="0.35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</row>
    <row r="41" spans="2:58" x14ac:dyDescent="0.35">
      <c r="B41" s="6" t="s">
        <v>98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</row>
    <row r="42" spans="2:58" x14ac:dyDescent="0.35">
      <c r="B42" s="24" t="s">
        <v>82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</row>
    <row r="43" spans="2:58" x14ac:dyDescent="0.35">
      <c r="B43" t="s">
        <v>90</v>
      </c>
      <c r="C43" s="14">
        <v>3.5381805292997497E-2</v>
      </c>
      <c r="D43" s="14">
        <v>3.4036848014766898E-2</v>
      </c>
      <c r="E43" s="14">
        <v>3.6802200262767197E-2</v>
      </c>
      <c r="F43" s="14"/>
      <c r="G43" s="14">
        <v>9.3327776173724106E-2</v>
      </c>
      <c r="H43" s="14">
        <v>3.8992482684394598E-2</v>
      </c>
      <c r="I43" s="14">
        <v>3.7318858703723999E-2</v>
      </c>
      <c r="J43" s="14">
        <v>2.2540811879531601E-2</v>
      </c>
      <c r="K43" s="14">
        <v>2.21742881438395E-2</v>
      </c>
      <c r="L43" s="14">
        <v>1.16625414210408E-2</v>
      </c>
      <c r="M43" s="14"/>
      <c r="N43" s="14">
        <v>4.2839993327864999E-2</v>
      </c>
      <c r="O43" s="14">
        <v>3.19344435592177E-2</v>
      </c>
      <c r="P43" s="14">
        <v>3.8445677134912197E-2</v>
      </c>
      <c r="Q43" s="14">
        <v>2.88448620402585E-2</v>
      </c>
      <c r="R43" s="14"/>
      <c r="S43" s="14">
        <v>5.2208418393590902E-2</v>
      </c>
      <c r="T43" s="14">
        <v>2.5536588793239501E-2</v>
      </c>
      <c r="U43" s="14">
        <v>1.9841664679326E-2</v>
      </c>
      <c r="V43" s="14">
        <v>2.8525505396278801E-2</v>
      </c>
      <c r="W43" s="14">
        <v>2.6179196763920901E-2</v>
      </c>
      <c r="X43" s="14">
        <v>2.2825243588075798E-2</v>
      </c>
      <c r="Y43" s="14">
        <v>3.5092770948270097E-2</v>
      </c>
      <c r="Z43" s="14">
        <v>1.15681445354626E-2</v>
      </c>
      <c r="AA43" s="14">
        <v>6.1171010726001597E-2</v>
      </c>
      <c r="AB43" s="14">
        <v>3.7547589051221603E-2</v>
      </c>
      <c r="AC43" s="14">
        <v>4.6011714141528298E-2</v>
      </c>
      <c r="AD43" s="14">
        <v>3.4116947010771399E-2</v>
      </c>
      <c r="AE43" s="14"/>
      <c r="AF43" s="14">
        <v>1.8357707352655399E-2</v>
      </c>
      <c r="AG43" s="14">
        <v>3.8110600855635599E-2</v>
      </c>
      <c r="AH43" s="14">
        <v>3.0225750807482701E-2</v>
      </c>
      <c r="AI43" s="14"/>
      <c r="AJ43" s="14">
        <v>4.8458678800631302E-3</v>
      </c>
      <c r="AK43" s="14">
        <v>7.2799967697639703E-2</v>
      </c>
      <c r="AL43" s="14">
        <v>0</v>
      </c>
      <c r="AM43" s="14">
        <v>0</v>
      </c>
      <c r="AN43" s="14">
        <v>2.4488457504819899E-2</v>
      </c>
      <c r="AO43" s="14"/>
      <c r="AP43" s="14">
        <v>8.8469785124006706E-3</v>
      </c>
      <c r="AQ43" s="14">
        <v>5.5178701181831699E-2</v>
      </c>
      <c r="AR43" s="14">
        <v>1.2563337712414999E-2</v>
      </c>
      <c r="AS43" s="14">
        <v>0</v>
      </c>
      <c r="AT43" s="14">
        <v>1.04393128707581E-2</v>
      </c>
      <c r="AU43" s="14"/>
      <c r="AV43" s="14" t="s">
        <v>84</v>
      </c>
      <c r="AW43" s="14">
        <v>2.8734549674466599E-2</v>
      </c>
      <c r="AX43" s="14">
        <v>5.42666389088328E-2</v>
      </c>
      <c r="AY43" s="14">
        <v>3.8559444818602899E-2</v>
      </c>
      <c r="AZ43" s="14">
        <v>4.31081826790813E-2</v>
      </c>
      <c r="BA43" s="14"/>
      <c r="BB43" s="14">
        <v>8.9841193221913904E-3</v>
      </c>
      <c r="BC43" s="14">
        <v>0</v>
      </c>
      <c r="BD43" s="14">
        <v>0</v>
      </c>
      <c r="BE43" s="14"/>
      <c r="BF43" s="14">
        <v>2.7150291017008399E-3</v>
      </c>
    </row>
    <row r="44" spans="2:58" x14ac:dyDescent="0.35">
      <c r="B44" t="s">
        <v>91</v>
      </c>
      <c r="C44" s="14">
        <v>7.7880040721961696E-2</v>
      </c>
      <c r="D44" s="14">
        <v>7.0537980396233393E-2</v>
      </c>
      <c r="E44" s="14">
        <v>8.52935500695539E-2</v>
      </c>
      <c r="F44" s="14"/>
      <c r="G44" s="14">
        <v>0.13642063284689199</v>
      </c>
      <c r="H44" s="14">
        <v>7.1878318385255199E-2</v>
      </c>
      <c r="I44" s="14">
        <v>6.4922126249676804E-2</v>
      </c>
      <c r="J44" s="14">
        <v>8.0319786759302902E-2</v>
      </c>
      <c r="K44" s="14">
        <v>8.7904314175818996E-2</v>
      </c>
      <c r="L44" s="14">
        <v>4.5610019349538497E-2</v>
      </c>
      <c r="M44" s="14"/>
      <c r="N44" s="14">
        <v>8.0000954990946505E-2</v>
      </c>
      <c r="O44" s="14">
        <v>9.9009483964104097E-2</v>
      </c>
      <c r="P44" s="14">
        <v>5.7326856525818599E-2</v>
      </c>
      <c r="Q44" s="14">
        <v>6.92872560616144E-2</v>
      </c>
      <c r="R44" s="14"/>
      <c r="S44" s="14">
        <v>7.1712846799103405E-2</v>
      </c>
      <c r="T44" s="14">
        <v>6.0173185122552403E-2</v>
      </c>
      <c r="U44" s="14">
        <v>8.2567212130629897E-2</v>
      </c>
      <c r="V44" s="14">
        <v>7.1176478220684999E-2</v>
      </c>
      <c r="W44" s="14">
        <v>5.4488118546432603E-2</v>
      </c>
      <c r="X44" s="14">
        <v>6.4991399333465802E-2</v>
      </c>
      <c r="Y44" s="14">
        <v>7.3235506200531E-2</v>
      </c>
      <c r="Z44" s="14">
        <v>0.101934846983588</v>
      </c>
      <c r="AA44" s="14">
        <v>9.7952801876411297E-2</v>
      </c>
      <c r="AB44" s="14">
        <v>9.5826262626702297E-2</v>
      </c>
      <c r="AC44" s="14">
        <v>0.11021176337750201</v>
      </c>
      <c r="AD44" s="14">
        <v>8.3277885222186196E-2</v>
      </c>
      <c r="AE44" s="14"/>
      <c r="AF44" s="14">
        <v>2.02883977224089E-2</v>
      </c>
      <c r="AG44" s="14">
        <v>0.115824851128889</v>
      </c>
      <c r="AH44" s="14">
        <v>5.5386074239364202E-2</v>
      </c>
      <c r="AI44" s="14"/>
      <c r="AJ44" s="14">
        <v>6.3943934110651697E-3</v>
      </c>
      <c r="AK44" s="14">
        <v>0.155071775014405</v>
      </c>
      <c r="AL44" s="14">
        <v>6.6798735040605406E-2</v>
      </c>
      <c r="AM44" s="14">
        <v>3.5955010953995899E-2</v>
      </c>
      <c r="AN44" s="14">
        <v>3.9688271968133799E-2</v>
      </c>
      <c r="AO44" s="14"/>
      <c r="AP44" s="14">
        <v>0</v>
      </c>
      <c r="AQ44" s="14">
        <v>0.12989197840480701</v>
      </c>
      <c r="AR44" s="14">
        <v>6.2742620015383402E-2</v>
      </c>
      <c r="AS44" s="14">
        <v>4.2937071783556097E-3</v>
      </c>
      <c r="AT44" s="14">
        <v>3.1388444568878203E-2</v>
      </c>
      <c r="AU44" s="14"/>
      <c r="AV44" s="14" t="s">
        <v>84</v>
      </c>
      <c r="AW44" s="14">
        <v>8.06877568730857E-2</v>
      </c>
      <c r="AX44" s="14">
        <v>0.121425110109151</v>
      </c>
      <c r="AY44" s="14">
        <v>9.9715235600660895E-2</v>
      </c>
      <c r="AZ44" s="14">
        <v>0.112504359710001</v>
      </c>
      <c r="BA44" s="14"/>
      <c r="BB44" s="14">
        <v>2.94744810425011E-2</v>
      </c>
      <c r="BC44" s="14">
        <v>0</v>
      </c>
      <c r="BD44" s="14">
        <v>0</v>
      </c>
      <c r="BE44" s="14"/>
      <c r="BF44" s="14">
        <v>1.18311925605876E-2</v>
      </c>
    </row>
    <row r="45" spans="2:58" x14ac:dyDescent="0.35">
      <c r="B45" t="s">
        <v>92</v>
      </c>
      <c r="C45" s="14">
        <v>0.13031316101026899</v>
      </c>
      <c r="D45" s="14">
        <v>0.139579211285317</v>
      </c>
      <c r="E45" s="14">
        <v>0.121631952904628</v>
      </c>
      <c r="F45" s="14"/>
      <c r="G45" s="14">
        <v>0.13999439770354799</v>
      </c>
      <c r="H45" s="14">
        <v>0.1053637658589</v>
      </c>
      <c r="I45" s="14">
        <v>0.13076137372058999</v>
      </c>
      <c r="J45" s="14">
        <v>0.159556517627402</v>
      </c>
      <c r="K45" s="14">
        <v>9.1263616097291597E-2</v>
      </c>
      <c r="L45" s="14">
        <v>0.146205704605989</v>
      </c>
      <c r="M45" s="14"/>
      <c r="N45" s="14">
        <v>0.15559024603094701</v>
      </c>
      <c r="O45" s="14">
        <v>0.14170562693983599</v>
      </c>
      <c r="P45" s="14">
        <v>0.108428383213649</v>
      </c>
      <c r="Q45" s="14">
        <v>0.112696646878496</v>
      </c>
      <c r="R45" s="14"/>
      <c r="S45" s="14">
        <v>0.11295277890679301</v>
      </c>
      <c r="T45" s="14">
        <v>0.123267748263199</v>
      </c>
      <c r="U45" s="14">
        <v>0.11653155198426</v>
      </c>
      <c r="V45" s="14">
        <v>9.2205267485542294E-2</v>
      </c>
      <c r="W45" s="14">
        <v>0.101261068785818</v>
      </c>
      <c r="X45" s="14">
        <v>0.13331663044334799</v>
      </c>
      <c r="Y45" s="14">
        <v>9.9429697111593093E-2</v>
      </c>
      <c r="Z45" s="14">
        <v>0.18643720627718999</v>
      </c>
      <c r="AA45" s="14">
        <v>0.14074977386359</v>
      </c>
      <c r="AB45" s="14">
        <v>0.21471857956892501</v>
      </c>
      <c r="AC45" s="14">
        <v>0.178698106119723</v>
      </c>
      <c r="AD45" s="14">
        <v>8.7221154224721598E-2</v>
      </c>
      <c r="AE45" s="14"/>
      <c r="AF45" s="14">
        <v>6.6739638118546302E-2</v>
      </c>
      <c r="AG45" s="14">
        <v>0.190629858228757</v>
      </c>
      <c r="AH45" s="14">
        <v>9.1368660181342598E-2</v>
      </c>
      <c r="AI45" s="14"/>
      <c r="AJ45" s="14">
        <v>3.4587878941064999E-2</v>
      </c>
      <c r="AK45" s="14">
        <v>0.19552278655789501</v>
      </c>
      <c r="AL45" s="14">
        <v>0.242807287976813</v>
      </c>
      <c r="AM45" s="14">
        <v>7.9862347327419494E-2</v>
      </c>
      <c r="AN45" s="14">
        <v>9.4828426007569397E-2</v>
      </c>
      <c r="AO45" s="14"/>
      <c r="AP45" s="14">
        <v>2.0941743781455201E-2</v>
      </c>
      <c r="AQ45" s="14">
        <v>0.210798571201497</v>
      </c>
      <c r="AR45" s="14">
        <v>0.19766673856258399</v>
      </c>
      <c r="AS45" s="14">
        <v>4.5363711026706798E-2</v>
      </c>
      <c r="AT45" s="14">
        <v>5.3935250929387002E-2</v>
      </c>
      <c r="AU45" s="14"/>
      <c r="AV45" s="14" t="s">
        <v>84</v>
      </c>
      <c r="AW45" s="14">
        <v>0.142543853612671</v>
      </c>
      <c r="AX45" s="14">
        <v>0.16269301261224101</v>
      </c>
      <c r="AY45" s="14">
        <v>0.14004456393853101</v>
      </c>
      <c r="AZ45" s="14">
        <v>0.15986326703890699</v>
      </c>
      <c r="BA45" s="14"/>
      <c r="BB45" s="14">
        <v>0.114057707236036</v>
      </c>
      <c r="BC45" s="14">
        <v>2.2282949505462901E-2</v>
      </c>
      <c r="BD45" s="14">
        <v>0</v>
      </c>
      <c r="BE45" s="14"/>
      <c r="BF45" s="14">
        <v>4.7825269641559899E-2</v>
      </c>
    </row>
    <row r="46" spans="2:58" x14ac:dyDescent="0.35">
      <c r="B46" t="s">
        <v>93</v>
      </c>
      <c r="C46" s="14">
        <v>0.38955946218832099</v>
      </c>
      <c r="D46" s="14">
        <v>0.33760415880578998</v>
      </c>
      <c r="E46" s="14">
        <v>0.43950876805362399</v>
      </c>
      <c r="F46" s="14"/>
      <c r="G46" s="14">
        <v>0.29673130073611198</v>
      </c>
      <c r="H46" s="14">
        <v>0.39137352710294498</v>
      </c>
      <c r="I46" s="14">
        <v>0.40826815619790902</v>
      </c>
      <c r="J46" s="14">
        <v>0.41255714432672902</v>
      </c>
      <c r="K46" s="14">
        <v>0.42638790149968098</v>
      </c>
      <c r="L46" s="14">
        <v>0.391141845757982</v>
      </c>
      <c r="M46" s="14"/>
      <c r="N46" s="14">
        <v>0.33797105097835201</v>
      </c>
      <c r="O46" s="14">
        <v>0.37138579122805299</v>
      </c>
      <c r="P46" s="14">
        <v>0.412683877967705</v>
      </c>
      <c r="Q46" s="14">
        <v>0.44078950496230401</v>
      </c>
      <c r="R46" s="14"/>
      <c r="S46" s="14">
        <v>0.34625496514339199</v>
      </c>
      <c r="T46" s="14">
        <v>0.473601180591946</v>
      </c>
      <c r="U46" s="14">
        <v>0.45995247547213203</v>
      </c>
      <c r="V46" s="14">
        <v>0.40730077006198701</v>
      </c>
      <c r="W46" s="14">
        <v>0.34420248630801498</v>
      </c>
      <c r="X46" s="14">
        <v>0.356356776354671</v>
      </c>
      <c r="Y46" s="14">
        <v>0.437676505532895</v>
      </c>
      <c r="Z46" s="14">
        <v>0.39072801108912802</v>
      </c>
      <c r="AA46" s="14">
        <v>0.37614390212651699</v>
      </c>
      <c r="AB46" s="14">
        <v>0.34650163928738698</v>
      </c>
      <c r="AC46" s="14">
        <v>0.32748663238683101</v>
      </c>
      <c r="AD46" s="14">
        <v>0.34500027290896601</v>
      </c>
      <c r="AE46" s="14"/>
      <c r="AF46" s="14">
        <v>0.40135805876235398</v>
      </c>
      <c r="AG46" s="14">
        <v>0.37723304708067501</v>
      </c>
      <c r="AH46" s="14">
        <v>0.46035324225584201</v>
      </c>
      <c r="AI46" s="14"/>
      <c r="AJ46" s="14">
        <v>0.39128873645606699</v>
      </c>
      <c r="AK46" s="14">
        <v>0.31540218749370402</v>
      </c>
      <c r="AL46" s="14">
        <v>0.47297699041527902</v>
      </c>
      <c r="AM46" s="14">
        <v>0.374107723332399</v>
      </c>
      <c r="AN46" s="14">
        <v>0.50835868792191397</v>
      </c>
      <c r="AO46" s="14"/>
      <c r="AP46" s="14">
        <v>0.33053847186757301</v>
      </c>
      <c r="AQ46" s="14">
        <v>0.35597128638938802</v>
      </c>
      <c r="AR46" s="14">
        <v>0.53309833942032803</v>
      </c>
      <c r="AS46" s="14">
        <v>0.36586155620972799</v>
      </c>
      <c r="AT46" s="14">
        <v>0.53197309834335305</v>
      </c>
      <c r="AU46" s="14"/>
      <c r="AV46" s="14" t="s">
        <v>84</v>
      </c>
      <c r="AW46" s="14">
        <v>0.41551977260237499</v>
      </c>
      <c r="AX46" s="14">
        <v>0.32539486154701303</v>
      </c>
      <c r="AY46" s="14">
        <v>0.289626570475298</v>
      </c>
      <c r="AZ46" s="14">
        <v>0.36573631902118398</v>
      </c>
      <c r="BA46" s="14"/>
      <c r="BB46" s="14">
        <v>0.52903309982284097</v>
      </c>
      <c r="BC46" s="14">
        <v>0.30090672070272401</v>
      </c>
      <c r="BD46" s="14">
        <v>0.56051408103511102</v>
      </c>
      <c r="BE46" s="14"/>
      <c r="BF46" s="14">
        <v>0.457880894505722</v>
      </c>
    </row>
    <row r="47" spans="2:58" x14ac:dyDescent="0.35">
      <c r="B47" t="s">
        <v>94</v>
      </c>
      <c r="C47" s="14">
        <v>0.15892042886873201</v>
      </c>
      <c r="D47" s="14">
        <v>0.18726511885751801</v>
      </c>
      <c r="E47" s="14">
        <v>0.13165695996343299</v>
      </c>
      <c r="F47" s="14"/>
      <c r="G47" s="14">
        <v>0.116409637833366</v>
      </c>
      <c r="H47" s="14">
        <v>0.14316199166301899</v>
      </c>
      <c r="I47" s="14">
        <v>0.13189542639572799</v>
      </c>
      <c r="J47" s="14">
        <v>0.14564253693323401</v>
      </c>
      <c r="K47" s="14">
        <v>0.18768265609280599</v>
      </c>
      <c r="L47" s="14">
        <v>0.213462345721326</v>
      </c>
      <c r="M47" s="14"/>
      <c r="N47" s="14">
        <v>0.179171245011503</v>
      </c>
      <c r="O47" s="14">
        <v>0.17645434950241101</v>
      </c>
      <c r="P47" s="14">
        <v>0.14909348754190699</v>
      </c>
      <c r="Q47" s="14">
        <v>0.128212004056873</v>
      </c>
      <c r="R47" s="14"/>
      <c r="S47" s="14">
        <v>0.16231910754638099</v>
      </c>
      <c r="T47" s="14">
        <v>0.17050648753091199</v>
      </c>
      <c r="U47" s="14">
        <v>0.12682488787819299</v>
      </c>
      <c r="V47" s="14">
        <v>0.19584324440692599</v>
      </c>
      <c r="W47" s="14">
        <v>0.205890861463602</v>
      </c>
      <c r="X47" s="14">
        <v>0.142403106710319</v>
      </c>
      <c r="Y47" s="14">
        <v>0.15352730910884901</v>
      </c>
      <c r="Z47" s="14">
        <v>0.106172897332057</v>
      </c>
      <c r="AA47" s="14">
        <v>0.143458076536438</v>
      </c>
      <c r="AB47" s="14">
        <v>0.16717652345897599</v>
      </c>
      <c r="AC47" s="14">
        <v>0.124687155377458</v>
      </c>
      <c r="AD47" s="14">
        <v>0.181203224119589</v>
      </c>
      <c r="AE47" s="14"/>
      <c r="AF47" s="14">
        <v>0.22322088951683799</v>
      </c>
      <c r="AG47" s="14">
        <v>0.12032270021269199</v>
      </c>
      <c r="AH47" s="14">
        <v>0.13151682785039701</v>
      </c>
      <c r="AI47" s="14"/>
      <c r="AJ47" s="14">
        <v>0.27285849337700302</v>
      </c>
      <c r="AK47" s="14">
        <v>9.5519289792954806E-2</v>
      </c>
      <c r="AL47" s="14">
        <v>0.14679375145138099</v>
      </c>
      <c r="AM47" s="14">
        <v>0.16402980768196901</v>
      </c>
      <c r="AN47" s="14">
        <v>9.5208571066356801E-2</v>
      </c>
      <c r="AO47" s="14"/>
      <c r="AP47" s="14">
        <v>0.31896615391494698</v>
      </c>
      <c r="AQ47" s="14">
        <v>8.6206577168247506E-2</v>
      </c>
      <c r="AR47" s="14">
        <v>0.111176711806406</v>
      </c>
      <c r="AS47" s="14">
        <v>0.246250088953262</v>
      </c>
      <c r="AT47" s="14">
        <v>0.19524007183924599</v>
      </c>
      <c r="AU47" s="14"/>
      <c r="AV47" s="14" t="s">
        <v>84</v>
      </c>
      <c r="AW47" s="14">
        <v>0.14944471668321499</v>
      </c>
      <c r="AX47" s="14">
        <v>0.179165576932038</v>
      </c>
      <c r="AY47" s="14">
        <v>0.15282001035308801</v>
      </c>
      <c r="AZ47" s="14">
        <v>4.0396725704516502E-2</v>
      </c>
      <c r="BA47" s="14"/>
      <c r="BB47" s="14">
        <v>9.9899936707770004E-2</v>
      </c>
      <c r="BC47" s="14">
        <v>0.27630296043698099</v>
      </c>
      <c r="BD47" s="14">
        <v>0.28164595742246501</v>
      </c>
      <c r="BE47" s="14"/>
      <c r="BF47" s="14">
        <v>0.21910822342538899</v>
      </c>
    </row>
    <row r="48" spans="2:58" x14ac:dyDescent="0.35">
      <c r="B48" t="s">
        <v>95</v>
      </c>
      <c r="C48" s="14">
        <v>9.3841771120321896E-2</v>
      </c>
      <c r="D48" s="14">
        <v>0.115844074812768</v>
      </c>
      <c r="E48" s="14">
        <v>7.2591592442969796E-2</v>
      </c>
      <c r="F48" s="14"/>
      <c r="G48" s="14">
        <v>9.0922277562979395E-2</v>
      </c>
      <c r="H48" s="14">
        <v>8.4449592013737307E-2</v>
      </c>
      <c r="I48" s="14">
        <v>8.8684537116483206E-2</v>
      </c>
      <c r="J48" s="14">
        <v>9.1430724906581606E-2</v>
      </c>
      <c r="K48" s="14">
        <v>7.8862489824562093E-2</v>
      </c>
      <c r="L48" s="14">
        <v>0.11964546097803801</v>
      </c>
      <c r="M48" s="14"/>
      <c r="N48" s="14">
        <v>9.4871421448348703E-2</v>
      </c>
      <c r="O48" s="14">
        <v>0.104508391226696</v>
      </c>
      <c r="P48" s="14">
        <v>0.10100327030303</v>
      </c>
      <c r="Q48" s="14">
        <v>7.4992962564198198E-2</v>
      </c>
      <c r="R48" s="14"/>
      <c r="S48" s="14">
        <v>0.111665213442508</v>
      </c>
      <c r="T48" s="14">
        <v>6.8318711324884596E-2</v>
      </c>
      <c r="U48" s="14">
        <v>9.1258949931973005E-2</v>
      </c>
      <c r="V48" s="14">
        <v>0.11510723751396799</v>
      </c>
      <c r="W48" s="14">
        <v>0.124276038932827</v>
      </c>
      <c r="X48" s="14">
        <v>0.100421562162964</v>
      </c>
      <c r="Y48" s="14">
        <v>0.101977678071449</v>
      </c>
      <c r="Z48" s="14">
        <v>5.7126531556907903E-2</v>
      </c>
      <c r="AA48" s="14">
        <v>9.6089611015663295E-2</v>
      </c>
      <c r="AB48" s="14">
        <v>5.9868379360853201E-2</v>
      </c>
      <c r="AC48" s="14">
        <v>8.20450233460953E-2</v>
      </c>
      <c r="AD48" s="14">
        <v>0.11369318165449301</v>
      </c>
      <c r="AE48" s="14"/>
      <c r="AF48" s="14">
        <v>0.152803181873266</v>
      </c>
      <c r="AG48" s="14">
        <v>6.4166084687169694E-2</v>
      </c>
      <c r="AH48" s="14">
        <v>5.28039606383955E-2</v>
      </c>
      <c r="AI48" s="14"/>
      <c r="AJ48" s="14">
        <v>0.16804680325608601</v>
      </c>
      <c r="AK48" s="14">
        <v>6.5001592159664195E-2</v>
      </c>
      <c r="AL48" s="14">
        <v>3.4028104497449203E-2</v>
      </c>
      <c r="AM48" s="14">
        <v>0.20520802571914401</v>
      </c>
      <c r="AN48" s="14">
        <v>5.2129438619439701E-2</v>
      </c>
      <c r="AO48" s="14"/>
      <c r="AP48" s="14">
        <v>0.17877359787063701</v>
      </c>
      <c r="AQ48" s="14">
        <v>5.8423102278270203E-2</v>
      </c>
      <c r="AR48" s="14">
        <v>2.8138630441505701E-2</v>
      </c>
      <c r="AS48" s="14">
        <v>0.22269818777144701</v>
      </c>
      <c r="AT48" s="14">
        <v>4.7179509398084803E-2</v>
      </c>
      <c r="AU48" s="14"/>
      <c r="AV48" s="14" t="s">
        <v>84</v>
      </c>
      <c r="AW48" s="14">
        <v>7.2566309610880994E-2</v>
      </c>
      <c r="AX48" s="14">
        <v>7.5747143933558497E-2</v>
      </c>
      <c r="AY48" s="14">
        <v>0.11178716158312101</v>
      </c>
      <c r="AZ48" s="14">
        <v>7.4334897323753604E-2</v>
      </c>
      <c r="BA48" s="14"/>
      <c r="BB48" s="14">
        <v>5.3987515790627001E-2</v>
      </c>
      <c r="BC48" s="14">
        <v>0.29547879214080602</v>
      </c>
      <c r="BD48" s="14">
        <v>6.4942545460098103E-2</v>
      </c>
      <c r="BE48" s="14"/>
      <c r="BF48" s="14">
        <v>0.15145438919000301</v>
      </c>
    </row>
    <row r="49" spans="2:58" x14ac:dyDescent="0.35">
      <c r="B49" t="s">
        <v>96</v>
      </c>
      <c r="C49" s="14">
        <v>5.7254280363596401E-2</v>
      </c>
      <c r="D49" s="14">
        <v>7.5772423004476799E-2</v>
      </c>
      <c r="E49" s="14">
        <v>3.9305004331996303E-2</v>
      </c>
      <c r="F49" s="14"/>
      <c r="G49" s="14">
        <v>6.6452328971338598E-2</v>
      </c>
      <c r="H49" s="14">
        <v>0.11042765468165</v>
      </c>
      <c r="I49" s="14">
        <v>7.2322619440464003E-2</v>
      </c>
      <c r="J49" s="14">
        <v>3.66229834088522E-2</v>
      </c>
      <c r="K49" s="14">
        <v>4.1447649952813699E-2</v>
      </c>
      <c r="L49" s="14">
        <v>2.3110094526288E-2</v>
      </c>
      <c r="M49" s="14"/>
      <c r="N49" s="14">
        <v>6.5806069047708804E-2</v>
      </c>
      <c r="O49" s="14">
        <v>3.10071655751296E-2</v>
      </c>
      <c r="P49" s="14">
        <v>7.6968462246391103E-2</v>
      </c>
      <c r="Q49" s="14">
        <v>5.9032835606654697E-2</v>
      </c>
      <c r="R49" s="14"/>
      <c r="S49" s="14">
        <v>0.103686186136996</v>
      </c>
      <c r="T49" s="14">
        <v>3.0026385464532301E-2</v>
      </c>
      <c r="U49" s="14">
        <v>4.9372060207170901E-2</v>
      </c>
      <c r="V49" s="14">
        <v>5.64355861490827E-2</v>
      </c>
      <c r="W49" s="14">
        <v>5.3370370696768699E-2</v>
      </c>
      <c r="X49" s="14">
        <v>0.101416070874825</v>
      </c>
      <c r="Y49" s="14">
        <v>2.94819045142043E-2</v>
      </c>
      <c r="Z49" s="14">
        <v>8.4601235977569605E-2</v>
      </c>
      <c r="AA49" s="14">
        <v>3.1151095381068201E-2</v>
      </c>
      <c r="AB49" s="14">
        <v>2.0720872432072601E-2</v>
      </c>
      <c r="AC49" s="14">
        <v>5.4409862441617898E-2</v>
      </c>
      <c r="AD49" s="14">
        <v>0.106190541553429</v>
      </c>
      <c r="AE49" s="14"/>
      <c r="AF49" s="14">
        <v>7.1190088924943801E-2</v>
      </c>
      <c r="AG49" s="14">
        <v>4.7640483007088001E-2</v>
      </c>
      <c r="AH49" s="14">
        <v>5.7050780182984401E-2</v>
      </c>
      <c r="AI49" s="14"/>
      <c r="AJ49" s="14">
        <v>8.1061317203454802E-2</v>
      </c>
      <c r="AK49" s="14">
        <v>5.3998949618876101E-2</v>
      </c>
      <c r="AL49" s="14">
        <v>1.7177783203515502E-2</v>
      </c>
      <c r="AM49" s="14">
        <v>6.5088666744826607E-2</v>
      </c>
      <c r="AN49" s="14">
        <v>4.5472827986106003E-2</v>
      </c>
      <c r="AO49" s="14"/>
      <c r="AP49" s="14">
        <v>0.11098006095304799</v>
      </c>
      <c r="AQ49" s="14">
        <v>5.2639663437574598E-2</v>
      </c>
      <c r="AR49" s="14">
        <v>2.1759284180139799E-2</v>
      </c>
      <c r="AS49" s="14">
        <v>9.7681622427313403E-2</v>
      </c>
      <c r="AT49" s="14">
        <v>1.0125471912096E-2</v>
      </c>
      <c r="AU49" s="14"/>
      <c r="AV49" s="14" t="s">
        <v>84</v>
      </c>
      <c r="AW49" s="14">
        <v>3.1342928170445698E-2</v>
      </c>
      <c r="AX49" s="14">
        <v>5.1181197916763697E-2</v>
      </c>
      <c r="AY49" s="14">
        <v>0.130712668939786</v>
      </c>
      <c r="AZ49" s="14">
        <v>0.20405624852255699</v>
      </c>
      <c r="BA49" s="14"/>
      <c r="BB49" s="14">
        <v>6.8906479508436203E-2</v>
      </c>
      <c r="BC49" s="14">
        <v>8.9289610790032697E-2</v>
      </c>
      <c r="BD49" s="14">
        <v>2.5017306455856599E-2</v>
      </c>
      <c r="BE49" s="14"/>
      <c r="BF49" s="14">
        <v>6.0796314619674802E-2</v>
      </c>
    </row>
    <row r="50" spans="2:58" x14ac:dyDescent="0.35">
      <c r="B50" t="s">
        <v>97</v>
      </c>
      <c r="C50" s="14">
        <v>5.6849050433800397E-2</v>
      </c>
      <c r="D50" s="14">
        <v>3.9360184823130397E-2</v>
      </c>
      <c r="E50" s="14">
        <v>7.3209971971028201E-2</v>
      </c>
      <c r="F50" s="14"/>
      <c r="G50" s="14">
        <v>5.97416481720391E-2</v>
      </c>
      <c r="H50" s="14">
        <v>5.4352667610099097E-2</v>
      </c>
      <c r="I50" s="14">
        <v>6.5826902175425403E-2</v>
      </c>
      <c r="J50" s="14">
        <v>5.13294941583659E-2</v>
      </c>
      <c r="K50" s="14">
        <v>6.4277084213186703E-2</v>
      </c>
      <c r="L50" s="14">
        <v>4.9161987639797303E-2</v>
      </c>
      <c r="M50" s="14"/>
      <c r="N50" s="14">
        <v>4.3749019164328898E-2</v>
      </c>
      <c r="O50" s="14">
        <v>4.39947480045524E-2</v>
      </c>
      <c r="P50" s="14">
        <v>5.6049985066587101E-2</v>
      </c>
      <c r="Q50" s="14">
        <v>8.6143927829601299E-2</v>
      </c>
      <c r="R50" s="14"/>
      <c r="S50" s="14">
        <v>3.9200483631235301E-2</v>
      </c>
      <c r="T50" s="14">
        <v>4.85697129087347E-2</v>
      </c>
      <c r="U50" s="14">
        <v>5.3651197716315303E-2</v>
      </c>
      <c r="V50" s="14">
        <v>3.3405910765529803E-2</v>
      </c>
      <c r="W50" s="14">
        <v>9.03318585026162E-2</v>
      </c>
      <c r="X50" s="14">
        <v>7.8269210532331004E-2</v>
      </c>
      <c r="Y50" s="14">
        <v>6.9578628512209195E-2</v>
      </c>
      <c r="Z50" s="14">
        <v>6.14311262480964E-2</v>
      </c>
      <c r="AA50" s="14">
        <v>5.3283728474310801E-2</v>
      </c>
      <c r="AB50" s="14">
        <v>5.76401542138631E-2</v>
      </c>
      <c r="AC50" s="14">
        <v>7.6449742809245005E-2</v>
      </c>
      <c r="AD50" s="14">
        <v>4.9296793305843502E-2</v>
      </c>
      <c r="AE50" s="14"/>
      <c r="AF50" s="14">
        <v>4.6042037728987198E-2</v>
      </c>
      <c r="AG50" s="14">
        <v>4.6072374799092597E-2</v>
      </c>
      <c r="AH50" s="14">
        <v>0.121294703844191</v>
      </c>
      <c r="AI50" s="14"/>
      <c r="AJ50" s="14">
        <v>4.0916509475195401E-2</v>
      </c>
      <c r="AK50" s="14">
        <v>4.6683451664860501E-2</v>
      </c>
      <c r="AL50" s="14">
        <v>1.94173474149568E-2</v>
      </c>
      <c r="AM50" s="14">
        <v>7.5748418240247306E-2</v>
      </c>
      <c r="AN50" s="14">
        <v>0.13982531892566</v>
      </c>
      <c r="AO50" s="14"/>
      <c r="AP50" s="14">
        <v>3.0952993099939E-2</v>
      </c>
      <c r="AQ50" s="14">
        <v>5.0890119938384201E-2</v>
      </c>
      <c r="AR50" s="14">
        <v>3.2854337861238501E-2</v>
      </c>
      <c r="AS50" s="14">
        <v>1.78511264331873E-2</v>
      </c>
      <c r="AT50" s="14">
        <v>0.119718840138197</v>
      </c>
      <c r="AU50" s="14"/>
      <c r="AV50" s="14" t="s">
        <v>84</v>
      </c>
      <c r="AW50" s="14">
        <v>7.9160112772860294E-2</v>
      </c>
      <c r="AX50" s="14">
        <v>3.0126458040402902E-2</v>
      </c>
      <c r="AY50" s="14">
        <v>3.67343442909134E-2</v>
      </c>
      <c r="AZ50" s="14">
        <v>0</v>
      </c>
      <c r="BA50" s="14"/>
      <c r="BB50" s="14">
        <v>9.5656660569596902E-2</v>
      </c>
      <c r="BC50" s="14">
        <v>1.5738966423993798E-2</v>
      </c>
      <c r="BD50" s="14">
        <v>6.7880109626469107E-2</v>
      </c>
      <c r="BE50" s="14"/>
      <c r="BF50" s="14">
        <v>4.8388686955362997E-2</v>
      </c>
    </row>
    <row r="51" spans="2:58" x14ac:dyDescent="0.35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</row>
    <row r="52" spans="2:58" x14ac:dyDescent="0.35">
      <c r="B52" s="6" t="s">
        <v>114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</row>
    <row r="53" spans="2:58" x14ac:dyDescent="0.35">
      <c r="B53" s="24" t="s">
        <v>82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</row>
    <row r="54" spans="2:58" x14ac:dyDescent="0.35">
      <c r="B54" t="s">
        <v>105</v>
      </c>
      <c r="C54" s="14">
        <v>0.379479487668757</v>
      </c>
      <c r="D54" s="14">
        <v>0.37003393230517301</v>
      </c>
      <c r="E54" s="14">
        <v>0.387901205603563</v>
      </c>
      <c r="F54" s="14"/>
      <c r="G54" s="14">
        <v>0.41463599721210398</v>
      </c>
      <c r="H54" s="14">
        <v>0.34510639719119002</v>
      </c>
      <c r="I54" s="14">
        <v>0.424161837258341</v>
      </c>
      <c r="J54" s="14">
        <v>0.44406202707888798</v>
      </c>
      <c r="K54" s="14">
        <v>0.36635783046870901</v>
      </c>
      <c r="L54" s="14">
        <v>0.30389858783743501</v>
      </c>
      <c r="M54" s="14"/>
      <c r="N54" s="14">
        <v>0.34381931353113299</v>
      </c>
      <c r="O54" s="14">
        <v>0.40538232209084202</v>
      </c>
      <c r="P54" s="14">
        <v>0.37106779449148702</v>
      </c>
      <c r="Q54" s="14">
        <v>0.39774446066860197</v>
      </c>
      <c r="R54" s="14"/>
      <c r="S54" s="14">
        <v>0.30840275874843698</v>
      </c>
      <c r="T54" s="14">
        <v>0.32313579683350802</v>
      </c>
      <c r="U54" s="14">
        <v>0.37283248516224998</v>
      </c>
      <c r="V54" s="14">
        <v>0.27244645299329001</v>
      </c>
      <c r="W54" s="14">
        <v>0.37538006785796102</v>
      </c>
      <c r="X54" s="14">
        <v>0.33976439665943903</v>
      </c>
      <c r="Y54" s="14">
        <v>0.44743636864580599</v>
      </c>
      <c r="Z54" s="14">
        <v>0.48983773026806698</v>
      </c>
      <c r="AA54" s="14">
        <v>0.46063996937900797</v>
      </c>
      <c r="AB54" s="14">
        <v>0.481875350398771</v>
      </c>
      <c r="AC54" s="14">
        <v>0.49406492092925303</v>
      </c>
      <c r="AD54" s="14">
        <v>0.298571659696027</v>
      </c>
      <c r="AE54" s="14"/>
      <c r="AF54" s="14">
        <v>0.30151826032493201</v>
      </c>
      <c r="AG54" s="14">
        <v>0.45262986172182601</v>
      </c>
      <c r="AH54" s="14">
        <v>0.29940769004789702</v>
      </c>
      <c r="AI54" s="14"/>
      <c r="AJ54" s="14">
        <v>0.148191324302994</v>
      </c>
      <c r="AK54" s="14">
        <v>0.58950478757922897</v>
      </c>
      <c r="AL54" s="14">
        <v>0.36238559404460702</v>
      </c>
      <c r="AM54" s="14">
        <v>0.49135625157976298</v>
      </c>
      <c r="AN54" s="14">
        <v>0.316528382761532</v>
      </c>
      <c r="AO54" s="14"/>
      <c r="AP54" s="14">
        <v>2.9457560312017499E-2</v>
      </c>
      <c r="AQ54" s="14">
        <v>0.55721045134229796</v>
      </c>
      <c r="AR54" s="14">
        <v>0.39495169909068301</v>
      </c>
      <c r="AS54" s="14">
        <v>0.308144645977809</v>
      </c>
      <c r="AT54" s="14">
        <v>0.184319984914559</v>
      </c>
      <c r="AU54" s="14"/>
      <c r="AV54" s="14" t="s">
        <v>84</v>
      </c>
      <c r="AW54" s="14">
        <v>0.438485103320984</v>
      </c>
      <c r="AX54" s="14">
        <v>0.40645801794755598</v>
      </c>
      <c r="AY54" s="14">
        <v>0.29445381594360898</v>
      </c>
      <c r="AZ54" s="14">
        <v>0.43027702018442199</v>
      </c>
      <c r="BA54" s="14"/>
      <c r="BB54" s="14">
        <v>0.440803902434041</v>
      </c>
      <c r="BC54" s="14">
        <v>0.206646354916667</v>
      </c>
      <c r="BD54" s="14">
        <v>7.9150974424355702E-2</v>
      </c>
      <c r="BE54" s="14"/>
      <c r="BF54" s="14">
        <v>0.25232786375917499</v>
      </c>
    </row>
    <row r="55" spans="2:58" x14ac:dyDescent="0.35">
      <c r="B55" t="s">
        <v>106</v>
      </c>
      <c r="C55" s="14">
        <v>0.20691211272565399</v>
      </c>
      <c r="D55" s="14">
        <v>0.195367940767259</v>
      </c>
      <c r="E55" s="14">
        <v>0.218818015728835</v>
      </c>
      <c r="F55" s="14"/>
      <c r="G55" s="14">
        <v>0.21707620787479101</v>
      </c>
      <c r="H55" s="14">
        <v>0.240060729361147</v>
      </c>
      <c r="I55" s="14">
        <v>0.22430329203090399</v>
      </c>
      <c r="J55" s="14">
        <v>0.204338107569046</v>
      </c>
      <c r="K55" s="14">
        <v>0.17057861739657601</v>
      </c>
      <c r="L55" s="14">
        <v>0.18559701790920199</v>
      </c>
      <c r="M55" s="14"/>
      <c r="N55" s="14">
        <v>0.21658298128907699</v>
      </c>
      <c r="O55" s="14">
        <v>0.215754154876793</v>
      </c>
      <c r="P55" s="14">
        <v>0.19802238797748301</v>
      </c>
      <c r="Q55" s="14">
        <v>0.19878220082599601</v>
      </c>
      <c r="R55" s="14"/>
      <c r="S55" s="14">
        <v>0.212340298695709</v>
      </c>
      <c r="T55" s="14">
        <v>0.213006042394422</v>
      </c>
      <c r="U55" s="14">
        <v>0.17612987026530899</v>
      </c>
      <c r="V55" s="14">
        <v>0.22477308468996601</v>
      </c>
      <c r="W55" s="14">
        <v>0.23459197511394</v>
      </c>
      <c r="X55" s="14">
        <v>0.23817909625478501</v>
      </c>
      <c r="Y55" s="14">
        <v>0.183932430001925</v>
      </c>
      <c r="Z55" s="14">
        <v>0.22233434359700499</v>
      </c>
      <c r="AA55" s="14">
        <v>0.19634796349712499</v>
      </c>
      <c r="AB55" s="14">
        <v>0.18141744756810299</v>
      </c>
      <c r="AC55" s="14">
        <v>0.165008423179036</v>
      </c>
      <c r="AD55" s="14">
        <v>0.25169455630864102</v>
      </c>
      <c r="AE55" s="14"/>
      <c r="AF55" s="14">
        <v>0.19083194241785001</v>
      </c>
      <c r="AG55" s="14">
        <v>0.22436510633106099</v>
      </c>
      <c r="AH55" s="14">
        <v>0.20608282910064199</v>
      </c>
      <c r="AI55" s="14"/>
      <c r="AJ55" s="14">
        <v>0.15447564323391899</v>
      </c>
      <c r="AK55" s="14">
        <v>0.21162075777549599</v>
      </c>
      <c r="AL55" s="14">
        <v>0.32514018675643303</v>
      </c>
      <c r="AM55" s="14">
        <v>0.205193680456629</v>
      </c>
      <c r="AN55" s="14">
        <v>0.23446065885386799</v>
      </c>
      <c r="AO55" s="14"/>
      <c r="AP55" s="14">
        <v>2.90969665432744E-2</v>
      </c>
      <c r="AQ55" s="14">
        <v>0.23814841263689501</v>
      </c>
      <c r="AR55" s="14">
        <v>0.27333039890757499</v>
      </c>
      <c r="AS55" s="14">
        <v>0.271246851080086</v>
      </c>
      <c r="AT55" s="14">
        <v>0.26739947540168102</v>
      </c>
      <c r="AU55" s="14"/>
      <c r="AV55" s="14" t="s">
        <v>84</v>
      </c>
      <c r="AW55" s="14">
        <v>0.22215478596875299</v>
      </c>
      <c r="AX55" s="14">
        <v>0.202101034906189</v>
      </c>
      <c r="AY55" s="14">
        <v>0.23996472393732099</v>
      </c>
      <c r="AZ55" s="14">
        <v>0.25362265849835702</v>
      </c>
      <c r="BA55" s="14"/>
      <c r="BB55" s="14">
        <v>0.30296122939449699</v>
      </c>
      <c r="BC55" s="14">
        <v>0.27323777682172801</v>
      </c>
      <c r="BD55" s="14">
        <v>0.25732717605469302</v>
      </c>
      <c r="BE55" s="14"/>
      <c r="BF55" s="14">
        <v>0.26852188144803901</v>
      </c>
    </row>
    <row r="56" spans="2:58" x14ac:dyDescent="0.35">
      <c r="B56" t="s">
        <v>107</v>
      </c>
      <c r="C56" s="14">
        <v>0.15753687746504799</v>
      </c>
      <c r="D56" s="14">
        <v>0.15871267285499199</v>
      </c>
      <c r="E56" s="14">
        <v>0.15685164191224199</v>
      </c>
      <c r="F56" s="14"/>
      <c r="G56" s="14">
        <v>0.12959754129147899</v>
      </c>
      <c r="H56" s="14">
        <v>0.17466018642295</v>
      </c>
      <c r="I56" s="14">
        <v>0.150600086347669</v>
      </c>
      <c r="J56" s="14">
        <v>0.15236158958052901</v>
      </c>
      <c r="K56" s="14">
        <v>0.16076238101207299</v>
      </c>
      <c r="L56" s="14">
        <v>0.16989570047988101</v>
      </c>
      <c r="M56" s="14"/>
      <c r="N56" s="14">
        <v>0.14869107120646699</v>
      </c>
      <c r="O56" s="14">
        <v>0.13694073782997401</v>
      </c>
      <c r="P56" s="14">
        <v>0.175495006366713</v>
      </c>
      <c r="Q56" s="14">
        <v>0.175601727697487</v>
      </c>
      <c r="R56" s="14"/>
      <c r="S56" s="14">
        <v>0.184988448875441</v>
      </c>
      <c r="T56" s="14">
        <v>0.143446581052594</v>
      </c>
      <c r="U56" s="14">
        <v>0.16996099388077199</v>
      </c>
      <c r="V56" s="14">
        <v>0.17650306633527901</v>
      </c>
      <c r="W56" s="14">
        <v>0.114276248871462</v>
      </c>
      <c r="X56" s="14">
        <v>0.159354068425687</v>
      </c>
      <c r="Y56" s="14">
        <v>0.147610335823808</v>
      </c>
      <c r="Z56" s="14">
        <v>0.119806140187315</v>
      </c>
      <c r="AA56" s="14">
        <v>0.141488138226676</v>
      </c>
      <c r="AB56" s="14">
        <v>0.18225989565415299</v>
      </c>
      <c r="AC56" s="14">
        <v>0.13330340972986701</v>
      </c>
      <c r="AD56" s="14">
        <v>0.197703456300167</v>
      </c>
      <c r="AE56" s="14"/>
      <c r="AF56" s="14">
        <v>0.172510345394249</v>
      </c>
      <c r="AG56" s="14">
        <v>0.12977001065121199</v>
      </c>
      <c r="AH56" s="14">
        <v>0.232165194083538</v>
      </c>
      <c r="AI56" s="14"/>
      <c r="AJ56" s="14">
        <v>0.17518725569563701</v>
      </c>
      <c r="AK56" s="14">
        <v>0.11143395753571</v>
      </c>
      <c r="AL56" s="14">
        <v>0.20839792379059799</v>
      </c>
      <c r="AM56" s="14">
        <v>0.23562640884166899</v>
      </c>
      <c r="AN56" s="14">
        <v>0.23198129777628201</v>
      </c>
      <c r="AO56" s="14"/>
      <c r="AP56" s="14">
        <v>0.10731476365296599</v>
      </c>
      <c r="AQ56" s="14">
        <v>0.12357286042161</v>
      </c>
      <c r="AR56" s="14">
        <v>0.21158014926369101</v>
      </c>
      <c r="AS56" s="14">
        <v>0.21654564361529299</v>
      </c>
      <c r="AT56" s="14">
        <v>0.31276567394114102</v>
      </c>
      <c r="AU56" s="14"/>
      <c r="AV56" s="14" t="s">
        <v>84</v>
      </c>
      <c r="AW56" s="14">
        <v>0.127922056130166</v>
      </c>
      <c r="AX56" s="14">
        <v>0.139821384495563</v>
      </c>
      <c r="AY56" s="14">
        <v>0.158495155120884</v>
      </c>
      <c r="AZ56" s="14">
        <v>0.14880060225200101</v>
      </c>
      <c r="BA56" s="14"/>
      <c r="BB56" s="14">
        <v>0.19345696782809099</v>
      </c>
      <c r="BC56" s="14">
        <v>0.250628114969974</v>
      </c>
      <c r="BD56" s="14">
        <v>0.29920549657400602</v>
      </c>
      <c r="BE56" s="14"/>
      <c r="BF56" s="14">
        <v>0.25087226022797998</v>
      </c>
    </row>
    <row r="57" spans="2:58" x14ac:dyDescent="0.35">
      <c r="B57" t="s">
        <v>108</v>
      </c>
      <c r="C57" s="14">
        <v>0.16707711525357599</v>
      </c>
      <c r="D57" s="14">
        <v>0.17498067973450801</v>
      </c>
      <c r="E57" s="14">
        <v>0.15983753339871501</v>
      </c>
      <c r="F57" s="14"/>
      <c r="G57" s="14">
        <v>0.15190487264696001</v>
      </c>
      <c r="H57" s="14">
        <v>0.14763773800952301</v>
      </c>
      <c r="I57" s="14">
        <v>0.11810228736372</v>
      </c>
      <c r="J57" s="14">
        <v>0.12683891672425901</v>
      </c>
      <c r="K57" s="14">
        <v>0.21097904575924001</v>
      </c>
      <c r="L57" s="14">
        <v>0.23605402234518</v>
      </c>
      <c r="M57" s="14"/>
      <c r="N57" s="14">
        <v>0.18788260519206401</v>
      </c>
      <c r="O57" s="14">
        <v>0.16604766254848</v>
      </c>
      <c r="P57" s="14">
        <v>0.15744013246062299</v>
      </c>
      <c r="Q57" s="14">
        <v>0.153191251592348</v>
      </c>
      <c r="R57" s="14"/>
      <c r="S57" s="14">
        <v>0.16944364883235</v>
      </c>
      <c r="T57" s="14">
        <v>0.200063737782085</v>
      </c>
      <c r="U57" s="14">
        <v>0.20071645378533901</v>
      </c>
      <c r="V57" s="14">
        <v>0.20753223286348299</v>
      </c>
      <c r="W57" s="14">
        <v>0.16574279675753101</v>
      </c>
      <c r="X57" s="14">
        <v>0.159827444256881</v>
      </c>
      <c r="Y57" s="14">
        <v>0.16884339961584499</v>
      </c>
      <c r="Z57" s="14">
        <v>0.13269265470986899</v>
      </c>
      <c r="AA57" s="14">
        <v>0.15823335243034301</v>
      </c>
      <c r="AB57" s="14">
        <v>0.11359714796999899</v>
      </c>
      <c r="AC57" s="14">
        <v>0.132710647257336</v>
      </c>
      <c r="AD57" s="14">
        <v>0.11803345362812701</v>
      </c>
      <c r="AE57" s="14"/>
      <c r="AF57" s="14">
        <v>0.217438792099931</v>
      </c>
      <c r="AG57" s="14">
        <v>0.12568094688867901</v>
      </c>
      <c r="AH57" s="14">
        <v>0.17917404760398301</v>
      </c>
      <c r="AI57" s="14"/>
      <c r="AJ57" s="14">
        <v>0.32521054530089999</v>
      </c>
      <c r="AK57" s="14">
        <v>6.4850274396828694E-2</v>
      </c>
      <c r="AL57" s="14">
        <v>8.7511761946544198E-2</v>
      </c>
      <c r="AM57" s="14">
        <v>3.3624074914001399E-2</v>
      </c>
      <c r="AN57" s="14">
        <v>0.15144092781694299</v>
      </c>
      <c r="AO57" s="14"/>
      <c r="AP57" s="14">
        <v>0.46451339516676698</v>
      </c>
      <c r="AQ57" s="14">
        <v>6.4376933300424294E-2</v>
      </c>
      <c r="AR57" s="14">
        <v>8.4516210960259505E-2</v>
      </c>
      <c r="AS57" s="14">
        <v>0.176052360779411</v>
      </c>
      <c r="AT57" s="14">
        <v>0.19066959249069701</v>
      </c>
      <c r="AU57" s="14"/>
      <c r="AV57" s="14" t="s">
        <v>84</v>
      </c>
      <c r="AW57" s="14">
        <v>0.14903060169152699</v>
      </c>
      <c r="AX57" s="14">
        <v>0.16561624355864099</v>
      </c>
      <c r="AY57" s="14">
        <v>0.181181419862117</v>
      </c>
      <c r="AZ57" s="14">
        <v>0</v>
      </c>
      <c r="BA57" s="14"/>
      <c r="BB57" s="14">
        <v>4.5007730401689199E-2</v>
      </c>
      <c r="BC57" s="14">
        <v>0.233642755298792</v>
      </c>
      <c r="BD57" s="14">
        <v>0.33717978619018402</v>
      </c>
      <c r="BE57" s="14"/>
      <c r="BF57" s="14">
        <v>0.19865051187336699</v>
      </c>
    </row>
    <row r="58" spans="2:58" x14ac:dyDescent="0.35">
      <c r="B58" t="s">
        <v>109</v>
      </c>
      <c r="C58" s="14">
        <v>8.0797902952327194E-2</v>
      </c>
      <c r="D58" s="14">
        <v>9.63297395390567E-2</v>
      </c>
      <c r="E58" s="14">
        <v>6.5839978226868698E-2</v>
      </c>
      <c r="F58" s="14"/>
      <c r="G58" s="14">
        <v>5.7125990794314498E-2</v>
      </c>
      <c r="H58" s="14">
        <v>8.6409221610518505E-2</v>
      </c>
      <c r="I58" s="14">
        <v>7.9503284871013102E-2</v>
      </c>
      <c r="J58" s="14">
        <v>6.6810858575435894E-2</v>
      </c>
      <c r="K58" s="14">
        <v>8.77495182150341E-2</v>
      </c>
      <c r="L58" s="14">
        <v>9.9765896804606305E-2</v>
      </c>
      <c r="M58" s="14"/>
      <c r="N58" s="14">
        <v>9.5275206450237904E-2</v>
      </c>
      <c r="O58" s="14">
        <v>6.8218412264759207E-2</v>
      </c>
      <c r="P58" s="14">
        <v>9.1137726006371905E-2</v>
      </c>
      <c r="Q58" s="14">
        <v>6.6148068776349295E-2</v>
      </c>
      <c r="R58" s="14"/>
      <c r="S58" s="14">
        <v>0.108539571336003</v>
      </c>
      <c r="T58" s="14">
        <v>0.108637392517086</v>
      </c>
      <c r="U58" s="14">
        <v>7.4359492602017893E-2</v>
      </c>
      <c r="V58" s="14">
        <v>0.107200553351991</v>
      </c>
      <c r="W58" s="14">
        <v>0.110008911399106</v>
      </c>
      <c r="X58" s="14">
        <v>9.1633329607387307E-2</v>
      </c>
      <c r="Y58" s="14">
        <v>4.6158888071477999E-2</v>
      </c>
      <c r="Z58" s="14">
        <v>3.53291312377444E-2</v>
      </c>
      <c r="AA58" s="14">
        <v>3.8786079546138302E-2</v>
      </c>
      <c r="AB58" s="14">
        <v>4.0850158408974303E-2</v>
      </c>
      <c r="AC58" s="14">
        <v>6.5927682471208907E-2</v>
      </c>
      <c r="AD58" s="14">
        <v>0.11946478488234601</v>
      </c>
      <c r="AE58" s="14"/>
      <c r="AF58" s="14">
        <v>0.113611351168302</v>
      </c>
      <c r="AG58" s="14">
        <v>6.62941215969617E-2</v>
      </c>
      <c r="AH58" s="14">
        <v>6.7044528008833898E-2</v>
      </c>
      <c r="AI58" s="14"/>
      <c r="AJ58" s="14">
        <v>0.19243713214042901</v>
      </c>
      <c r="AK58" s="14">
        <v>2.2590222712736099E-2</v>
      </c>
      <c r="AL58" s="14">
        <v>1.6564533461818E-2</v>
      </c>
      <c r="AM58" s="14">
        <v>3.4199584207937901E-2</v>
      </c>
      <c r="AN58" s="14">
        <v>4.0334504023416602E-2</v>
      </c>
      <c r="AO58" s="14"/>
      <c r="AP58" s="14">
        <v>0.36961731432497502</v>
      </c>
      <c r="AQ58" s="14">
        <v>1.4151934394251E-2</v>
      </c>
      <c r="AR58" s="14">
        <v>2.8115443180587701E-2</v>
      </c>
      <c r="AS58" s="14">
        <v>2.36874924074605E-2</v>
      </c>
      <c r="AT58" s="14">
        <v>0</v>
      </c>
      <c r="AU58" s="14"/>
      <c r="AV58" s="14" t="s">
        <v>84</v>
      </c>
      <c r="AW58" s="14">
        <v>4.9628558634894702E-2</v>
      </c>
      <c r="AX58" s="14">
        <v>7.7301758122223202E-2</v>
      </c>
      <c r="AY58" s="14">
        <v>0.117436058488408</v>
      </c>
      <c r="AZ58" s="14">
        <v>0.16729971906522001</v>
      </c>
      <c r="BA58" s="14"/>
      <c r="BB58" s="14">
        <v>1.7770169941681901E-2</v>
      </c>
      <c r="BC58" s="14">
        <v>2.80547809338802E-2</v>
      </c>
      <c r="BD58" s="14">
        <v>0</v>
      </c>
      <c r="BE58" s="14"/>
      <c r="BF58" s="14">
        <v>2.1304898223628001E-2</v>
      </c>
    </row>
    <row r="59" spans="2:58" x14ac:dyDescent="0.35">
      <c r="B59" t="s">
        <v>97</v>
      </c>
      <c r="C59" s="14">
        <v>8.1965039346366293E-3</v>
      </c>
      <c r="D59" s="14">
        <v>4.5750347990104303E-3</v>
      </c>
      <c r="E59" s="14">
        <v>1.07516251297761E-2</v>
      </c>
      <c r="F59" s="14"/>
      <c r="G59" s="14">
        <v>2.9659390180351599E-2</v>
      </c>
      <c r="H59" s="14">
        <v>6.1257274046720303E-3</v>
      </c>
      <c r="I59" s="14">
        <v>3.3292121283528498E-3</v>
      </c>
      <c r="J59" s="14">
        <v>5.5885004718421501E-3</v>
      </c>
      <c r="K59" s="14">
        <v>3.5726071483672701E-3</v>
      </c>
      <c r="L59" s="14">
        <v>4.7887746236953601E-3</v>
      </c>
      <c r="M59" s="14"/>
      <c r="N59" s="14">
        <v>7.7488223310211999E-3</v>
      </c>
      <c r="O59" s="14">
        <v>7.6567103891524999E-3</v>
      </c>
      <c r="P59" s="14">
        <v>6.8369526973222402E-3</v>
      </c>
      <c r="Q59" s="14">
        <v>8.5322904392176307E-3</v>
      </c>
      <c r="R59" s="14"/>
      <c r="S59" s="14">
        <v>1.62852735120609E-2</v>
      </c>
      <c r="T59" s="14">
        <v>1.1710449420305601E-2</v>
      </c>
      <c r="U59" s="14">
        <v>6.0007043043122498E-3</v>
      </c>
      <c r="V59" s="14">
        <v>1.15446097659918E-2</v>
      </c>
      <c r="W59" s="14">
        <v>0</v>
      </c>
      <c r="X59" s="14">
        <v>1.12416647958213E-2</v>
      </c>
      <c r="Y59" s="14">
        <v>6.0185778411378501E-3</v>
      </c>
      <c r="Z59" s="14">
        <v>0</v>
      </c>
      <c r="AA59" s="14">
        <v>4.5044969207094099E-3</v>
      </c>
      <c r="AB59" s="14">
        <v>0</v>
      </c>
      <c r="AC59" s="14">
        <v>8.9849164332992896E-3</v>
      </c>
      <c r="AD59" s="14">
        <v>1.4532089184692201E-2</v>
      </c>
      <c r="AE59" s="14"/>
      <c r="AF59" s="14">
        <v>4.0893085947362002E-3</v>
      </c>
      <c r="AG59" s="14">
        <v>1.25995281025987E-3</v>
      </c>
      <c r="AH59" s="14">
        <v>1.6125711155105599E-2</v>
      </c>
      <c r="AI59" s="14"/>
      <c r="AJ59" s="14">
        <v>4.4980993261218797E-3</v>
      </c>
      <c r="AK59" s="14">
        <v>0</v>
      </c>
      <c r="AL59" s="14">
        <v>0</v>
      </c>
      <c r="AM59" s="14">
        <v>0</v>
      </c>
      <c r="AN59" s="14">
        <v>2.52542287679598E-2</v>
      </c>
      <c r="AO59" s="14"/>
      <c r="AP59" s="14">
        <v>0</v>
      </c>
      <c r="AQ59" s="14">
        <v>2.5394079045217002E-3</v>
      </c>
      <c r="AR59" s="14">
        <v>7.5060985972039201E-3</v>
      </c>
      <c r="AS59" s="14">
        <v>4.3230061399414004E-3</v>
      </c>
      <c r="AT59" s="14">
        <v>4.4845273251922703E-2</v>
      </c>
      <c r="AU59" s="14"/>
      <c r="AV59" s="14" t="s">
        <v>84</v>
      </c>
      <c r="AW59" s="14">
        <v>1.27788942536755E-2</v>
      </c>
      <c r="AX59" s="14">
        <v>8.7015609698271098E-3</v>
      </c>
      <c r="AY59" s="14">
        <v>8.4688266476610694E-3</v>
      </c>
      <c r="AZ59" s="14">
        <v>0</v>
      </c>
      <c r="BA59" s="14"/>
      <c r="BB59" s="14">
        <v>0</v>
      </c>
      <c r="BC59" s="14">
        <v>7.7902170589585901E-3</v>
      </c>
      <c r="BD59" s="14">
        <v>2.7136566756760998E-2</v>
      </c>
      <c r="BE59" s="14"/>
      <c r="BF59" s="14">
        <v>8.3225844678099896E-3</v>
      </c>
    </row>
    <row r="60" spans="2:58" x14ac:dyDescent="0.35">
      <c r="B60" t="s">
        <v>110</v>
      </c>
      <c r="C60" s="14">
        <v>0.58639160039441196</v>
      </c>
      <c r="D60" s="14">
        <v>0.56540187307243295</v>
      </c>
      <c r="E60" s="14">
        <v>0.60671922133239797</v>
      </c>
      <c r="F60" s="14"/>
      <c r="G60" s="14">
        <v>0.63171220508689496</v>
      </c>
      <c r="H60" s="14">
        <v>0.58516712655233605</v>
      </c>
      <c r="I60" s="14">
        <v>0.64846512928924405</v>
      </c>
      <c r="J60" s="14">
        <v>0.648400134647934</v>
      </c>
      <c r="K60" s="14">
        <v>0.53693644786528505</v>
      </c>
      <c r="L60" s="14">
        <v>0.48949560574663697</v>
      </c>
      <c r="M60" s="14"/>
      <c r="N60" s="14">
        <v>0.56040229482020998</v>
      </c>
      <c r="O60" s="14">
        <v>0.62113647696763497</v>
      </c>
      <c r="P60" s="14">
        <v>0.56909018246897003</v>
      </c>
      <c r="Q60" s="14">
        <v>0.59652666149459799</v>
      </c>
      <c r="R60" s="14"/>
      <c r="S60" s="14">
        <v>0.52074305744414595</v>
      </c>
      <c r="T60" s="14">
        <v>0.53614183922793002</v>
      </c>
      <c r="U60" s="14">
        <v>0.548962355427559</v>
      </c>
      <c r="V60" s="14">
        <v>0.497219537683256</v>
      </c>
      <c r="W60" s="14">
        <v>0.6099720429719</v>
      </c>
      <c r="X60" s="14">
        <v>0.57794349291422398</v>
      </c>
      <c r="Y60" s="14">
        <v>0.63136879864773199</v>
      </c>
      <c r="Z60" s="14">
        <v>0.71217207386507198</v>
      </c>
      <c r="AA60" s="14">
        <v>0.656987932876133</v>
      </c>
      <c r="AB60" s="14">
        <v>0.66329279796687401</v>
      </c>
      <c r="AC60" s="14">
        <v>0.65907334410828899</v>
      </c>
      <c r="AD60" s="14">
        <v>0.55026621600466796</v>
      </c>
      <c r="AE60" s="14"/>
      <c r="AF60" s="14">
        <v>0.49235020274278202</v>
      </c>
      <c r="AG60" s="14">
        <v>0.67699496805288795</v>
      </c>
      <c r="AH60" s="14">
        <v>0.50549051914853904</v>
      </c>
      <c r="AI60" s="14"/>
      <c r="AJ60" s="14">
        <v>0.30266696753691202</v>
      </c>
      <c r="AK60" s="14">
        <v>0.80112554535472502</v>
      </c>
      <c r="AL60" s="14">
        <v>0.68752578080103999</v>
      </c>
      <c r="AM60" s="14">
        <v>0.69654993203639204</v>
      </c>
      <c r="AN60" s="14">
        <v>0.55098904161539897</v>
      </c>
      <c r="AO60" s="14"/>
      <c r="AP60" s="14">
        <v>5.8554526855292E-2</v>
      </c>
      <c r="AQ60" s="14">
        <v>0.79535886397919298</v>
      </c>
      <c r="AR60" s="14">
        <v>0.668282097998258</v>
      </c>
      <c r="AS60" s="14">
        <v>0.57939149705789506</v>
      </c>
      <c r="AT60" s="14">
        <v>0.451719460316239</v>
      </c>
      <c r="AU60" s="14"/>
      <c r="AV60" s="14" t="s">
        <v>84</v>
      </c>
      <c r="AW60" s="14">
        <v>0.66063988928973705</v>
      </c>
      <c r="AX60" s="14">
        <v>0.60855905285374601</v>
      </c>
      <c r="AY60" s="14">
        <v>0.53441853988093002</v>
      </c>
      <c r="AZ60" s="14">
        <v>0.68389967868277801</v>
      </c>
      <c r="BA60" s="14"/>
      <c r="BB60" s="14">
        <v>0.74376513182853699</v>
      </c>
      <c r="BC60" s="14">
        <v>0.479884131738396</v>
      </c>
      <c r="BD60" s="14">
        <v>0.336478150479048</v>
      </c>
      <c r="BE60" s="14"/>
      <c r="BF60" s="14">
        <v>0.52084974520721405</v>
      </c>
    </row>
    <row r="61" spans="2:58" x14ac:dyDescent="0.35">
      <c r="B61" t="s">
        <v>111</v>
      </c>
      <c r="C61" s="14">
        <v>0.24787501820590299</v>
      </c>
      <c r="D61" s="14">
        <v>0.27131041927356497</v>
      </c>
      <c r="E61" s="14">
        <v>0.225677511625584</v>
      </c>
      <c r="F61" s="14"/>
      <c r="G61" s="14">
        <v>0.209030863441274</v>
      </c>
      <c r="H61" s="14">
        <v>0.23404695962004199</v>
      </c>
      <c r="I61" s="14">
        <v>0.19760557223473299</v>
      </c>
      <c r="J61" s="14">
        <v>0.19364977529969499</v>
      </c>
      <c r="K61" s="14">
        <v>0.298728563974274</v>
      </c>
      <c r="L61" s="14">
        <v>0.33581991914978698</v>
      </c>
      <c r="M61" s="14"/>
      <c r="N61" s="14">
        <v>0.28315781164230203</v>
      </c>
      <c r="O61" s="14">
        <v>0.23426607481323899</v>
      </c>
      <c r="P61" s="14">
        <v>0.24857785846699501</v>
      </c>
      <c r="Q61" s="14">
        <v>0.21933932036869699</v>
      </c>
      <c r="R61" s="14"/>
      <c r="S61" s="14">
        <v>0.27798322016835197</v>
      </c>
      <c r="T61" s="14">
        <v>0.30870113029917101</v>
      </c>
      <c r="U61" s="14">
        <v>0.275075946387357</v>
      </c>
      <c r="V61" s="14">
        <v>0.31473278621547401</v>
      </c>
      <c r="W61" s="14">
        <v>0.27575170815663802</v>
      </c>
      <c r="X61" s="14">
        <v>0.25146077386426802</v>
      </c>
      <c r="Y61" s="14">
        <v>0.21500228768732299</v>
      </c>
      <c r="Z61" s="14">
        <v>0.16802178594761299</v>
      </c>
      <c r="AA61" s="14">
        <v>0.197019431976481</v>
      </c>
      <c r="AB61" s="14">
        <v>0.154447306378973</v>
      </c>
      <c r="AC61" s="14">
        <v>0.19863832972854401</v>
      </c>
      <c r="AD61" s="14">
        <v>0.237498238510472</v>
      </c>
      <c r="AE61" s="14"/>
      <c r="AF61" s="14">
        <v>0.33105014326823201</v>
      </c>
      <c r="AG61" s="14">
        <v>0.191975068485641</v>
      </c>
      <c r="AH61" s="14">
        <v>0.24621857561281699</v>
      </c>
      <c r="AI61" s="14"/>
      <c r="AJ61" s="14">
        <v>0.517647677441329</v>
      </c>
      <c r="AK61" s="14">
        <v>8.7440497109564905E-2</v>
      </c>
      <c r="AL61" s="14">
        <v>0.104076295408362</v>
      </c>
      <c r="AM61" s="14">
        <v>6.78236591219393E-2</v>
      </c>
      <c r="AN61" s="14">
        <v>0.191775431840359</v>
      </c>
      <c r="AO61" s="14"/>
      <c r="AP61" s="14">
        <v>0.83413070949174295</v>
      </c>
      <c r="AQ61" s="14">
        <v>7.8528867694675306E-2</v>
      </c>
      <c r="AR61" s="14">
        <v>0.112631654140847</v>
      </c>
      <c r="AS61" s="14">
        <v>0.19973985318687101</v>
      </c>
      <c r="AT61" s="14">
        <v>0.19066959249069701</v>
      </c>
      <c r="AU61" s="14"/>
      <c r="AV61" s="14" t="s">
        <v>84</v>
      </c>
      <c r="AW61" s="14">
        <v>0.198659160326422</v>
      </c>
      <c r="AX61" s="14">
        <v>0.242918001680864</v>
      </c>
      <c r="AY61" s="14">
        <v>0.29861747835052499</v>
      </c>
      <c r="AZ61" s="14">
        <v>0.16729971906522001</v>
      </c>
      <c r="BA61" s="14"/>
      <c r="BB61" s="14">
        <v>6.2777900343371204E-2</v>
      </c>
      <c r="BC61" s="14">
        <v>0.261697536232672</v>
      </c>
      <c r="BD61" s="14">
        <v>0.33717978619018402</v>
      </c>
      <c r="BE61" s="14"/>
      <c r="BF61" s="14">
        <v>0.21995541009699501</v>
      </c>
    </row>
    <row r="62" spans="2:58" x14ac:dyDescent="0.35">
      <c r="B62" t="s">
        <v>112</v>
      </c>
      <c r="C62" s="14">
        <v>0.338516582188508</v>
      </c>
      <c r="D62" s="14">
        <v>0.29409145379886797</v>
      </c>
      <c r="E62" s="14">
        <v>0.381041709706814</v>
      </c>
      <c r="F62" s="14"/>
      <c r="G62" s="14">
        <v>0.42268134164562099</v>
      </c>
      <c r="H62" s="14">
        <v>0.35112016693229398</v>
      </c>
      <c r="I62" s="14">
        <v>0.45085955705451097</v>
      </c>
      <c r="J62" s="14">
        <v>0.45475035934823899</v>
      </c>
      <c r="K62" s="14">
        <v>0.238207883891011</v>
      </c>
      <c r="L62" s="14">
        <v>0.15367568659684999</v>
      </c>
      <c r="M62" s="14"/>
      <c r="N62" s="14">
        <v>0.27724448317790801</v>
      </c>
      <c r="O62" s="14">
        <v>0.386870402154396</v>
      </c>
      <c r="P62" s="14">
        <v>0.32051232400197499</v>
      </c>
      <c r="Q62" s="14">
        <v>0.37718734112590102</v>
      </c>
      <c r="R62" s="14"/>
      <c r="S62" s="14">
        <v>0.242759837275794</v>
      </c>
      <c r="T62" s="14">
        <v>0.22744070892875901</v>
      </c>
      <c r="U62" s="14">
        <v>0.27388640904020201</v>
      </c>
      <c r="V62" s="14">
        <v>0.18248675146778201</v>
      </c>
      <c r="W62" s="14">
        <v>0.33422033481526298</v>
      </c>
      <c r="X62" s="14">
        <v>0.32648271904995602</v>
      </c>
      <c r="Y62" s="14">
        <v>0.416366510960409</v>
      </c>
      <c r="Z62" s="14">
        <v>0.54415028791745901</v>
      </c>
      <c r="AA62" s="14">
        <v>0.45996850089965102</v>
      </c>
      <c r="AB62" s="14">
        <v>0.50884549158790104</v>
      </c>
      <c r="AC62" s="14">
        <v>0.46043501437974499</v>
      </c>
      <c r="AD62" s="14">
        <v>0.31276797749419599</v>
      </c>
      <c r="AE62" s="14"/>
      <c r="AF62" s="14">
        <v>0.16130005947455001</v>
      </c>
      <c r="AG62" s="14">
        <v>0.485019899567247</v>
      </c>
      <c r="AH62" s="14">
        <v>0.25927194353572303</v>
      </c>
      <c r="AI62" s="14"/>
      <c r="AJ62" s="14">
        <v>-0.21498070990441701</v>
      </c>
      <c r="AK62" s="14">
        <v>0.71368504824515999</v>
      </c>
      <c r="AL62" s="14">
        <v>0.58344948539267805</v>
      </c>
      <c r="AM62" s="14">
        <v>0.62872627291445304</v>
      </c>
      <c r="AN62" s="14">
        <v>0.35921360977504002</v>
      </c>
      <c r="AO62" s="14"/>
      <c r="AP62" s="14">
        <v>-0.77557618263645101</v>
      </c>
      <c r="AQ62" s="14">
        <v>0.71682999628451805</v>
      </c>
      <c r="AR62" s="14">
        <v>0.55565044385741102</v>
      </c>
      <c r="AS62" s="14">
        <v>0.37965164387102301</v>
      </c>
      <c r="AT62" s="14">
        <v>0.26104986782554201</v>
      </c>
      <c r="AU62" s="14"/>
      <c r="AV62" s="14" t="s">
        <v>84</v>
      </c>
      <c r="AW62" s="14">
        <v>0.46198072896331499</v>
      </c>
      <c r="AX62" s="14">
        <v>0.36564105117288198</v>
      </c>
      <c r="AY62" s="14">
        <v>0.235801061530405</v>
      </c>
      <c r="AZ62" s="14">
        <v>0.516599959617558</v>
      </c>
      <c r="BA62" s="14"/>
      <c r="BB62" s="14">
        <v>0.68098723148516604</v>
      </c>
      <c r="BC62" s="14">
        <v>0.218186595505724</v>
      </c>
      <c r="BD62" s="14">
        <v>-7.0163571113601698E-4</v>
      </c>
      <c r="BE62" s="14"/>
      <c r="BF62" s="14">
        <v>0.30089433511021901</v>
      </c>
    </row>
    <row r="63" spans="2:58" x14ac:dyDescent="0.35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</row>
    <row r="64" spans="2:58" x14ac:dyDescent="0.35">
      <c r="B64" s="6" t="s">
        <v>115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</row>
    <row r="65" spans="2:58" x14ac:dyDescent="0.35">
      <c r="B65" s="24" t="s">
        <v>82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</row>
    <row r="66" spans="2:58" x14ac:dyDescent="0.35">
      <c r="B66" t="s">
        <v>105</v>
      </c>
      <c r="C66" s="14">
        <v>0.18490121247081401</v>
      </c>
      <c r="D66" s="14">
        <v>0.205127510070061</v>
      </c>
      <c r="E66" s="14">
        <v>0.16565757600607101</v>
      </c>
      <c r="F66" s="14"/>
      <c r="G66" s="14">
        <v>7.6483865829120395E-2</v>
      </c>
      <c r="H66" s="14">
        <v>8.53793677973783E-2</v>
      </c>
      <c r="I66" s="14">
        <v>0.163286648999971</v>
      </c>
      <c r="J66" s="14">
        <v>0.20480559249514399</v>
      </c>
      <c r="K66" s="14">
        <v>0.258655448320533</v>
      </c>
      <c r="L66" s="14">
        <v>0.28968974655430901</v>
      </c>
      <c r="M66" s="14"/>
      <c r="N66" s="14">
        <v>0.17355976881173399</v>
      </c>
      <c r="O66" s="14">
        <v>0.162524932707379</v>
      </c>
      <c r="P66" s="14">
        <v>0.216543259544694</v>
      </c>
      <c r="Q66" s="14">
        <v>0.19152341936962999</v>
      </c>
      <c r="R66" s="14"/>
      <c r="S66" s="14">
        <v>0.15344253086145301</v>
      </c>
      <c r="T66" s="14">
        <v>0.176895727229191</v>
      </c>
      <c r="U66" s="14">
        <v>0.23678012701429299</v>
      </c>
      <c r="V66" s="14">
        <v>0.28243687153855002</v>
      </c>
      <c r="W66" s="14">
        <v>0.267575708715865</v>
      </c>
      <c r="X66" s="14">
        <v>0.205693571582897</v>
      </c>
      <c r="Y66" s="14">
        <v>0.13477931890943501</v>
      </c>
      <c r="Z66" s="14">
        <v>8.02846344114551E-2</v>
      </c>
      <c r="AA66" s="14">
        <v>0.198637588293612</v>
      </c>
      <c r="AB66" s="14">
        <v>0.12583121947683601</v>
      </c>
      <c r="AC66" s="14">
        <v>0.13183777842858299</v>
      </c>
      <c r="AD66" s="14">
        <v>0.168045724312678</v>
      </c>
      <c r="AE66" s="14"/>
      <c r="AF66" s="14">
        <v>0.34140316516985802</v>
      </c>
      <c r="AG66" s="14">
        <v>9.8873015109573303E-2</v>
      </c>
      <c r="AH66" s="14">
        <v>0.101616939345001</v>
      </c>
      <c r="AI66" s="14"/>
      <c r="AJ66" s="14">
        <v>0.34716742849597199</v>
      </c>
      <c r="AK66" s="14">
        <v>3.8822884625540503E-2</v>
      </c>
      <c r="AL66" s="14">
        <v>7.9737481912088501E-2</v>
      </c>
      <c r="AM66" s="14">
        <v>0.54977469004175605</v>
      </c>
      <c r="AN66" s="14">
        <v>0.17637702015881401</v>
      </c>
      <c r="AO66" s="14"/>
      <c r="AP66" s="14">
        <v>0.37943673785974802</v>
      </c>
      <c r="AQ66" s="14">
        <v>2.88199705138266E-2</v>
      </c>
      <c r="AR66" s="14">
        <v>0.10030140454931399</v>
      </c>
      <c r="AS66" s="14">
        <v>0.49414643009684101</v>
      </c>
      <c r="AT66" s="14">
        <v>0.13868803133671301</v>
      </c>
      <c r="AU66" s="14"/>
      <c r="AV66" s="14" t="s">
        <v>84</v>
      </c>
      <c r="AW66" s="14">
        <v>0.167623890871897</v>
      </c>
      <c r="AX66" s="14">
        <v>0.145933660759997</v>
      </c>
      <c r="AY66" s="14">
        <v>0.114470438439384</v>
      </c>
      <c r="AZ66" s="14">
        <v>0.24004742561908199</v>
      </c>
      <c r="BA66" s="14"/>
      <c r="BB66" s="14">
        <v>1.72932414107358E-2</v>
      </c>
      <c r="BC66" s="14">
        <v>0.58225045205118597</v>
      </c>
      <c r="BD66" s="14">
        <v>0.20231300166547</v>
      </c>
      <c r="BE66" s="14"/>
      <c r="BF66" s="14">
        <v>0.27807276699835398</v>
      </c>
    </row>
    <row r="67" spans="2:58" x14ac:dyDescent="0.35">
      <c r="B67" t="s">
        <v>106</v>
      </c>
      <c r="C67" s="14">
        <v>0.17301599797241199</v>
      </c>
      <c r="D67" s="14">
        <v>0.16639173956238701</v>
      </c>
      <c r="E67" s="14">
        <v>0.18000811991395299</v>
      </c>
      <c r="F67" s="14"/>
      <c r="G67" s="14">
        <v>0.134290722478563</v>
      </c>
      <c r="H67" s="14">
        <v>9.8835446134679997E-2</v>
      </c>
      <c r="I67" s="14">
        <v>0.129744384222619</v>
      </c>
      <c r="J67" s="14">
        <v>0.18939277140014199</v>
      </c>
      <c r="K67" s="14">
        <v>0.21700922265195899</v>
      </c>
      <c r="L67" s="14">
        <v>0.25131972756209903</v>
      </c>
      <c r="M67" s="14"/>
      <c r="N67" s="14">
        <v>0.13322657229440801</v>
      </c>
      <c r="O67" s="14">
        <v>0.19640522991729001</v>
      </c>
      <c r="P67" s="14">
        <v>0.168602348718985</v>
      </c>
      <c r="Q67" s="14">
        <v>0.19476401147629299</v>
      </c>
      <c r="R67" s="14"/>
      <c r="S67" s="14">
        <v>9.2888385710246296E-2</v>
      </c>
      <c r="T67" s="14">
        <v>0.25257183020143198</v>
      </c>
      <c r="U67" s="14">
        <v>0.15333833184763801</v>
      </c>
      <c r="V67" s="14">
        <v>0.24136536825046501</v>
      </c>
      <c r="W67" s="14">
        <v>0.12726290425282699</v>
      </c>
      <c r="X67" s="14">
        <v>0.15363817250095599</v>
      </c>
      <c r="Y67" s="14">
        <v>0.23634502357367099</v>
      </c>
      <c r="Z67" s="14">
        <v>0.16604906200940101</v>
      </c>
      <c r="AA67" s="14">
        <v>0.12142665470090699</v>
      </c>
      <c r="AB67" s="14">
        <v>0.18450124457945899</v>
      </c>
      <c r="AC67" s="14">
        <v>0.18059550130136701</v>
      </c>
      <c r="AD67" s="14">
        <v>0.198123731686524</v>
      </c>
      <c r="AE67" s="14"/>
      <c r="AF67" s="14">
        <v>0.208658726282934</v>
      </c>
      <c r="AG67" s="14">
        <v>0.162556441790909</v>
      </c>
      <c r="AH67" s="14">
        <v>0.12818251050537599</v>
      </c>
      <c r="AI67" s="14"/>
      <c r="AJ67" s="14">
        <v>0.270285628084736</v>
      </c>
      <c r="AK67" s="14">
        <v>5.7087544089645802E-2</v>
      </c>
      <c r="AL67" s="14">
        <v>0.213289283659956</v>
      </c>
      <c r="AM67" s="14">
        <v>0.20712519963804399</v>
      </c>
      <c r="AN67" s="14">
        <v>0.141050957153671</v>
      </c>
      <c r="AO67" s="14"/>
      <c r="AP67" s="14">
        <v>0.28856125690447798</v>
      </c>
      <c r="AQ67" s="14">
        <v>2.0079361505948901E-2</v>
      </c>
      <c r="AR67" s="14">
        <v>0.24878074738829301</v>
      </c>
      <c r="AS67" s="14">
        <v>0.239940133104693</v>
      </c>
      <c r="AT67" s="14">
        <v>0.31654967734120099</v>
      </c>
      <c r="AU67" s="14"/>
      <c r="AV67" s="14" t="s">
        <v>84</v>
      </c>
      <c r="AW67" s="14">
        <v>0.18707004347008599</v>
      </c>
      <c r="AX67" s="14">
        <v>0.15203579864831401</v>
      </c>
      <c r="AY67" s="14">
        <v>8.8652751582724898E-2</v>
      </c>
      <c r="AZ67" s="14">
        <v>7.9336404545114897E-2</v>
      </c>
      <c r="BA67" s="14"/>
      <c r="BB67" s="14">
        <v>5.4304909124646701E-2</v>
      </c>
      <c r="BC67" s="14">
        <v>0.26114110089255999</v>
      </c>
      <c r="BD67" s="14">
        <v>0.36362213460083198</v>
      </c>
      <c r="BE67" s="14"/>
      <c r="BF67" s="14">
        <v>0.236510119558237</v>
      </c>
    </row>
    <row r="68" spans="2:58" x14ac:dyDescent="0.35">
      <c r="B68" t="s">
        <v>107</v>
      </c>
      <c r="C68" s="14">
        <v>0.152682365560603</v>
      </c>
      <c r="D68" s="14">
        <v>0.144894578057433</v>
      </c>
      <c r="E68" s="14">
        <v>0.15973064444323601</v>
      </c>
      <c r="F68" s="14"/>
      <c r="G68" s="14">
        <v>0.17691660255015099</v>
      </c>
      <c r="H68" s="14">
        <v>0.13465281559773801</v>
      </c>
      <c r="I68" s="14">
        <v>0.177924091321776</v>
      </c>
      <c r="J68" s="14">
        <v>0.12524023913605201</v>
      </c>
      <c r="K68" s="14">
        <v>0.16328057030881599</v>
      </c>
      <c r="L68" s="14">
        <v>0.145939629401835</v>
      </c>
      <c r="M68" s="14"/>
      <c r="N68" s="14">
        <v>0.17376160248705899</v>
      </c>
      <c r="O68" s="14">
        <v>0.1575867876524</v>
      </c>
      <c r="P68" s="14">
        <v>0.130582614584281</v>
      </c>
      <c r="Q68" s="14">
        <v>0.145060313159253</v>
      </c>
      <c r="R68" s="14"/>
      <c r="S68" s="14">
        <v>0.123557952352253</v>
      </c>
      <c r="T68" s="14">
        <v>0.17074201440161599</v>
      </c>
      <c r="U68" s="14">
        <v>0.16877450152387399</v>
      </c>
      <c r="V68" s="14">
        <v>9.1279725100242806E-2</v>
      </c>
      <c r="W68" s="14">
        <v>0.17029483274912099</v>
      </c>
      <c r="X68" s="14">
        <v>0.13143788767577799</v>
      </c>
      <c r="Y68" s="14">
        <v>0.13657197294220799</v>
      </c>
      <c r="Z68" s="14">
        <v>0.175385927124731</v>
      </c>
      <c r="AA68" s="14">
        <v>0.111574608268529</v>
      </c>
      <c r="AB68" s="14">
        <v>0.243595532175852</v>
      </c>
      <c r="AC68" s="14">
        <v>0.19489886942514101</v>
      </c>
      <c r="AD68" s="14">
        <v>0.194812446931839</v>
      </c>
      <c r="AE68" s="14"/>
      <c r="AF68" s="14">
        <v>0.126540088827336</v>
      </c>
      <c r="AG68" s="14">
        <v>0.15064249394731299</v>
      </c>
      <c r="AH68" s="14">
        <v>0.216812365394567</v>
      </c>
      <c r="AI68" s="14"/>
      <c r="AJ68" s="14">
        <v>0.13533210669575399</v>
      </c>
      <c r="AK68" s="14">
        <v>9.2374973958116599E-2</v>
      </c>
      <c r="AL68" s="14">
        <v>0.227359353229585</v>
      </c>
      <c r="AM68" s="14">
        <v>9.9637199647364394E-2</v>
      </c>
      <c r="AN68" s="14">
        <v>0.233654044188086</v>
      </c>
      <c r="AO68" s="14"/>
      <c r="AP68" s="14">
        <v>0.173134152835968</v>
      </c>
      <c r="AQ68" s="14">
        <v>5.7668542309420798E-2</v>
      </c>
      <c r="AR68" s="14">
        <v>0.25062766690203703</v>
      </c>
      <c r="AS68" s="14">
        <v>0.15346785390321699</v>
      </c>
      <c r="AT68" s="14">
        <v>0.28887853325337798</v>
      </c>
      <c r="AU68" s="14"/>
      <c r="AV68" s="14" t="s">
        <v>84</v>
      </c>
      <c r="AW68" s="14">
        <v>0.133685778821127</v>
      </c>
      <c r="AX68" s="14">
        <v>0.15585122586477301</v>
      </c>
      <c r="AY68" s="14">
        <v>0.20171091187280901</v>
      </c>
      <c r="AZ68" s="14">
        <v>0.113522273173723</v>
      </c>
      <c r="BA68" s="14"/>
      <c r="BB68" s="14">
        <v>0.12704763861556301</v>
      </c>
      <c r="BC68" s="14">
        <v>0.111964997519406</v>
      </c>
      <c r="BD68" s="14">
        <v>0.18554781048944899</v>
      </c>
      <c r="BE68" s="14"/>
      <c r="BF68" s="14">
        <v>0.14132856475795499</v>
      </c>
    </row>
    <row r="69" spans="2:58" x14ac:dyDescent="0.35">
      <c r="B69" t="s">
        <v>108</v>
      </c>
      <c r="C69" s="14">
        <v>0.26721903775387701</v>
      </c>
      <c r="D69" s="14">
        <v>0.246831333148091</v>
      </c>
      <c r="E69" s="14">
        <v>0.287037392301697</v>
      </c>
      <c r="F69" s="14"/>
      <c r="G69" s="14">
        <v>0.33537877177808001</v>
      </c>
      <c r="H69" s="14">
        <v>0.36064434652708099</v>
      </c>
      <c r="I69" s="14">
        <v>0.286142248748327</v>
      </c>
      <c r="J69" s="14">
        <v>0.25134805500518298</v>
      </c>
      <c r="K69" s="14">
        <v>0.218411418718678</v>
      </c>
      <c r="L69" s="14">
        <v>0.17630018168505501</v>
      </c>
      <c r="M69" s="14"/>
      <c r="N69" s="14">
        <v>0.283661737627037</v>
      </c>
      <c r="O69" s="14">
        <v>0.27965988536428898</v>
      </c>
      <c r="P69" s="14">
        <v>0.22344197893376699</v>
      </c>
      <c r="Q69" s="14">
        <v>0.27979842772233599</v>
      </c>
      <c r="R69" s="14"/>
      <c r="S69" s="14">
        <v>0.342435078078488</v>
      </c>
      <c r="T69" s="14">
        <v>0.22583671103172101</v>
      </c>
      <c r="U69" s="14">
        <v>0.21191089836980101</v>
      </c>
      <c r="V69" s="14">
        <v>0.21665089869380699</v>
      </c>
      <c r="W69" s="14">
        <v>0.27333217162381801</v>
      </c>
      <c r="X69" s="14">
        <v>0.24361621292076499</v>
      </c>
      <c r="Y69" s="14">
        <v>0.28375217404660003</v>
      </c>
      <c r="Z69" s="14">
        <v>0.328657968309431</v>
      </c>
      <c r="AA69" s="14">
        <v>0.248718305129905</v>
      </c>
      <c r="AB69" s="14">
        <v>0.30803397682619899</v>
      </c>
      <c r="AC69" s="14">
        <v>0.248753618957403</v>
      </c>
      <c r="AD69" s="14">
        <v>0.30130889445320103</v>
      </c>
      <c r="AE69" s="14"/>
      <c r="AF69" s="14">
        <v>0.182274738118683</v>
      </c>
      <c r="AG69" s="14">
        <v>0.31140485426354703</v>
      </c>
      <c r="AH69" s="14">
        <v>0.31536194303343701</v>
      </c>
      <c r="AI69" s="14"/>
      <c r="AJ69" s="14">
        <v>0.16729643060265301</v>
      </c>
      <c r="AK69" s="14">
        <v>0.34631274046602201</v>
      </c>
      <c r="AL69" s="14">
        <v>0.35298158347343001</v>
      </c>
      <c r="AM69" s="14">
        <v>0.14346291067283501</v>
      </c>
      <c r="AN69" s="14">
        <v>0.29148875702909599</v>
      </c>
      <c r="AO69" s="14"/>
      <c r="AP69" s="14">
        <v>0.106037637617251</v>
      </c>
      <c r="AQ69" s="14">
        <v>0.42485089668811499</v>
      </c>
      <c r="AR69" s="14">
        <v>0.30453793345663699</v>
      </c>
      <c r="AS69" s="14">
        <v>6.6020335766989E-2</v>
      </c>
      <c r="AT69" s="14">
        <v>0.179919715723482</v>
      </c>
      <c r="AU69" s="14"/>
      <c r="AV69" s="14" t="s">
        <v>84</v>
      </c>
      <c r="AW69" s="14">
        <v>0.28833087431083299</v>
      </c>
      <c r="AX69" s="14">
        <v>0.29727528145124399</v>
      </c>
      <c r="AY69" s="14">
        <v>0.31254177256322602</v>
      </c>
      <c r="AZ69" s="14">
        <v>0.409815498259744</v>
      </c>
      <c r="BA69" s="14"/>
      <c r="BB69" s="14">
        <v>0.50201828054179498</v>
      </c>
      <c r="BC69" s="14">
        <v>1.6239200429006499E-2</v>
      </c>
      <c r="BD69" s="14">
        <v>0.19629567572387699</v>
      </c>
      <c r="BE69" s="14"/>
      <c r="BF69" s="14">
        <v>0.227050392968249</v>
      </c>
    </row>
    <row r="70" spans="2:58" x14ac:dyDescent="0.35">
      <c r="B70" t="s">
        <v>109</v>
      </c>
      <c r="C70" s="14">
        <v>0.20587830000718199</v>
      </c>
      <c r="D70" s="14">
        <v>0.22528737431228599</v>
      </c>
      <c r="E70" s="14">
        <v>0.187496184085372</v>
      </c>
      <c r="F70" s="14"/>
      <c r="G70" s="14">
        <v>0.24092448734724201</v>
      </c>
      <c r="H70" s="14">
        <v>0.30532749698150402</v>
      </c>
      <c r="I70" s="14">
        <v>0.231561044801461</v>
      </c>
      <c r="J70" s="14">
        <v>0.218204783945709</v>
      </c>
      <c r="K70" s="14">
        <v>0.13252369064653599</v>
      </c>
      <c r="L70" s="14">
        <v>0.120123835184163</v>
      </c>
      <c r="M70" s="14"/>
      <c r="N70" s="14">
        <v>0.21916570246492001</v>
      </c>
      <c r="O70" s="14">
        <v>0.189028158208909</v>
      </c>
      <c r="P70" s="14">
        <v>0.23804016252391899</v>
      </c>
      <c r="Q70" s="14">
        <v>0.17879693813116901</v>
      </c>
      <c r="R70" s="14"/>
      <c r="S70" s="14">
        <v>0.27534091337352401</v>
      </c>
      <c r="T70" s="14">
        <v>0.15437706162735401</v>
      </c>
      <c r="U70" s="14">
        <v>0.21137105270126799</v>
      </c>
      <c r="V70" s="14">
        <v>0.15776004791102699</v>
      </c>
      <c r="W70" s="14">
        <v>0.15415531927871001</v>
      </c>
      <c r="X70" s="14">
        <v>0.23696466112294801</v>
      </c>
      <c r="Y70" s="14">
        <v>0.179796378648441</v>
      </c>
      <c r="Z70" s="14">
        <v>0.24962240814498199</v>
      </c>
      <c r="AA70" s="14">
        <v>0.29310600330898201</v>
      </c>
      <c r="AB70" s="14">
        <v>0.13284349142834401</v>
      </c>
      <c r="AC70" s="14">
        <v>0.23492931545420701</v>
      </c>
      <c r="AD70" s="14">
        <v>0.123405835010802</v>
      </c>
      <c r="AE70" s="14"/>
      <c r="AF70" s="14">
        <v>0.131623681396702</v>
      </c>
      <c r="AG70" s="14">
        <v>0.26790855754242898</v>
      </c>
      <c r="AH70" s="14">
        <v>0.211480183250113</v>
      </c>
      <c r="AI70" s="14"/>
      <c r="AJ70" s="14">
        <v>6.6667057914011896E-2</v>
      </c>
      <c r="AK70" s="14">
        <v>0.45766516085470899</v>
      </c>
      <c r="AL70" s="14">
        <v>0.126632297724941</v>
      </c>
      <c r="AM70" s="14">
        <v>0</v>
      </c>
      <c r="AN70" s="14">
        <v>0.128761706961042</v>
      </c>
      <c r="AO70" s="14"/>
      <c r="AP70" s="14">
        <v>4.1853113938375097E-2</v>
      </c>
      <c r="AQ70" s="14">
        <v>0.46250534849091202</v>
      </c>
      <c r="AR70" s="14">
        <v>9.5752247703719706E-2</v>
      </c>
      <c r="AS70" s="14">
        <v>2.8890468054518201E-2</v>
      </c>
      <c r="AT70" s="14">
        <v>6.3548032858190204E-3</v>
      </c>
      <c r="AU70" s="14"/>
      <c r="AV70" s="14" t="s">
        <v>84</v>
      </c>
      <c r="AW70" s="14">
        <v>0.195945144477947</v>
      </c>
      <c r="AX70" s="14">
        <v>0.240953251375019</v>
      </c>
      <c r="AY70" s="14">
        <v>0.26599340549302403</v>
      </c>
      <c r="AZ70" s="14">
        <v>0.15727839840233501</v>
      </c>
      <c r="BA70" s="14"/>
      <c r="BB70" s="14">
        <v>0.29933593030725902</v>
      </c>
      <c r="BC70" s="14">
        <v>2.06140320488837E-2</v>
      </c>
      <c r="BD70" s="14">
        <v>0</v>
      </c>
      <c r="BE70" s="14"/>
      <c r="BF70" s="14">
        <v>0.10359204221421101</v>
      </c>
    </row>
    <row r="71" spans="2:58" x14ac:dyDescent="0.35">
      <c r="B71" t="s">
        <v>97</v>
      </c>
      <c r="C71" s="14">
        <v>1.63030862351113E-2</v>
      </c>
      <c r="D71" s="14">
        <v>1.14674648497424E-2</v>
      </c>
      <c r="E71" s="14">
        <v>2.00700832496701E-2</v>
      </c>
      <c r="F71" s="14"/>
      <c r="G71" s="14">
        <v>3.6005550016844003E-2</v>
      </c>
      <c r="H71" s="14">
        <v>1.5160526961619E-2</v>
      </c>
      <c r="I71" s="14">
        <v>1.1341581905846901E-2</v>
      </c>
      <c r="J71" s="14">
        <v>1.10085580177702E-2</v>
      </c>
      <c r="K71" s="14">
        <v>1.01196493534774E-2</v>
      </c>
      <c r="L71" s="14">
        <v>1.6626879612539499E-2</v>
      </c>
      <c r="M71" s="14"/>
      <c r="N71" s="14">
        <v>1.6624616314843101E-2</v>
      </c>
      <c r="O71" s="14">
        <v>1.47950061497324E-2</v>
      </c>
      <c r="P71" s="14">
        <v>2.27896356943545E-2</v>
      </c>
      <c r="Q71" s="14">
        <v>1.0056890141319001E-2</v>
      </c>
      <c r="R71" s="14"/>
      <c r="S71" s="14">
        <v>1.23351396240362E-2</v>
      </c>
      <c r="T71" s="14">
        <v>1.9576655508686001E-2</v>
      </c>
      <c r="U71" s="14">
        <v>1.7825088543124899E-2</v>
      </c>
      <c r="V71" s="14">
        <v>1.0507088505907499E-2</v>
      </c>
      <c r="W71" s="14">
        <v>7.3790633796590602E-3</v>
      </c>
      <c r="X71" s="14">
        <v>2.8649494196656002E-2</v>
      </c>
      <c r="Y71" s="14">
        <v>2.8755131879644701E-2</v>
      </c>
      <c r="Z71" s="14">
        <v>0</v>
      </c>
      <c r="AA71" s="14">
        <v>2.65368402980652E-2</v>
      </c>
      <c r="AB71" s="14">
        <v>5.1945355133103596E-3</v>
      </c>
      <c r="AC71" s="14">
        <v>8.9849164332992896E-3</v>
      </c>
      <c r="AD71" s="14">
        <v>1.4303367604955999E-2</v>
      </c>
      <c r="AE71" s="14"/>
      <c r="AF71" s="14">
        <v>9.4996002044879391E-3</v>
      </c>
      <c r="AG71" s="14">
        <v>8.6146373462285507E-3</v>
      </c>
      <c r="AH71" s="14">
        <v>2.6546058471505499E-2</v>
      </c>
      <c r="AI71" s="14"/>
      <c r="AJ71" s="14">
        <v>1.3251348206872E-2</v>
      </c>
      <c r="AK71" s="14">
        <v>7.7366960059665601E-3</v>
      </c>
      <c r="AL71" s="14">
        <v>0</v>
      </c>
      <c r="AM71" s="14">
        <v>0</v>
      </c>
      <c r="AN71" s="14">
        <v>2.8667514509290601E-2</v>
      </c>
      <c r="AO71" s="14"/>
      <c r="AP71" s="14">
        <v>1.0977100844178999E-2</v>
      </c>
      <c r="AQ71" s="14">
        <v>6.0758804917766104E-3</v>
      </c>
      <c r="AR71" s="14">
        <v>0</v>
      </c>
      <c r="AS71" s="14">
        <v>1.7534779073741999E-2</v>
      </c>
      <c r="AT71" s="14">
        <v>6.9609239059406705E-2</v>
      </c>
      <c r="AU71" s="14"/>
      <c r="AV71" s="14" t="s">
        <v>84</v>
      </c>
      <c r="AW71" s="14">
        <v>2.734426804811E-2</v>
      </c>
      <c r="AX71" s="14">
        <v>7.9507819006524403E-3</v>
      </c>
      <c r="AY71" s="14">
        <v>1.66307200488322E-2</v>
      </c>
      <c r="AZ71" s="14">
        <v>0</v>
      </c>
      <c r="BA71" s="14"/>
      <c r="BB71" s="14">
        <v>0</v>
      </c>
      <c r="BC71" s="14">
        <v>7.7902170589585901E-3</v>
      </c>
      <c r="BD71" s="14">
        <v>5.2221377520371003E-2</v>
      </c>
      <c r="BE71" s="14"/>
      <c r="BF71" s="14">
        <v>1.34461135029941E-2</v>
      </c>
    </row>
    <row r="72" spans="2:58" x14ac:dyDescent="0.35">
      <c r="B72" t="s">
        <v>110</v>
      </c>
      <c r="C72" s="14">
        <v>0.357917210443226</v>
      </c>
      <c r="D72" s="14">
        <v>0.37151924963244698</v>
      </c>
      <c r="E72" s="14">
        <v>0.345665695920024</v>
      </c>
      <c r="F72" s="14"/>
      <c r="G72" s="14">
        <v>0.210774588307683</v>
      </c>
      <c r="H72" s="14">
        <v>0.18421481393205799</v>
      </c>
      <c r="I72" s="14">
        <v>0.293031033222589</v>
      </c>
      <c r="J72" s="14">
        <v>0.39419836389528601</v>
      </c>
      <c r="K72" s="14">
        <v>0.47566467097249199</v>
      </c>
      <c r="L72" s="14">
        <v>0.54100947411640699</v>
      </c>
      <c r="M72" s="14"/>
      <c r="N72" s="14">
        <v>0.306786341106141</v>
      </c>
      <c r="O72" s="14">
        <v>0.35893016262466898</v>
      </c>
      <c r="P72" s="14">
        <v>0.385145608263679</v>
      </c>
      <c r="Q72" s="14">
        <v>0.38628743084592299</v>
      </c>
      <c r="R72" s="14"/>
      <c r="S72" s="14">
        <v>0.2463309165717</v>
      </c>
      <c r="T72" s="14">
        <v>0.42946755743062198</v>
      </c>
      <c r="U72" s="14">
        <v>0.39011845886193097</v>
      </c>
      <c r="V72" s="14">
        <v>0.52380223978901597</v>
      </c>
      <c r="W72" s="14">
        <v>0.39483861296869199</v>
      </c>
      <c r="X72" s="14">
        <v>0.35933174408385299</v>
      </c>
      <c r="Y72" s="14">
        <v>0.371124342483106</v>
      </c>
      <c r="Z72" s="14">
        <v>0.24633369642085601</v>
      </c>
      <c r="AA72" s="14">
        <v>0.32006424299452002</v>
      </c>
      <c r="AB72" s="14">
        <v>0.310332464056294</v>
      </c>
      <c r="AC72" s="14">
        <v>0.31243327972995</v>
      </c>
      <c r="AD72" s="14">
        <v>0.36616945599920198</v>
      </c>
      <c r="AE72" s="14"/>
      <c r="AF72" s="14">
        <v>0.55006189145279205</v>
      </c>
      <c r="AG72" s="14">
        <v>0.26142945690048303</v>
      </c>
      <c r="AH72" s="14">
        <v>0.22979944985037801</v>
      </c>
      <c r="AI72" s="14"/>
      <c r="AJ72" s="14">
        <v>0.61745305658070904</v>
      </c>
      <c r="AK72" s="14">
        <v>9.5910428715186194E-2</v>
      </c>
      <c r="AL72" s="14">
        <v>0.29302676557204399</v>
      </c>
      <c r="AM72" s="14">
        <v>0.75689988967980004</v>
      </c>
      <c r="AN72" s="14">
        <v>0.31742797731248501</v>
      </c>
      <c r="AO72" s="14"/>
      <c r="AP72" s="14">
        <v>0.66799799476422606</v>
      </c>
      <c r="AQ72" s="14">
        <v>4.88993320197754E-2</v>
      </c>
      <c r="AR72" s="14">
        <v>0.349082151937607</v>
      </c>
      <c r="AS72" s="14">
        <v>0.73408656320153298</v>
      </c>
      <c r="AT72" s="14">
        <v>0.45523770867791402</v>
      </c>
      <c r="AU72" s="14"/>
      <c r="AV72" s="14" t="s">
        <v>84</v>
      </c>
      <c r="AW72" s="14">
        <v>0.35469393434198299</v>
      </c>
      <c r="AX72" s="14">
        <v>0.29796945940831099</v>
      </c>
      <c r="AY72" s="14">
        <v>0.20312319002210899</v>
      </c>
      <c r="AZ72" s="14">
        <v>0.31938383016419702</v>
      </c>
      <c r="BA72" s="14"/>
      <c r="BB72" s="14">
        <v>7.1598150535382502E-2</v>
      </c>
      <c r="BC72" s="14">
        <v>0.84339155294374502</v>
      </c>
      <c r="BD72" s="14">
        <v>0.56593513626630298</v>
      </c>
      <c r="BE72" s="14"/>
      <c r="BF72" s="14">
        <v>0.51458288655659101</v>
      </c>
    </row>
    <row r="73" spans="2:58" x14ac:dyDescent="0.35">
      <c r="B73" t="s">
        <v>111</v>
      </c>
      <c r="C73" s="14">
        <v>0.47309733776106</v>
      </c>
      <c r="D73" s="14">
        <v>0.47211870746037798</v>
      </c>
      <c r="E73" s="14">
        <v>0.474533576387069</v>
      </c>
      <c r="F73" s="14"/>
      <c r="G73" s="14">
        <v>0.57630325912532199</v>
      </c>
      <c r="H73" s="14">
        <v>0.66597184350858496</v>
      </c>
      <c r="I73" s="14">
        <v>0.51770329354978795</v>
      </c>
      <c r="J73" s="14">
        <v>0.469552838950892</v>
      </c>
      <c r="K73" s="14">
        <v>0.35093510936521399</v>
      </c>
      <c r="L73" s="14">
        <v>0.29642401686921799</v>
      </c>
      <c r="M73" s="14"/>
      <c r="N73" s="14">
        <v>0.50282744009195701</v>
      </c>
      <c r="O73" s="14">
        <v>0.46868804357319899</v>
      </c>
      <c r="P73" s="14">
        <v>0.46148214145768501</v>
      </c>
      <c r="Q73" s="14">
        <v>0.45859536585350602</v>
      </c>
      <c r="R73" s="14"/>
      <c r="S73" s="14">
        <v>0.61777599145201201</v>
      </c>
      <c r="T73" s="14">
        <v>0.38021377265907502</v>
      </c>
      <c r="U73" s="14">
        <v>0.42328195107106997</v>
      </c>
      <c r="V73" s="14">
        <v>0.37441094660483398</v>
      </c>
      <c r="W73" s="14">
        <v>0.42748749090252802</v>
      </c>
      <c r="X73" s="14">
        <v>0.48058087404371203</v>
      </c>
      <c r="Y73" s="14">
        <v>0.46354855269504103</v>
      </c>
      <c r="Z73" s="14">
        <v>0.57828037645441299</v>
      </c>
      <c r="AA73" s="14">
        <v>0.54182430843888696</v>
      </c>
      <c r="AB73" s="14">
        <v>0.44087746825454299</v>
      </c>
      <c r="AC73" s="14">
        <v>0.48368293441160898</v>
      </c>
      <c r="AD73" s="14">
        <v>0.42471472946400401</v>
      </c>
      <c r="AE73" s="14"/>
      <c r="AF73" s="14">
        <v>0.313898419515385</v>
      </c>
      <c r="AG73" s="14">
        <v>0.57931341180597595</v>
      </c>
      <c r="AH73" s="14">
        <v>0.52684212628354998</v>
      </c>
      <c r="AI73" s="14"/>
      <c r="AJ73" s="14">
        <v>0.23396348851666501</v>
      </c>
      <c r="AK73" s="14">
        <v>0.80397790132073099</v>
      </c>
      <c r="AL73" s="14">
        <v>0.47961388119837101</v>
      </c>
      <c r="AM73" s="14">
        <v>0.14346291067283501</v>
      </c>
      <c r="AN73" s="14">
        <v>0.42025046399013799</v>
      </c>
      <c r="AO73" s="14"/>
      <c r="AP73" s="14">
        <v>0.147890751555626</v>
      </c>
      <c r="AQ73" s="14">
        <v>0.887356245179027</v>
      </c>
      <c r="AR73" s="14">
        <v>0.40029018116035597</v>
      </c>
      <c r="AS73" s="14">
        <v>9.4910803821507198E-2</v>
      </c>
      <c r="AT73" s="14">
        <v>0.186274519009302</v>
      </c>
      <c r="AU73" s="14"/>
      <c r="AV73" s="14" t="s">
        <v>84</v>
      </c>
      <c r="AW73" s="14">
        <v>0.48427601878878002</v>
      </c>
      <c r="AX73" s="14">
        <v>0.53822853282626304</v>
      </c>
      <c r="AY73" s="14">
        <v>0.57853517805624999</v>
      </c>
      <c r="AZ73" s="14">
        <v>0.56709389666207899</v>
      </c>
      <c r="BA73" s="14"/>
      <c r="BB73" s="14">
        <v>0.801354210849055</v>
      </c>
      <c r="BC73" s="14">
        <v>3.6853232477890199E-2</v>
      </c>
      <c r="BD73" s="14">
        <v>0.19629567572387699</v>
      </c>
      <c r="BE73" s="14"/>
      <c r="BF73" s="14">
        <v>0.33064243518246</v>
      </c>
    </row>
    <row r="74" spans="2:58" x14ac:dyDescent="0.35">
      <c r="B74" t="s">
        <v>112</v>
      </c>
      <c r="C74" s="14">
        <v>-0.115180127317834</v>
      </c>
      <c r="D74" s="14">
        <v>-0.10059945782793001</v>
      </c>
      <c r="E74" s="14">
        <v>-0.128867880467045</v>
      </c>
      <c r="F74" s="14"/>
      <c r="G74" s="14">
        <v>-0.36552867081763901</v>
      </c>
      <c r="H74" s="14">
        <v>-0.481757029576526</v>
      </c>
      <c r="I74" s="14">
        <v>-0.224672260327198</v>
      </c>
      <c r="J74" s="14">
        <v>-7.5354475055605802E-2</v>
      </c>
      <c r="K74" s="14">
        <v>0.12472956160727799</v>
      </c>
      <c r="L74" s="14">
        <v>0.244585457247189</v>
      </c>
      <c r="M74" s="14"/>
      <c r="N74" s="14">
        <v>-0.19604109898581601</v>
      </c>
      <c r="O74" s="14">
        <v>-0.10975788094853001</v>
      </c>
      <c r="P74" s="14">
        <v>-7.6336533194006198E-2</v>
      </c>
      <c r="Q74" s="14">
        <v>-7.2307935007582799E-2</v>
      </c>
      <c r="R74" s="14"/>
      <c r="S74" s="14">
        <v>-0.37144507488031198</v>
      </c>
      <c r="T74" s="14">
        <v>4.9253784771547002E-2</v>
      </c>
      <c r="U74" s="14">
        <v>-3.3163492209138397E-2</v>
      </c>
      <c r="V74" s="14">
        <v>0.14939129318418201</v>
      </c>
      <c r="W74" s="14">
        <v>-3.2648877933836203E-2</v>
      </c>
      <c r="X74" s="14">
        <v>-0.12124912995985899</v>
      </c>
      <c r="Y74" s="14">
        <v>-9.2424210211935795E-2</v>
      </c>
      <c r="Z74" s="14">
        <v>-0.33194668003355698</v>
      </c>
      <c r="AA74" s="14">
        <v>-0.22176006544436699</v>
      </c>
      <c r="AB74" s="14">
        <v>-0.13054500419824899</v>
      </c>
      <c r="AC74" s="14">
        <v>-0.17124965468166001</v>
      </c>
      <c r="AD74" s="14">
        <v>-5.8545273464801803E-2</v>
      </c>
      <c r="AE74" s="14"/>
      <c r="AF74" s="14">
        <v>0.236163471937407</v>
      </c>
      <c r="AG74" s="14">
        <v>-0.31788395490549298</v>
      </c>
      <c r="AH74" s="14">
        <v>-0.297042676433172</v>
      </c>
      <c r="AI74" s="14"/>
      <c r="AJ74" s="14">
        <v>0.383489568064044</v>
      </c>
      <c r="AK74" s="14">
        <v>-0.70806747260554403</v>
      </c>
      <c r="AL74" s="14">
        <v>-0.18658711562632599</v>
      </c>
      <c r="AM74" s="14">
        <v>0.61343697900696503</v>
      </c>
      <c r="AN74" s="14">
        <v>-0.10282248667765299</v>
      </c>
      <c r="AO74" s="14"/>
      <c r="AP74" s="14">
        <v>0.52010724320860002</v>
      </c>
      <c r="AQ74" s="14">
        <v>-0.83845691315925197</v>
      </c>
      <c r="AR74" s="14">
        <v>-5.1208029222749502E-2</v>
      </c>
      <c r="AS74" s="14">
        <v>0.63917575938002602</v>
      </c>
      <c r="AT74" s="14">
        <v>0.26896318966861299</v>
      </c>
      <c r="AU74" s="14"/>
      <c r="AV74" s="14" t="s">
        <v>84</v>
      </c>
      <c r="AW74" s="14">
        <v>-0.129582084446796</v>
      </c>
      <c r="AX74" s="14">
        <v>-0.240259073417952</v>
      </c>
      <c r="AY74" s="14">
        <v>-0.375411988034141</v>
      </c>
      <c r="AZ74" s="14">
        <v>-0.24771006649788199</v>
      </c>
      <c r="BA74" s="14"/>
      <c r="BB74" s="14">
        <v>-0.72975606031367202</v>
      </c>
      <c r="BC74" s="14">
        <v>0.80653832046585505</v>
      </c>
      <c r="BD74" s="14">
        <v>0.36963946054242602</v>
      </c>
      <c r="BE74" s="14"/>
      <c r="BF74" s="14">
        <v>0.18394045137413101</v>
      </c>
    </row>
    <row r="75" spans="2:58" x14ac:dyDescent="0.3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</row>
    <row r="76" spans="2:58" x14ac:dyDescent="0.35">
      <c r="B76" s="6" t="s">
        <v>116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</row>
    <row r="77" spans="2:58" x14ac:dyDescent="0.35">
      <c r="B77" s="24" t="s">
        <v>82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</row>
    <row r="78" spans="2:58" x14ac:dyDescent="0.35">
      <c r="B78" t="s">
        <v>105</v>
      </c>
      <c r="C78" s="14">
        <v>0.129652390503222</v>
      </c>
      <c r="D78" s="14">
        <v>0.16930257300995799</v>
      </c>
      <c r="E78" s="14">
        <v>9.1241091861619897E-2</v>
      </c>
      <c r="F78" s="14"/>
      <c r="G78" s="14">
        <v>8.4115839237209306E-2</v>
      </c>
      <c r="H78" s="14">
        <v>8.4177571764373002E-2</v>
      </c>
      <c r="I78" s="14">
        <v>0.110450098753771</v>
      </c>
      <c r="J78" s="14">
        <v>0.171842102650166</v>
      </c>
      <c r="K78" s="14">
        <v>0.15234210209473301</v>
      </c>
      <c r="L78" s="14">
        <v>0.16287889990375501</v>
      </c>
      <c r="M78" s="14"/>
      <c r="N78" s="14">
        <v>0.109454752489951</v>
      </c>
      <c r="O78" s="14">
        <v>0.11274110851682199</v>
      </c>
      <c r="P78" s="14">
        <v>0.13817638170000601</v>
      </c>
      <c r="Q78" s="14">
        <v>0.16396042143929901</v>
      </c>
      <c r="R78" s="14"/>
      <c r="S78" s="14">
        <v>0.100207012684706</v>
      </c>
      <c r="T78" s="14">
        <v>0.102901057147446</v>
      </c>
      <c r="U78" s="14">
        <v>0.16050488376868899</v>
      </c>
      <c r="V78" s="14">
        <v>0.19021133732147699</v>
      </c>
      <c r="W78" s="14">
        <v>0.14266905138201599</v>
      </c>
      <c r="X78" s="14">
        <v>0.119911005964707</v>
      </c>
      <c r="Y78" s="14">
        <v>0.12756308619538401</v>
      </c>
      <c r="Z78" s="14">
        <v>0.12801465703379999</v>
      </c>
      <c r="AA78" s="14">
        <v>0.124586592231049</v>
      </c>
      <c r="AB78" s="14">
        <v>0.141663493740632</v>
      </c>
      <c r="AC78" s="14">
        <v>0.13285319499797299</v>
      </c>
      <c r="AD78" s="14">
        <v>0.102563878162762</v>
      </c>
      <c r="AE78" s="14"/>
      <c r="AF78" s="14">
        <v>0.22081471087931501</v>
      </c>
      <c r="AG78" s="14">
        <v>7.9179424255773803E-2</v>
      </c>
      <c r="AH78" s="14">
        <v>7.0720046501813599E-2</v>
      </c>
      <c r="AI78" s="14"/>
      <c r="AJ78" s="14">
        <v>0.19744646054906501</v>
      </c>
      <c r="AK78" s="14">
        <v>7.8777860740846806E-2</v>
      </c>
      <c r="AL78" s="14">
        <v>8.1772828343712294E-3</v>
      </c>
      <c r="AM78" s="14">
        <v>0.41250336610313698</v>
      </c>
      <c r="AN78" s="14">
        <v>0.11845813748159401</v>
      </c>
      <c r="AO78" s="14"/>
      <c r="AP78" s="14">
        <v>0.17393390385801599</v>
      </c>
      <c r="AQ78" s="14">
        <v>7.3435968011140204E-2</v>
      </c>
      <c r="AR78" s="14">
        <v>0</v>
      </c>
      <c r="AS78" s="14">
        <v>0.35972697479919102</v>
      </c>
      <c r="AT78" s="14">
        <v>9.5511873803825503E-2</v>
      </c>
      <c r="AU78" s="14"/>
      <c r="AV78" s="14" t="s">
        <v>84</v>
      </c>
      <c r="AW78" s="14">
        <v>0.13846996308504</v>
      </c>
      <c r="AX78" s="14">
        <v>8.0091949509006694E-2</v>
      </c>
      <c r="AY78" s="14">
        <v>8.1081678140544095E-2</v>
      </c>
      <c r="AZ78" s="14">
        <v>0.15598325857884299</v>
      </c>
      <c r="BA78" s="14"/>
      <c r="BB78" s="14">
        <v>9.9259092794626705E-2</v>
      </c>
      <c r="BC78" s="14">
        <v>0.40436808299982202</v>
      </c>
      <c r="BD78" s="14">
        <v>0.130062704585656</v>
      </c>
      <c r="BE78" s="14"/>
      <c r="BF78" s="14">
        <v>0.20599917270437099</v>
      </c>
    </row>
    <row r="79" spans="2:58" x14ac:dyDescent="0.35">
      <c r="B79" t="s">
        <v>106</v>
      </c>
      <c r="C79" s="14">
        <v>0.19141332299479</v>
      </c>
      <c r="D79" s="14">
        <v>0.20443813869526101</v>
      </c>
      <c r="E79" s="14">
        <v>0.17821270702689199</v>
      </c>
      <c r="F79" s="14"/>
      <c r="G79" s="14">
        <v>0.155917684275025</v>
      </c>
      <c r="H79" s="14">
        <v>0.218689949865189</v>
      </c>
      <c r="I79" s="14">
        <v>0.190676409735858</v>
      </c>
      <c r="J79" s="14">
        <v>0.15748420495072499</v>
      </c>
      <c r="K79" s="14">
        <v>0.22504881615754099</v>
      </c>
      <c r="L79" s="14">
        <v>0.198498897202256</v>
      </c>
      <c r="M79" s="14"/>
      <c r="N79" s="14">
        <v>0.195187306446575</v>
      </c>
      <c r="O79" s="14">
        <v>0.200255234345845</v>
      </c>
      <c r="P79" s="14">
        <v>0.215007480152934</v>
      </c>
      <c r="Q79" s="14">
        <v>0.15835778508336801</v>
      </c>
      <c r="R79" s="14"/>
      <c r="S79" s="14">
        <v>0.19768041196788799</v>
      </c>
      <c r="T79" s="14">
        <v>0.15255837669790301</v>
      </c>
      <c r="U79" s="14">
        <v>0.15972859017796601</v>
      </c>
      <c r="V79" s="14">
        <v>0.22102617276188799</v>
      </c>
      <c r="W79" s="14">
        <v>0.214152030164006</v>
      </c>
      <c r="X79" s="14">
        <v>0.17998591638522499</v>
      </c>
      <c r="Y79" s="14">
        <v>0.15758156687654301</v>
      </c>
      <c r="Z79" s="14">
        <v>0.19340264322383299</v>
      </c>
      <c r="AA79" s="14">
        <v>0.21818599084405699</v>
      </c>
      <c r="AB79" s="14">
        <v>0.16534128998242101</v>
      </c>
      <c r="AC79" s="14">
        <v>0.25367872886836501</v>
      </c>
      <c r="AD79" s="14">
        <v>0.27104913485739601</v>
      </c>
      <c r="AE79" s="14"/>
      <c r="AF79" s="14">
        <v>0.25332634919649599</v>
      </c>
      <c r="AG79" s="14">
        <v>0.15811374782135401</v>
      </c>
      <c r="AH79" s="14">
        <v>0.127101222531249</v>
      </c>
      <c r="AI79" s="14"/>
      <c r="AJ79" s="14">
        <v>0.23522696491067599</v>
      </c>
      <c r="AK79" s="14">
        <v>0.18592307505390601</v>
      </c>
      <c r="AL79" s="14">
        <v>2.6601111722501701E-2</v>
      </c>
      <c r="AM79" s="14">
        <v>0.38580222323904001</v>
      </c>
      <c r="AN79" s="14">
        <v>0.160663437607902</v>
      </c>
      <c r="AO79" s="14"/>
      <c r="AP79" s="14">
        <v>0.23876056084405201</v>
      </c>
      <c r="AQ79" s="14">
        <v>0.177133053880037</v>
      </c>
      <c r="AR79" s="14">
        <v>7.1641260832127204E-3</v>
      </c>
      <c r="AS79" s="14">
        <v>0.259416778412422</v>
      </c>
      <c r="AT79" s="14">
        <v>0.17146922996471001</v>
      </c>
      <c r="AU79" s="14"/>
      <c r="AV79" s="14" t="s">
        <v>84</v>
      </c>
      <c r="AW79" s="14">
        <v>0.20715969324863001</v>
      </c>
      <c r="AX79" s="14">
        <v>0.16150192991980999</v>
      </c>
      <c r="AY79" s="14">
        <v>0.20009130023566199</v>
      </c>
      <c r="AZ79" s="14">
        <v>0.17381950125835199</v>
      </c>
      <c r="BA79" s="14"/>
      <c r="BB79" s="14">
        <v>0.19478720535401201</v>
      </c>
      <c r="BC79" s="14">
        <v>0.26442812926001902</v>
      </c>
      <c r="BD79" s="14">
        <v>0.234806490894891</v>
      </c>
      <c r="BE79" s="14"/>
      <c r="BF79" s="14">
        <v>0.220450830857401</v>
      </c>
    </row>
    <row r="80" spans="2:58" x14ac:dyDescent="0.35">
      <c r="B80" t="s">
        <v>107</v>
      </c>
      <c r="C80" s="14">
        <v>0.38159603612497001</v>
      </c>
      <c r="D80" s="14">
        <v>0.346973438545362</v>
      </c>
      <c r="E80" s="14">
        <v>0.416597908179973</v>
      </c>
      <c r="F80" s="14"/>
      <c r="G80" s="14">
        <v>0.404822818332914</v>
      </c>
      <c r="H80" s="14">
        <v>0.40630180204642302</v>
      </c>
      <c r="I80" s="14">
        <v>0.38356669069227201</v>
      </c>
      <c r="J80" s="14">
        <v>0.36778850675499503</v>
      </c>
      <c r="K80" s="14">
        <v>0.39171375384497298</v>
      </c>
      <c r="L80" s="14">
        <v>0.348910124762004</v>
      </c>
      <c r="M80" s="14"/>
      <c r="N80" s="14">
        <v>0.360213524276216</v>
      </c>
      <c r="O80" s="14">
        <v>0.37385289347796002</v>
      </c>
      <c r="P80" s="14">
        <v>0.40173281546442602</v>
      </c>
      <c r="Q80" s="14">
        <v>0.39034501480967598</v>
      </c>
      <c r="R80" s="14"/>
      <c r="S80" s="14">
        <v>0.38262155722001601</v>
      </c>
      <c r="T80" s="14">
        <v>0.36218046144734201</v>
      </c>
      <c r="U80" s="14">
        <v>0.32529295713587097</v>
      </c>
      <c r="V80" s="14">
        <v>0.32589785873899701</v>
      </c>
      <c r="W80" s="14">
        <v>0.38472115818311697</v>
      </c>
      <c r="X80" s="14">
        <v>0.39008368008983202</v>
      </c>
      <c r="Y80" s="14">
        <v>0.456002170367865</v>
      </c>
      <c r="Z80" s="14">
        <v>0.39898500658935498</v>
      </c>
      <c r="AA80" s="14">
        <v>0.396218881459932</v>
      </c>
      <c r="AB80" s="14">
        <v>0.436388595050546</v>
      </c>
      <c r="AC80" s="14">
        <v>0.34930402196977001</v>
      </c>
      <c r="AD80" s="14">
        <v>0.35974403350574502</v>
      </c>
      <c r="AE80" s="14"/>
      <c r="AF80" s="14">
        <v>0.32446527384254698</v>
      </c>
      <c r="AG80" s="14">
        <v>0.38384065742205498</v>
      </c>
      <c r="AH80" s="14">
        <v>0.51383767698140903</v>
      </c>
      <c r="AI80" s="14"/>
      <c r="AJ80" s="14">
        <v>0.36449143959854702</v>
      </c>
      <c r="AK80" s="14">
        <v>0.411287811990874</v>
      </c>
      <c r="AL80" s="14">
        <v>0.12313465848421699</v>
      </c>
      <c r="AM80" s="14">
        <v>0.134037686087324</v>
      </c>
      <c r="AN80" s="14">
        <v>0.466204466055952</v>
      </c>
      <c r="AO80" s="14"/>
      <c r="AP80" s="14">
        <v>0.39808098916293799</v>
      </c>
      <c r="AQ80" s="14">
        <v>0.43418173247809799</v>
      </c>
      <c r="AR80" s="14">
        <v>0.11301530260837001</v>
      </c>
      <c r="AS80" s="14">
        <v>0.27253477844464902</v>
      </c>
      <c r="AT80" s="14">
        <v>0.42153269581660702</v>
      </c>
      <c r="AU80" s="14"/>
      <c r="AV80" s="14" t="s">
        <v>84</v>
      </c>
      <c r="AW80" s="14">
        <v>0.35568047599253999</v>
      </c>
      <c r="AX80" s="14">
        <v>0.41021365372947399</v>
      </c>
      <c r="AY80" s="14">
        <v>0.34918219566837599</v>
      </c>
      <c r="AZ80" s="14">
        <v>0.514188573561146</v>
      </c>
      <c r="BA80" s="14"/>
      <c r="BB80" s="14">
        <v>0.41674124393199702</v>
      </c>
      <c r="BC80" s="14">
        <v>0.27992234228819501</v>
      </c>
      <c r="BD80" s="14">
        <v>0.41217422994964897</v>
      </c>
      <c r="BE80" s="14"/>
      <c r="BF80" s="14">
        <v>0.34512029548964002</v>
      </c>
    </row>
    <row r="81" spans="2:58" x14ac:dyDescent="0.35">
      <c r="B81" t="s">
        <v>108</v>
      </c>
      <c r="C81" s="14">
        <v>0.21302529759078601</v>
      </c>
      <c r="D81" s="14">
        <v>0.21268719839028699</v>
      </c>
      <c r="E81" s="14">
        <v>0.21306689419969399</v>
      </c>
      <c r="F81" s="14"/>
      <c r="G81" s="14">
        <v>0.246422560652614</v>
      </c>
      <c r="H81" s="14">
        <v>0.19471302908390101</v>
      </c>
      <c r="I81" s="14">
        <v>0.22295450064198</v>
      </c>
      <c r="J81" s="14">
        <v>0.23148698537064699</v>
      </c>
      <c r="K81" s="14">
        <v>0.16692025705944399</v>
      </c>
      <c r="L81" s="14">
        <v>0.21356888691325901</v>
      </c>
      <c r="M81" s="14"/>
      <c r="N81" s="14">
        <v>0.24710031820359299</v>
      </c>
      <c r="O81" s="14">
        <v>0.234561704203295</v>
      </c>
      <c r="P81" s="14">
        <v>0.18014871974161201</v>
      </c>
      <c r="Q81" s="14">
        <v>0.18648103346140099</v>
      </c>
      <c r="R81" s="14"/>
      <c r="S81" s="14">
        <v>0.228222238257175</v>
      </c>
      <c r="T81" s="14">
        <v>0.28452283306509601</v>
      </c>
      <c r="U81" s="14">
        <v>0.25745950766577003</v>
      </c>
      <c r="V81" s="14">
        <v>0.18505853539127501</v>
      </c>
      <c r="W81" s="14">
        <v>0.16399802324482499</v>
      </c>
      <c r="X81" s="14">
        <v>0.16311231150844599</v>
      </c>
      <c r="Y81" s="14">
        <v>0.19561686031689099</v>
      </c>
      <c r="Z81" s="14">
        <v>0.22195730435067401</v>
      </c>
      <c r="AA81" s="14">
        <v>0.215896230873904</v>
      </c>
      <c r="AB81" s="14">
        <v>0.186550707603341</v>
      </c>
      <c r="AC81" s="14">
        <v>0.19940021938729599</v>
      </c>
      <c r="AD81" s="14">
        <v>0.18854691846240099</v>
      </c>
      <c r="AE81" s="14"/>
      <c r="AF81" s="14">
        <v>0.146305228426305</v>
      </c>
      <c r="AG81" s="14">
        <v>0.29185757571655302</v>
      </c>
      <c r="AH81" s="14">
        <v>0.167092767507769</v>
      </c>
      <c r="AI81" s="14"/>
      <c r="AJ81" s="14">
        <v>0.155340328654686</v>
      </c>
      <c r="AK81" s="14">
        <v>0.2711299274756</v>
      </c>
      <c r="AL81" s="14">
        <v>0.50325808981901499</v>
      </c>
      <c r="AM81" s="14">
        <v>6.7656724570499899E-2</v>
      </c>
      <c r="AN81" s="14">
        <v>0.12856298124247001</v>
      </c>
      <c r="AO81" s="14"/>
      <c r="AP81" s="14">
        <v>0.13745342877177999</v>
      </c>
      <c r="AQ81" s="14">
        <v>0.26330842442746799</v>
      </c>
      <c r="AR81" s="14">
        <v>0.44766208480790898</v>
      </c>
      <c r="AS81" s="14">
        <v>7.0997308653667296E-2</v>
      </c>
      <c r="AT81" s="14">
        <v>0.19427163392917399</v>
      </c>
      <c r="AU81" s="14"/>
      <c r="AV81" s="14" t="s">
        <v>84</v>
      </c>
      <c r="AW81" s="14">
        <v>0.21322880009234599</v>
      </c>
      <c r="AX81" s="14">
        <v>0.26127178109230398</v>
      </c>
      <c r="AY81" s="14">
        <v>0.25429281078515598</v>
      </c>
      <c r="AZ81" s="14">
        <v>4.04455810649696E-2</v>
      </c>
      <c r="BA81" s="14"/>
      <c r="BB81" s="14">
        <v>0.23605830879904399</v>
      </c>
      <c r="BC81" s="14">
        <v>2.1880651650618501E-2</v>
      </c>
      <c r="BD81" s="14">
        <v>0.18394958226070199</v>
      </c>
      <c r="BE81" s="14"/>
      <c r="BF81" s="14">
        <v>0.172235777995628</v>
      </c>
    </row>
    <row r="82" spans="2:58" x14ac:dyDescent="0.35">
      <c r="B82" t="s">
        <v>109</v>
      </c>
      <c r="C82" s="14">
        <v>5.3198903691732399E-2</v>
      </c>
      <c r="D82" s="14">
        <v>4.6482233624600501E-2</v>
      </c>
      <c r="E82" s="14">
        <v>5.9927646553805197E-2</v>
      </c>
      <c r="F82" s="14"/>
      <c r="G82" s="14">
        <v>5.4659916873068502E-2</v>
      </c>
      <c r="H82" s="14">
        <v>6.1548587276817598E-2</v>
      </c>
      <c r="I82" s="14">
        <v>5.7255913152122001E-2</v>
      </c>
      <c r="J82" s="14">
        <v>5.5090525478679001E-2</v>
      </c>
      <c r="K82" s="14">
        <v>2.8438701318838199E-2</v>
      </c>
      <c r="L82" s="14">
        <v>5.7247693623911598E-2</v>
      </c>
      <c r="M82" s="14"/>
      <c r="N82" s="14">
        <v>6.9160189039136302E-2</v>
      </c>
      <c r="O82" s="14">
        <v>5.1317075588461998E-2</v>
      </c>
      <c r="P82" s="14">
        <v>3.3506011784095097E-2</v>
      </c>
      <c r="Q82" s="14">
        <v>5.6176982974621099E-2</v>
      </c>
      <c r="R82" s="14"/>
      <c r="S82" s="14">
        <v>5.7168913369844802E-2</v>
      </c>
      <c r="T82" s="14">
        <v>7.4942060214233094E-2</v>
      </c>
      <c r="U82" s="14">
        <v>7.2556890773496294E-2</v>
      </c>
      <c r="V82" s="14">
        <v>4.4697003861898198E-2</v>
      </c>
      <c r="W82" s="14">
        <v>6.0152253778942101E-2</v>
      </c>
      <c r="X82" s="14">
        <v>9.5017380257646E-2</v>
      </c>
      <c r="Y82" s="14">
        <v>3.4482353243757501E-2</v>
      </c>
      <c r="Z82" s="14">
        <v>2.28227287672862E-2</v>
      </c>
      <c r="AA82" s="14">
        <v>2.7141284855842201E-2</v>
      </c>
      <c r="AB82" s="14">
        <v>3.1910657480329702E-2</v>
      </c>
      <c r="AC82" s="14">
        <v>4.6999079887246401E-2</v>
      </c>
      <c r="AD82" s="14">
        <v>3.25331881368831E-2</v>
      </c>
      <c r="AE82" s="14"/>
      <c r="AF82" s="14">
        <v>3.9930343564037601E-2</v>
      </c>
      <c r="AG82" s="14">
        <v>6.6959730146403607E-2</v>
      </c>
      <c r="AH82" s="14">
        <v>4.7250298252309003E-2</v>
      </c>
      <c r="AI82" s="14"/>
      <c r="AJ82" s="14">
        <v>2.9741876923787099E-2</v>
      </c>
      <c r="AK82" s="14">
        <v>3.3055158053581002E-2</v>
      </c>
      <c r="AL82" s="14">
        <v>0.33882885713989502</v>
      </c>
      <c r="AM82" s="14">
        <v>0</v>
      </c>
      <c r="AN82" s="14">
        <v>3.7930920398255803E-2</v>
      </c>
      <c r="AO82" s="14"/>
      <c r="AP82" s="14">
        <v>2.3659445165636402E-2</v>
      </c>
      <c r="AQ82" s="14">
        <v>2.35067866512788E-2</v>
      </c>
      <c r="AR82" s="14">
        <v>0.43215848650050798</v>
      </c>
      <c r="AS82" s="14">
        <v>2.9015612366226701E-2</v>
      </c>
      <c r="AT82" s="14">
        <v>2.6219351440962799E-2</v>
      </c>
      <c r="AU82" s="14"/>
      <c r="AV82" s="14" t="s">
        <v>84</v>
      </c>
      <c r="AW82" s="14">
        <v>4.2924451635590097E-2</v>
      </c>
      <c r="AX82" s="14">
        <v>5.4944069860983998E-2</v>
      </c>
      <c r="AY82" s="14">
        <v>8.4011911047500901E-2</v>
      </c>
      <c r="AZ82" s="14">
        <v>0.11556308553668899</v>
      </c>
      <c r="BA82" s="14"/>
      <c r="BB82" s="14">
        <v>3.4807062949031999E-2</v>
      </c>
      <c r="BC82" s="14">
        <v>2.1610576742386801E-2</v>
      </c>
      <c r="BD82" s="14">
        <v>0</v>
      </c>
      <c r="BE82" s="14"/>
      <c r="BF82" s="14">
        <v>3.9902277563758901E-2</v>
      </c>
    </row>
    <row r="83" spans="2:58" x14ac:dyDescent="0.35">
      <c r="B83" t="s">
        <v>97</v>
      </c>
      <c r="C83" s="14">
        <v>3.1114049094500301E-2</v>
      </c>
      <c r="D83" s="14">
        <v>2.01164177345316E-2</v>
      </c>
      <c r="E83" s="14">
        <v>4.09537521780153E-2</v>
      </c>
      <c r="F83" s="14"/>
      <c r="G83" s="14">
        <v>5.40611806291686E-2</v>
      </c>
      <c r="H83" s="14">
        <v>3.4569059963296601E-2</v>
      </c>
      <c r="I83" s="14">
        <v>3.5096387023996402E-2</v>
      </c>
      <c r="J83" s="14">
        <v>1.6307674794788299E-2</v>
      </c>
      <c r="K83" s="14">
        <v>3.55363695244705E-2</v>
      </c>
      <c r="L83" s="14">
        <v>1.88954975948145E-2</v>
      </c>
      <c r="M83" s="14"/>
      <c r="N83" s="14">
        <v>1.8883909544528E-2</v>
      </c>
      <c r="O83" s="14">
        <v>2.7271983867615101E-2</v>
      </c>
      <c r="P83" s="14">
        <v>3.1428591156927699E-2</v>
      </c>
      <c r="Q83" s="14">
        <v>4.4678762231635402E-2</v>
      </c>
      <c r="R83" s="14"/>
      <c r="S83" s="14">
        <v>3.4099866500370501E-2</v>
      </c>
      <c r="T83" s="14">
        <v>2.2895211427979501E-2</v>
      </c>
      <c r="U83" s="14">
        <v>2.4457170478207699E-2</v>
      </c>
      <c r="V83" s="14">
        <v>3.3109091924463999E-2</v>
      </c>
      <c r="W83" s="14">
        <v>3.4307483247094199E-2</v>
      </c>
      <c r="X83" s="14">
        <v>5.1889705794142503E-2</v>
      </c>
      <c r="Y83" s="14">
        <v>2.8753962999559901E-2</v>
      </c>
      <c r="Z83" s="14">
        <v>3.4817660035051802E-2</v>
      </c>
      <c r="AA83" s="14">
        <v>1.7971019735216202E-2</v>
      </c>
      <c r="AB83" s="14">
        <v>3.8145256142730601E-2</v>
      </c>
      <c r="AC83" s="14">
        <v>1.7764754889350299E-2</v>
      </c>
      <c r="AD83" s="14">
        <v>4.5562846874812303E-2</v>
      </c>
      <c r="AE83" s="14"/>
      <c r="AF83" s="14">
        <v>1.51580940912999E-2</v>
      </c>
      <c r="AG83" s="14">
        <v>2.0048864637860899E-2</v>
      </c>
      <c r="AH83" s="14">
        <v>7.3997988225449798E-2</v>
      </c>
      <c r="AI83" s="14"/>
      <c r="AJ83" s="14">
        <v>1.7752929363238201E-2</v>
      </c>
      <c r="AK83" s="14">
        <v>1.9826166685192E-2</v>
      </c>
      <c r="AL83" s="14">
        <v>0</v>
      </c>
      <c r="AM83" s="14">
        <v>0</v>
      </c>
      <c r="AN83" s="14">
        <v>8.8180057213825797E-2</v>
      </c>
      <c r="AO83" s="14"/>
      <c r="AP83" s="14">
        <v>2.8111672197576699E-2</v>
      </c>
      <c r="AQ83" s="14">
        <v>2.8434034551979102E-2</v>
      </c>
      <c r="AR83" s="14">
        <v>0</v>
      </c>
      <c r="AS83" s="14">
        <v>8.3085473238437707E-3</v>
      </c>
      <c r="AT83" s="14">
        <v>9.0995215044720801E-2</v>
      </c>
      <c r="AU83" s="14"/>
      <c r="AV83" s="14" t="s">
        <v>84</v>
      </c>
      <c r="AW83" s="14">
        <v>4.2536615945853402E-2</v>
      </c>
      <c r="AX83" s="14">
        <v>3.19766158884216E-2</v>
      </c>
      <c r="AY83" s="14">
        <v>3.1340104122761302E-2</v>
      </c>
      <c r="AZ83" s="14">
        <v>0</v>
      </c>
      <c r="BA83" s="14"/>
      <c r="BB83" s="14">
        <v>1.8347086171287399E-2</v>
      </c>
      <c r="BC83" s="14">
        <v>7.7902170589585901E-3</v>
      </c>
      <c r="BD83" s="14">
        <v>3.9006992309102699E-2</v>
      </c>
      <c r="BE83" s="14"/>
      <c r="BF83" s="14">
        <v>1.6291645389200901E-2</v>
      </c>
    </row>
    <row r="84" spans="2:58" x14ac:dyDescent="0.35">
      <c r="B84" t="s">
        <v>110</v>
      </c>
      <c r="C84" s="14">
        <v>0.321065713498012</v>
      </c>
      <c r="D84" s="14">
        <v>0.373740711705219</v>
      </c>
      <c r="E84" s="14">
        <v>0.26945379888851201</v>
      </c>
      <c r="F84" s="14"/>
      <c r="G84" s="14">
        <v>0.240033523512235</v>
      </c>
      <c r="H84" s="14">
        <v>0.30286752162956199</v>
      </c>
      <c r="I84" s="14">
        <v>0.30112650848963002</v>
      </c>
      <c r="J84" s="14">
        <v>0.32932630760089099</v>
      </c>
      <c r="K84" s="14">
        <v>0.377390918252274</v>
      </c>
      <c r="L84" s="14">
        <v>0.36137779710601098</v>
      </c>
      <c r="M84" s="14"/>
      <c r="N84" s="14">
        <v>0.30464205893652602</v>
      </c>
      <c r="O84" s="14">
        <v>0.31299634286266798</v>
      </c>
      <c r="P84" s="14">
        <v>0.35318386185293998</v>
      </c>
      <c r="Q84" s="14">
        <v>0.32231820652266702</v>
      </c>
      <c r="R84" s="14"/>
      <c r="S84" s="14">
        <v>0.29788742465259399</v>
      </c>
      <c r="T84" s="14">
        <v>0.25545943384535003</v>
      </c>
      <c r="U84" s="14">
        <v>0.32023347394665502</v>
      </c>
      <c r="V84" s="14">
        <v>0.41123751008336601</v>
      </c>
      <c r="W84" s="14">
        <v>0.35682108154602199</v>
      </c>
      <c r="X84" s="14">
        <v>0.29989692234993298</v>
      </c>
      <c r="Y84" s="14">
        <v>0.28514465307192699</v>
      </c>
      <c r="Z84" s="14">
        <v>0.32141730025763299</v>
      </c>
      <c r="AA84" s="14">
        <v>0.342772583075106</v>
      </c>
      <c r="AB84" s="14">
        <v>0.30700478372305201</v>
      </c>
      <c r="AC84" s="14">
        <v>0.386531923866337</v>
      </c>
      <c r="AD84" s="14">
        <v>0.37361301302015898</v>
      </c>
      <c r="AE84" s="14"/>
      <c r="AF84" s="14">
        <v>0.47414106007581103</v>
      </c>
      <c r="AG84" s="14">
        <v>0.237293172077128</v>
      </c>
      <c r="AH84" s="14">
        <v>0.19782126903306299</v>
      </c>
      <c r="AI84" s="14"/>
      <c r="AJ84" s="14">
        <v>0.43267342545974102</v>
      </c>
      <c r="AK84" s="14">
        <v>0.26470093579475201</v>
      </c>
      <c r="AL84" s="14">
        <v>3.4778394556872899E-2</v>
      </c>
      <c r="AM84" s="14">
        <v>0.79830558934217699</v>
      </c>
      <c r="AN84" s="14">
        <v>0.27912157508949598</v>
      </c>
      <c r="AO84" s="14"/>
      <c r="AP84" s="14">
        <v>0.412694464702069</v>
      </c>
      <c r="AQ84" s="14">
        <v>0.25056902189117702</v>
      </c>
      <c r="AR84" s="14">
        <v>7.1641260832127204E-3</v>
      </c>
      <c r="AS84" s="14">
        <v>0.61914375321161297</v>
      </c>
      <c r="AT84" s="14">
        <v>0.26698110376853601</v>
      </c>
      <c r="AU84" s="14"/>
      <c r="AV84" s="14" t="s">
        <v>84</v>
      </c>
      <c r="AW84" s="14">
        <v>0.34562965633366999</v>
      </c>
      <c r="AX84" s="14">
        <v>0.24159387942881699</v>
      </c>
      <c r="AY84" s="14">
        <v>0.28117297837620597</v>
      </c>
      <c r="AZ84" s="14">
        <v>0.32980275983719498</v>
      </c>
      <c r="BA84" s="14"/>
      <c r="BB84" s="14">
        <v>0.29404629814863897</v>
      </c>
      <c r="BC84" s="14">
        <v>0.66879621225984098</v>
      </c>
      <c r="BD84" s="14">
        <v>0.36486919548054703</v>
      </c>
      <c r="BE84" s="14"/>
      <c r="BF84" s="14">
        <v>0.42645000356177198</v>
      </c>
    </row>
    <row r="85" spans="2:58" x14ac:dyDescent="0.35">
      <c r="B85" t="s">
        <v>111</v>
      </c>
      <c r="C85" s="14">
        <v>0.266224201282518</v>
      </c>
      <c r="D85" s="14">
        <v>0.25916943201488701</v>
      </c>
      <c r="E85" s="14">
        <v>0.27299454075349899</v>
      </c>
      <c r="F85" s="14"/>
      <c r="G85" s="14">
        <v>0.30108247752568301</v>
      </c>
      <c r="H85" s="14">
        <v>0.25626161636071898</v>
      </c>
      <c r="I85" s="14">
        <v>0.280210413794102</v>
      </c>
      <c r="J85" s="14">
        <v>0.28657751084932598</v>
      </c>
      <c r="K85" s="14">
        <v>0.19535895837828199</v>
      </c>
      <c r="L85" s="14">
        <v>0.270816580537171</v>
      </c>
      <c r="M85" s="14"/>
      <c r="N85" s="14">
        <v>0.31626050724272903</v>
      </c>
      <c r="O85" s="14">
        <v>0.28587877979175702</v>
      </c>
      <c r="P85" s="14">
        <v>0.21365473152570699</v>
      </c>
      <c r="Q85" s="14">
        <v>0.242658016436022</v>
      </c>
      <c r="R85" s="14"/>
      <c r="S85" s="14">
        <v>0.28539115162702</v>
      </c>
      <c r="T85" s="14">
        <v>0.35946489327932901</v>
      </c>
      <c r="U85" s="14">
        <v>0.330016398439266</v>
      </c>
      <c r="V85" s="14">
        <v>0.22975553925317299</v>
      </c>
      <c r="W85" s="14">
        <v>0.224150277023767</v>
      </c>
      <c r="X85" s="14">
        <v>0.25812969176609202</v>
      </c>
      <c r="Y85" s="14">
        <v>0.230099213560648</v>
      </c>
      <c r="Z85" s="14">
        <v>0.24478003311796101</v>
      </c>
      <c r="AA85" s="14">
        <v>0.243037515729746</v>
      </c>
      <c r="AB85" s="14">
        <v>0.21846136508367101</v>
      </c>
      <c r="AC85" s="14">
        <v>0.24639929927454199</v>
      </c>
      <c r="AD85" s="14">
        <v>0.22108010659928401</v>
      </c>
      <c r="AE85" s="14"/>
      <c r="AF85" s="14">
        <v>0.18623557199034199</v>
      </c>
      <c r="AG85" s="14">
        <v>0.35881730586295602</v>
      </c>
      <c r="AH85" s="14">
        <v>0.214343065760078</v>
      </c>
      <c r="AI85" s="14"/>
      <c r="AJ85" s="14">
        <v>0.18508220557847399</v>
      </c>
      <c r="AK85" s="14">
        <v>0.304185085529181</v>
      </c>
      <c r="AL85" s="14">
        <v>0.84208694695890995</v>
      </c>
      <c r="AM85" s="14">
        <v>6.7656724570499899E-2</v>
      </c>
      <c r="AN85" s="14">
        <v>0.166493901640726</v>
      </c>
      <c r="AO85" s="14"/>
      <c r="AP85" s="14">
        <v>0.16111287393741699</v>
      </c>
      <c r="AQ85" s="14">
        <v>0.28681521107874702</v>
      </c>
      <c r="AR85" s="14">
        <v>0.87982057130841795</v>
      </c>
      <c r="AS85" s="14">
        <v>0.10001292101989399</v>
      </c>
      <c r="AT85" s="14">
        <v>0.22049098537013601</v>
      </c>
      <c r="AU85" s="14"/>
      <c r="AV85" s="14" t="s">
        <v>84</v>
      </c>
      <c r="AW85" s="14">
        <v>0.25615325172793602</v>
      </c>
      <c r="AX85" s="14">
        <v>0.31621585095328802</v>
      </c>
      <c r="AY85" s="14">
        <v>0.33830472183265697</v>
      </c>
      <c r="AZ85" s="14">
        <v>0.15600866660165899</v>
      </c>
      <c r="BA85" s="14"/>
      <c r="BB85" s="14">
        <v>0.27086537174807701</v>
      </c>
      <c r="BC85" s="14">
        <v>4.3491228393005302E-2</v>
      </c>
      <c r="BD85" s="14">
        <v>0.18394958226070199</v>
      </c>
      <c r="BE85" s="14"/>
      <c r="BF85" s="14">
        <v>0.212138055559387</v>
      </c>
    </row>
    <row r="86" spans="2:58" x14ac:dyDescent="0.35">
      <c r="B86" t="s">
        <v>112</v>
      </c>
      <c r="C86" s="14">
        <v>5.48415122154935E-2</v>
      </c>
      <c r="D86" s="14">
        <v>0.114571279690332</v>
      </c>
      <c r="E86" s="14">
        <v>-3.5407418649869302E-3</v>
      </c>
      <c r="F86" s="14"/>
      <c r="G86" s="14">
        <v>-6.1048954013448203E-2</v>
      </c>
      <c r="H86" s="14">
        <v>4.6605905268843097E-2</v>
      </c>
      <c r="I86" s="14">
        <v>2.09160946955281E-2</v>
      </c>
      <c r="J86" s="14">
        <v>4.27487967515656E-2</v>
      </c>
      <c r="K86" s="14">
        <v>0.18203195987399201</v>
      </c>
      <c r="L86" s="14">
        <v>9.0561216568840794E-2</v>
      </c>
      <c r="M86" s="14"/>
      <c r="N86" s="14">
        <v>-1.16184483062032E-2</v>
      </c>
      <c r="O86" s="14">
        <v>2.7117563070911E-2</v>
      </c>
      <c r="P86" s="14">
        <v>0.13952913032723299</v>
      </c>
      <c r="Q86" s="14">
        <v>7.9660190086645405E-2</v>
      </c>
      <c r="R86" s="14"/>
      <c r="S86" s="14">
        <v>1.2496273025573899E-2</v>
      </c>
      <c r="T86" s="14">
        <v>-0.10400545943398</v>
      </c>
      <c r="U86" s="14">
        <v>-9.7829244926106503E-3</v>
      </c>
      <c r="V86" s="14">
        <v>0.18148197083019199</v>
      </c>
      <c r="W86" s="14">
        <v>0.13267080452225599</v>
      </c>
      <c r="X86" s="14">
        <v>4.1767230583840499E-2</v>
      </c>
      <c r="Y86" s="14">
        <v>5.5045439511278701E-2</v>
      </c>
      <c r="Z86" s="14">
        <v>7.6637267139672102E-2</v>
      </c>
      <c r="AA86" s="14">
        <v>9.9735067345359599E-2</v>
      </c>
      <c r="AB86" s="14">
        <v>8.8543418639381602E-2</v>
      </c>
      <c r="AC86" s="14">
        <v>0.14013262459179501</v>
      </c>
      <c r="AD86" s="14">
        <v>0.152532906420874</v>
      </c>
      <c r="AE86" s="14"/>
      <c r="AF86" s="14">
        <v>0.28790548808546901</v>
      </c>
      <c r="AG86" s="14">
        <v>-0.12152413378582801</v>
      </c>
      <c r="AH86" s="14">
        <v>-1.65217967270147E-2</v>
      </c>
      <c r="AI86" s="14"/>
      <c r="AJ86" s="14">
        <v>0.247591219881268</v>
      </c>
      <c r="AK86" s="14">
        <v>-3.9484149734428702E-2</v>
      </c>
      <c r="AL86" s="14">
        <v>-0.80730855240203703</v>
      </c>
      <c r="AM86" s="14">
        <v>0.73064886477167701</v>
      </c>
      <c r="AN86" s="14">
        <v>0.11262767344877</v>
      </c>
      <c r="AO86" s="14"/>
      <c r="AP86" s="14">
        <v>0.25158159076465197</v>
      </c>
      <c r="AQ86" s="14">
        <v>-3.6246189187569798E-2</v>
      </c>
      <c r="AR86" s="14">
        <v>-0.87265644522520502</v>
      </c>
      <c r="AS86" s="14">
        <v>0.51913083219171896</v>
      </c>
      <c r="AT86" s="14">
        <v>4.6490118398399102E-2</v>
      </c>
      <c r="AU86" s="14"/>
      <c r="AV86" s="14" t="s">
        <v>84</v>
      </c>
      <c r="AW86" s="14">
        <v>8.9476404605734E-2</v>
      </c>
      <c r="AX86" s="14">
        <v>-7.4621971524471004E-2</v>
      </c>
      <c r="AY86" s="14">
        <v>-5.7131743456451403E-2</v>
      </c>
      <c r="AZ86" s="14">
        <v>0.17379409323553599</v>
      </c>
      <c r="BA86" s="14"/>
      <c r="BB86" s="14">
        <v>2.3180926400562601E-2</v>
      </c>
      <c r="BC86" s="14">
        <v>0.62530498386683497</v>
      </c>
      <c r="BD86" s="14">
        <v>0.18091961321984401</v>
      </c>
      <c r="BE86" s="14"/>
      <c r="BF86" s="14">
        <v>0.21431194800238501</v>
      </c>
    </row>
    <row r="87" spans="2:58" x14ac:dyDescent="0.35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</row>
    <row r="88" spans="2:58" x14ac:dyDescent="0.35">
      <c r="B88" s="6" t="s">
        <v>117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</row>
    <row r="89" spans="2:58" x14ac:dyDescent="0.35">
      <c r="B89" s="24" t="s">
        <v>82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</row>
    <row r="90" spans="2:58" x14ac:dyDescent="0.35">
      <c r="B90" t="s">
        <v>105</v>
      </c>
      <c r="C90" s="14">
        <v>0.27865176017811599</v>
      </c>
      <c r="D90" s="14">
        <v>0.29759765560095602</v>
      </c>
      <c r="E90" s="14">
        <v>0.25991549788846102</v>
      </c>
      <c r="F90" s="14"/>
      <c r="G90" s="14">
        <v>0.30614484533259101</v>
      </c>
      <c r="H90" s="14">
        <v>0.20423328732422399</v>
      </c>
      <c r="I90" s="14">
        <v>0.241737965411365</v>
      </c>
      <c r="J90" s="14">
        <v>0.31083290811943698</v>
      </c>
      <c r="K90" s="14">
        <v>0.268609556739341</v>
      </c>
      <c r="L90" s="14">
        <v>0.33136960019855699</v>
      </c>
      <c r="M90" s="14"/>
      <c r="N90" s="14">
        <v>0.318473048371333</v>
      </c>
      <c r="O90" s="14">
        <v>0.33307312647568699</v>
      </c>
      <c r="P90" s="14">
        <v>0.21126173195118</v>
      </c>
      <c r="Q90" s="14">
        <v>0.23940730080530301</v>
      </c>
      <c r="R90" s="14"/>
      <c r="S90" s="14">
        <v>0.272210566938966</v>
      </c>
      <c r="T90" s="14">
        <v>0.268063152494941</v>
      </c>
      <c r="U90" s="14">
        <v>0.31568308052731903</v>
      </c>
      <c r="V90" s="14">
        <v>0.201728653542876</v>
      </c>
      <c r="W90" s="14">
        <v>0.21730531945488099</v>
      </c>
      <c r="X90" s="14">
        <v>0.22251252453081899</v>
      </c>
      <c r="Y90" s="14">
        <v>0.275778133714842</v>
      </c>
      <c r="Z90" s="14">
        <v>0.334542105641989</v>
      </c>
      <c r="AA90" s="14">
        <v>0.25161254078335599</v>
      </c>
      <c r="AB90" s="14">
        <v>0.41887613522289702</v>
      </c>
      <c r="AC90" s="14">
        <v>0.37670764023787101</v>
      </c>
      <c r="AD90" s="14">
        <v>0.24589496186232601</v>
      </c>
      <c r="AE90" s="14"/>
      <c r="AF90" s="14">
        <v>0.136801349645294</v>
      </c>
      <c r="AG90" s="14">
        <v>0.43670428723809801</v>
      </c>
      <c r="AH90" s="14">
        <v>0.16151040958832499</v>
      </c>
      <c r="AI90" s="14"/>
      <c r="AJ90" s="14">
        <v>0.14312477475677901</v>
      </c>
      <c r="AK90" s="14">
        <v>0.38737220622156099</v>
      </c>
      <c r="AL90" s="14">
        <v>0.46147375418205</v>
      </c>
      <c r="AM90" s="14">
        <v>0.10045434581462701</v>
      </c>
      <c r="AN90" s="14">
        <v>0.189183178916288</v>
      </c>
      <c r="AO90" s="14"/>
      <c r="AP90" s="14">
        <v>0.156791205358321</v>
      </c>
      <c r="AQ90" s="14">
        <v>0.36194766714308901</v>
      </c>
      <c r="AR90" s="14">
        <v>0.42362168187410498</v>
      </c>
      <c r="AS90" s="14">
        <v>1.62882506123057E-2</v>
      </c>
      <c r="AT90" s="14">
        <v>0.19849463100091999</v>
      </c>
      <c r="AU90" s="14"/>
      <c r="AV90" s="14" t="s">
        <v>84</v>
      </c>
      <c r="AW90" s="14">
        <v>0.33226942816416499</v>
      </c>
      <c r="AX90" s="14">
        <v>0.34196706466836801</v>
      </c>
      <c r="AY90" s="14">
        <v>0.248616915304819</v>
      </c>
      <c r="AZ90" s="14">
        <v>0.34287551856990001</v>
      </c>
      <c r="BA90" s="14"/>
      <c r="BB90" s="14">
        <v>0.218578135387831</v>
      </c>
      <c r="BC90" s="14">
        <v>7.04192787931247E-3</v>
      </c>
      <c r="BD90" s="14">
        <v>0.17169728118699401</v>
      </c>
      <c r="BE90" s="14"/>
      <c r="BF90" s="14">
        <v>0.13098837614290201</v>
      </c>
    </row>
    <row r="91" spans="2:58" x14ac:dyDescent="0.35">
      <c r="B91" t="s">
        <v>106</v>
      </c>
      <c r="C91" s="14">
        <v>0.16641104501686299</v>
      </c>
      <c r="D91" s="14">
        <v>0.16389747610262301</v>
      </c>
      <c r="E91" s="14">
        <v>0.16844350056053101</v>
      </c>
      <c r="F91" s="14"/>
      <c r="G91" s="14">
        <v>0.19593069270298</v>
      </c>
      <c r="H91" s="14">
        <v>0.16497230503812299</v>
      </c>
      <c r="I91" s="14">
        <v>0.18858843455464999</v>
      </c>
      <c r="J91" s="14">
        <v>0.15750885746673601</v>
      </c>
      <c r="K91" s="14">
        <v>0.133601081166005</v>
      </c>
      <c r="L91" s="14">
        <v>0.15922963833010401</v>
      </c>
      <c r="M91" s="14"/>
      <c r="N91" s="14">
        <v>0.15713867151578201</v>
      </c>
      <c r="O91" s="14">
        <v>0.176854286633953</v>
      </c>
      <c r="P91" s="14">
        <v>0.146659479031267</v>
      </c>
      <c r="Q91" s="14">
        <v>0.182142806423779</v>
      </c>
      <c r="R91" s="14"/>
      <c r="S91" s="14">
        <v>0.15955854856621099</v>
      </c>
      <c r="T91" s="14">
        <v>0.18022628923962999</v>
      </c>
      <c r="U91" s="14">
        <v>0.19390263348363701</v>
      </c>
      <c r="V91" s="14">
        <v>0.135713616794329</v>
      </c>
      <c r="W91" s="14">
        <v>0.17012193823432201</v>
      </c>
      <c r="X91" s="14">
        <v>0.17696665366259301</v>
      </c>
      <c r="Y91" s="14">
        <v>0.15595580093145001</v>
      </c>
      <c r="Z91" s="14">
        <v>0.16878124409998399</v>
      </c>
      <c r="AA91" s="14">
        <v>0.17892425615350599</v>
      </c>
      <c r="AB91" s="14">
        <v>0.164770770822875</v>
      </c>
      <c r="AC91" s="14">
        <v>0.133182467365629</v>
      </c>
      <c r="AD91" s="14">
        <v>0.15648787051218599</v>
      </c>
      <c r="AE91" s="14"/>
      <c r="AF91" s="14">
        <v>0.13834304408861001</v>
      </c>
      <c r="AG91" s="14">
        <v>0.19499435306055701</v>
      </c>
      <c r="AH91" s="14">
        <v>0.12725852530642301</v>
      </c>
      <c r="AI91" s="14"/>
      <c r="AJ91" s="14">
        <v>0.158327369361912</v>
      </c>
      <c r="AK91" s="14">
        <v>0.17203715634797201</v>
      </c>
      <c r="AL91" s="14">
        <v>0.22051946013339899</v>
      </c>
      <c r="AM91" s="14">
        <v>9.9609031775733006E-2</v>
      </c>
      <c r="AN91" s="14">
        <v>0.144414720400762</v>
      </c>
      <c r="AO91" s="14"/>
      <c r="AP91" s="14">
        <v>0.20050060400382599</v>
      </c>
      <c r="AQ91" s="14">
        <v>0.18493444841081499</v>
      </c>
      <c r="AR91" s="14">
        <v>0.19091036960405799</v>
      </c>
      <c r="AS91" s="14">
        <v>2.97875819710379E-2</v>
      </c>
      <c r="AT91" s="14">
        <v>0.15955119793630099</v>
      </c>
      <c r="AU91" s="14"/>
      <c r="AV91" s="14" t="s">
        <v>84</v>
      </c>
      <c r="AW91" s="14">
        <v>0.16907686905038599</v>
      </c>
      <c r="AX91" s="14">
        <v>0.16459038516814201</v>
      </c>
      <c r="AY91" s="14">
        <v>0.20881638736216501</v>
      </c>
      <c r="AZ91" s="14">
        <v>0.21183650887174099</v>
      </c>
      <c r="BA91" s="14"/>
      <c r="BB91" s="14">
        <v>0.21122305990012799</v>
      </c>
      <c r="BC91" s="14">
        <v>0</v>
      </c>
      <c r="BD91" s="14">
        <v>0.17669162686720899</v>
      </c>
      <c r="BE91" s="14"/>
      <c r="BF91" s="14">
        <v>0.123943220711928</v>
      </c>
    </row>
    <row r="92" spans="2:58" x14ac:dyDescent="0.35">
      <c r="B92" t="s">
        <v>107</v>
      </c>
      <c r="C92" s="14">
        <v>0.24953741077153799</v>
      </c>
      <c r="D92" s="14">
        <v>0.20432015965766701</v>
      </c>
      <c r="E92" s="14">
        <v>0.29451525567109299</v>
      </c>
      <c r="F92" s="14"/>
      <c r="G92" s="14">
        <v>0.24292470756808601</v>
      </c>
      <c r="H92" s="14">
        <v>0.32300554570672402</v>
      </c>
      <c r="I92" s="14">
        <v>0.26190462794000202</v>
      </c>
      <c r="J92" s="14">
        <v>0.225391798966985</v>
      </c>
      <c r="K92" s="14">
        <v>0.24987195152556099</v>
      </c>
      <c r="L92" s="14">
        <v>0.20362488323758199</v>
      </c>
      <c r="M92" s="14"/>
      <c r="N92" s="14">
        <v>0.237824896825889</v>
      </c>
      <c r="O92" s="14">
        <v>0.22649068305251199</v>
      </c>
      <c r="P92" s="14">
        <v>0.26872965472587301</v>
      </c>
      <c r="Q92" s="14">
        <v>0.26748310863741498</v>
      </c>
      <c r="R92" s="14"/>
      <c r="S92" s="14">
        <v>0.27663541818031401</v>
      </c>
      <c r="T92" s="14">
        <v>0.23373114090907199</v>
      </c>
      <c r="U92" s="14">
        <v>0.17042052732701701</v>
      </c>
      <c r="V92" s="14">
        <v>0.27806612515493301</v>
      </c>
      <c r="W92" s="14">
        <v>0.234400689962313</v>
      </c>
      <c r="X92" s="14">
        <v>0.29400720905831201</v>
      </c>
      <c r="Y92" s="14">
        <v>0.29294052300074802</v>
      </c>
      <c r="Z92" s="14">
        <v>0.23793330967022</v>
      </c>
      <c r="AA92" s="14">
        <v>0.24852684938108299</v>
      </c>
      <c r="AB92" s="14">
        <v>0.198936475982808</v>
      </c>
      <c r="AC92" s="14">
        <v>0.229068972208606</v>
      </c>
      <c r="AD92" s="14">
        <v>0.30841428771873503</v>
      </c>
      <c r="AE92" s="14"/>
      <c r="AF92" s="14">
        <v>0.261009619592802</v>
      </c>
      <c r="AG92" s="14">
        <v>0.19366970812613801</v>
      </c>
      <c r="AH92" s="14">
        <v>0.38829326217818</v>
      </c>
      <c r="AI92" s="14"/>
      <c r="AJ92" s="14">
        <v>0.26750885226647197</v>
      </c>
      <c r="AK92" s="14">
        <v>0.24168254371672401</v>
      </c>
      <c r="AL92" s="14">
        <v>0.106416581524195</v>
      </c>
      <c r="AM92" s="14">
        <v>4.30107800529776E-2</v>
      </c>
      <c r="AN92" s="14">
        <v>0.34227705033650202</v>
      </c>
      <c r="AO92" s="14"/>
      <c r="AP92" s="14">
        <v>0.33831156464394502</v>
      </c>
      <c r="AQ92" s="14">
        <v>0.27174959678073601</v>
      </c>
      <c r="AR92" s="14">
        <v>0.18247334333074999</v>
      </c>
      <c r="AS92" s="14">
        <v>3.46343684881344E-2</v>
      </c>
      <c r="AT92" s="14">
        <v>0.34547885358029701</v>
      </c>
      <c r="AU92" s="14"/>
      <c r="AV92" s="14" t="s">
        <v>84</v>
      </c>
      <c r="AW92" s="14">
        <v>0.22311194873472501</v>
      </c>
      <c r="AX92" s="14">
        <v>0.24904184768290599</v>
      </c>
      <c r="AY92" s="14">
        <v>0.26755397352011301</v>
      </c>
      <c r="AZ92" s="14">
        <v>0.21729713598921799</v>
      </c>
      <c r="BA92" s="14"/>
      <c r="BB92" s="14">
        <v>0.321709742820453</v>
      </c>
      <c r="BC92" s="14">
        <v>3.60564194289167E-2</v>
      </c>
      <c r="BD92" s="14">
        <v>0.33005522477664501</v>
      </c>
      <c r="BE92" s="14"/>
      <c r="BF92" s="14">
        <v>0.215711787648006</v>
      </c>
    </row>
    <row r="93" spans="2:58" x14ac:dyDescent="0.35">
      <c r="B93" t="s">
        <v>108</v>
      </c>
      <c r="C93" s="14">
        <v>0.15950890110799301</v>
      </c>
      <c r="D93" s="14">
        <v>0.18120299094234599</v>
      </c>
      <c r="E93" s="14">
        <v>0.138754183669798</v>
      </c>
      <c r="F93" s="14"/>
      <c r="G93" s="14">
        <v>0.12636903626791901</v>
      </c>
      <c r="H93" s="14">
        <v>0.18575435873771201</v>
      </c>
      <c r="I93" s="14">
        <v>0.15744838442968401</v>
      </c>
      <c r="J93" s="14">
        <v>0.15319224792677</v>
      </c>
      <c r="K93" s="14">
        <v>0.173888077497768</v>
      </c>
      <c r="L93" s="14">
        <v>0.15738199746334899</v>
      </c>
      <c r="M93" s="14"/>
      <c r="N93" s="14">
        <v>0.17142153219876699</v>
      </c>
      <c r="O93" s="14">
        <v>0.11479575486204199</v>
      </c>
      <c r="P93" s="14">
        <v>0.20662323767924001</v>
      </c>
      <c r="Q93" s="14">
        <v>0.154621076693302</v>
      </c>
      <c r="R93" s="14"/>
      <c r="S93" s="14">
        <v>0.16309263027760801</v>
      </c>
      <c r="T93" s="14">
        <v>0.15578822196014699</v>
      </c>
      <c r="U93" s="14">
        <v>0.16337388046579401</v>
      </c>
      <c r="V93" s="14">
        <v>0.17413245877158001</v>
      </c>
      <c r="W93" s="14">
        <v>0.22407940674388299</v>
      </c>
      <c r="X93" s="14">
        <v>0.14868070060300401</v>
      </c>
      <c r="Y93" s="14">
        <v>0.13354654393608201</v>
      </c>
      <c r="Z93" s="14">
        <v>0.176954039318687</v>
      </c>
      <c r="AA93" s="14">
        <v>0.192885585597453</v>
      </c>
      <c r="AB93" s="14">
        <v>0.116557124812142</v>
      </c>
      <c r="AC93" s="14">
        <v>0.101729625726579</v>
      </c>
      <c r="AD93" s="14">
        <v>0.13558799784468101</v>
      </c>
      <c r="AE93" s="14"/>
      <c r="AF93" s="14">
        <v>0.242533387569979</v>
      </c>
      <c r="AG93" s="14">
        <v>9.5405512889456798E-2</v>
      </c>
      <c r="AH93" s="14">
        <v>0.16654917234323699</v>
      </c>
      <c r="AI93" s="14"/>
      <c r="AJ93" s="14">
        <v>0.248382312773922</v>
      </c>
      <c r="AK93" s="14">
        <v>0.103515805954899</v>
      </c>
      <c r="AL93" s="14">
        <v>0.14620915986753799</v>
      </c>
      <c r="AM93" s="14">
        <v>0.13720962028563999</v>
      </c>
      <c r="AN93" s="14">
        <v>0.15655982180546699</v>
      </c>
      <c r="AO93" s="14"/>
      <c r="AP93" s="14">
        <v>0.21550788277088301</v>
      </c>
      <c r="AQ93" s="14">
        <v>0.11396902748540701</v>
      </c>
      <c r="AR93" s="14">
        <v>0.11500044566918299</v>
      </c>
      <c r="AS93" s="14">
        <v>0.30969441378714502</v>
      </c>
      <c r="AT93" s="14">
        <v>0.187735984826578</v>
      </c>
      <c r="AU93" s="14"/>
      <c r="AV93" s="14" t="s">
        <v>84</v>
      </c>
      <c r="AW93" s="14">
        <v>0.134046752769341</v>
      </c>
      <c r="AX93" s="14">
        <v>0.13619745904804501</v>
      </c>
      <c r="AY93" s="14">
        <v>0.14608184841329899</v>
      </c>
      <c r="AZ93" s="14">
        <v>0.19139080736404501</v>
      </c>
      <c r="BA93" s="14"/>
      <c r="BB93" s="14">
        <v>0.16002331947704801</v>
      </c>
      <c r="BC93" s="14">
        <v>0.359700517168623</v>
      </c>
      <c r="BD93" s="14">
        <v>0.29514174995494102</v>
      </c>
      <c r="BE93" s="14"/>
      <c r="BF93" s="14">
        <v>0.26151907345624098</v>
      </c>
    </row>
    <row r="94" spans="2:58" x14ac:dyDescent="0.35">
      <c r="B94" t="s">
        <v>109</v>
      </c>
      <c r="C94" s="14">
        <v>0.104103248043008</v>
      </c>
      <c r="D94" s="14">
        <v>0.13053373409862401</v>
      </c>
      <c r="E94" s="14">
        <v>7.8550791432054803E-2</v>
      </c>
      <c r="F94" s="14"/>
      <c r="G94" s="14">
        <v>6.10959790707137E-2</v>
      </c>
      <c r="H94" s="14">
        <v>7.1740392064951405E-2</v>
      </c>
      <c r="I94" s="14">
        <v>0.106244947656739</v>
      </c>
      <c r="J94" s="14">
        <v>0.12196321496976099</v>
      </c>
      <c r="K94" s="14">
        <v>0.14859742620104099</v>
      </c>
      <c r="L94" s="14">
        <v>0.11281335934572501</v>
      </c>
      <c r="M94" s="14"/>
      <c r="N94" s="14">
        <v>8.6684972678383806E-2</v>
      </c>
      <c r="O94" s="14">
        <v>0.102551837944013</v>
      </c>
      <c r="P94" s="14">
        <v>0.12480702890418199</v>
      </c>
      <c r="Q94" s="14">
        <v>0.10618595008529499</v>
      </c>
      <c r="R94" s="14"/>
      <c r="S94" s="14">
        <v>9.0731899855097997E-2</v>
      </c>
      <c r="T94" s="14">
        <v>0.116963577585372</v>
      </c>
      <c r="U94" s="14">
        <v>0.108023100395668</v>
      </c>
      <c r="V94" s="14">
        <v>0.171958093921978</v>
      </c>
      <c r="W94" s="14">
        <v>0.120198295247331</v>
      </c>
      <c r="X94" s="14">
        <v>0.105971803405527</v>
      </c>
      <c r="Y94" s="14">
        <v>0.10667898193495</v>
      </c>
      <c r="Z94" s="14">
        <v>5.8638987616351099E-2</v>
      </c>
      <c r="AA94" s="14">
        <v>8.8606121341131203E-2</v>
      </c>
      <c r="AB94" s="14">
        <v>5.2174048319671998E-2</v>
      </c>
      <c r="AC94" s="14">
        <v>0.11353973040795701</v>
      </c>
      <c r="AD94" s="14">
        <v>0.10389366327319199</v>
      </c>
      <c r="AE94" s="14"/>
      <c r="AF94" s="14">
        <v>0.201475773697849</v>
      </c>
      <c r="AG94" s="14">
        <v>4.8927971145421398E-2</v>
      </c>
      <c r="AH94" s="14">
        <v>5.0445226521247499E-2</v>
      </c>
      <c r="AI94" s="14"/>
      <c r="AJ94" s="14">
        <v>0.16010326622041299</v>
      </c>
      <c r="AK94" s="14">
        <v>5.5726501313541003E-2</v>
      </c>
      <c r="AL94" s="14">
        <v>4.8922646357275397E-2</v>
      </c>
      <c r="AM94" s="14">
        <v>0.61971622207102195</v>
      </c>
      <c r="AN94" s="14">
        <v>7.3055108204620495E-2</v>
      </c>
      <c r="AO94" s="14"/>
      <c r="AP94" s="14">
        <v>6.1084403276302997E-2</v>
      </c>
      <c r="AQ94" s="14">
        <v>3.5819050564774101E-2</v>
      </c>
      <c r="AR94" s="14">
        <v>4.65356357294461E-2</v>
      </c>
      <c r="AS94" s="14">
        <v>0.60133392366165395</v>
      </c>
      <c r="AT94" s="14">
        <v>1.1165825795558E-2</v>
      </c>
      <c r="AU94" s="14"/>
      <c r="AV94" s="14" t="s">
        <v>84</v>
      </c>
      <c r="AW94" s="14">
        <v>9.6208786910751007E-2</v>
      </c>
      <c r="AX94" s="14">
        <v>6.6393093200710199E-2</v>
      </c>
      <c r="AY94" s="14">
        <v>7.9251226347004905E-2</v>
      </c>
      <c r="AZ94" s="14">
        <v>3.6600029205097001E-2</v>
      </c>
      <c r="BA94" s="14"/>
      <c r="BB94" s="14">
        <v>7.1866852205141205E-2</v>
      </c>
      <c r="BC94" s="14">
        <v>0.58941091846418903</v>
      </c>
      <c r="BD94" s="14">
        <v>0</v>
      </c>
      <c r="BE94" s="14"/>
      <c r="BF94" s="14">
        <v>0.24589962061632101</v>
      </c>
    </row>
    <row r="95" spans="2:58" x14ac:dyDescent="0.35">
      <c r="B95" t="s">
        <v>97</v>
      </c>
      <c r="C95" s="14">
        <v>4.1787634882481398E-2</v>
      </c>
      <c r="D95" s="14">
        <v>2.2447983597784899E-2</v>
      </c>
      <c r="E95" s="14">
        <v>5.9820770778062603E-2</v>
      </c>
      <c r="F95" s="14"/>
      <c r="G95" s="14">
        <v>6.7534739057710597E-2</v>
      </c>
      <c r="H95" s="14">
        <v>5.0294111128264998E-2</v>
      </c>
      <c r="I95" s="14">
        <v>4.4075640007560299E-2</v>
      </c>
      <c r="J95" s="14">
        <v>3.1110972550310499E-2</v>
      </c>
      <c r="K95" s="14">
        <v>2.54319068702832E-2</v>
      </c>
      <c r="L95" s="14">
        <v>3.5580521424682501E-2</v>
      </c>
      <c r="M95" s="14"/>
      <c r="N95" s="14">
        <v>2.84568784098457E-2</v>
      </c>
      <c r="O95" s="14">
        <v>4.6234311031793797E-2</v>
      </c>
      <c r="P95" s="14">
        <v>4.1918867708257201E-2</v>
      </c>
      <c r="Q95" s="14">
        <v>5.0159757354906201E-2</v>
      </c>
      <c r="R95" s="14"/>
      <c r="S95" s="14">
        <v>3.7770936181802502E-2</v>
      </c>
      <c r="T95" s="14">
        <v>4.5227617810837097E-2</v>
      </c>
      <c r="U95" s="14">
        <v>4.8596777800565198E-2</v>
      </c>
      <c r="V95" s="14">
        <v>3.8401051814303699E-2</v>
      </c>
      <c r="W95" s="14">
        <v>3.3894350357269697E-2</v>
      </c>
      <c r="X95" s="14">
        <v>5.1861108739745497E-2</v>
      </c>
      <c r="Y95" s="14">
        <v>3.5100016481929203E-2</v>
      </c>
      <c r="Z95" s="14">
        <v>2.3150313652768699E-2</v>
      </c>
      <c r="AA95" s="14">
        <v>3.9444646743471402E-2</v>
      </c>
      <c r="AB95" s="14">
        <v>4.8685444839605803E-2</v>
      </c>
      <c r="AC95" s="14">
        <v>4.5771564053358499E-2</v>
      </c>
      <c r="AD95" s="14">
        <v>4.9721218788880299E-2</v>
      </c>
      <c r="AE95" s="14"/>
      <c r="AF95" s="14">
        <v>1.9836825405466E-2</v>
      </c>
      <c r="AG95" s="14">
        <v>3.02981675403293E-2</v>
      </c>
      <c r="AH95" s="14">
        <v>0.105943404062587</v>
      </c>
      <c r="AI95" s="14"/>
      <c r="AJ95" s="14">
        <v>2.2553424620501899E-2</v>
      </c>
      <c r="AK95" s="14">
        <v>3.9665786445302199E-2</v>
      </c>
      <c r="AL95" s="14">
        <v>1.6458397935542698E-2</v>
      </c>
      <c r="AM95" s="14">
        <v>0</v>
      </c>
      <c r="AN95" s="14">
        <v>9.4510120336359804E-2</v>
      </c>
      <c r="AO95" s="14"/>
      <c r="AP95" s="14">
        <v>2.7804339946722201E-2</v>
      </c>
      <c r="AQ95" s="14">
        <v>3.1580209615178302E-2</v>
      </c>
      <c r="AR95" s="14">
        <v>4.1458523792457999E-2</v>
      </c>
      <c r="AS95" s="14">
        <v>8.2614614797230299E-3</v>
      </c>
      <c r="AT95" s="14">
        <v>9.7573506860345202E-2</v>
      </c>
      <c r="AU95" s="14"/>
      <c r="AV95" s="14" t="s">
        <v>84</v>
      </c>
      <c r="AW95" s="14">
        <v>4.52862143706321E-2</v>
      </c>
      <c r="AX95" s="14">
        <v>4.1810150231827901E-2</v>
      </c>
      <c r="AY95" s="14">
        <v>4.9679649052599403E-2</v>
      </c>
      <c r="AZ95" s="14">
        <v>0</v>
      </c>
      <c r="BA95" s="14"/>
      <c r="BB95" s="14">
        <v>1.6598890209398001E-2</v>
      </c>
      <c r="BC95" s="14">
        <v>7.7902170589585901E-3</v>
      </c>
      <c r="BD95" s="14">
        <v>2.64141172142109E-2</v>
      </c>
      <c r="BE95" s="14"/>
      <c r="BF95" s="14">
        <v>2.19379214246016E-2</v>
      </c>
    </row>
    <row r="96" spans="2:58" x14ac:dyDescent="0.35">
      <c r="B96" t="s">
        <v>110</v>
      </c>
      <c r="C96" s="14">
        <v>0.44506280519497998</v>
      </c>
      <c r="D96" s="14">
        <v>0.46149513170357798</v>
      </c>
      <c r="E96" s="14">
        <v>0.428358998448992</v>
      </c>
      <c r="F96" s="14"/>
      <c r="G96" s="14">
        <v>0.50207553803557103</v>
      </c>
      <c r="H96" s="14">
        <v>0.36920559236234701</v>
      </c>
      <c r="I96" s="14">
        <v>0.43032639996601502</v>
      </c>
      <c r="J96" s="14">
        <v>0.46834176558617402</v>
      </c>
      <c r="K96" s="14">
        <v>0.402210637905346</v>
      </c>
      <c r="L96" s="14">
        <v>0.490599238528661</v>
      </c>
      <c r="M96" s="14"/>
      <c r="N96" s="14">
        <v>0.47561171988711498</v>
      </c>
      <c r="O96" s="14">
        <v>0.50992741310963896</v>
      </c>
      <c r="P96" s="14">
        <v>0.357921210982447</v>
      </c>
      <c r="Q96" s="14">
        <v>0.42155010722908198</v>
      </c>
      <c r="R96" s="14"/>
      <c r="S96" s="14">
        <v>0.43176911550517699</v>
      </c>
      <c r="T96" s="14">
        <v>0.44828944173457103</v>
      </c>
      <c r="U96" s="14">
        <v>0.50958571401095598</v>
      </c>
      <c r="V96" s="14">
        <v>0.33744227033720497</v>
      </c>
      <c r="W96" s="14">
        <v>0.387427257689203</v>
      </c>
      <c r="X96" s="14">
        <v>0.399479178193412</v>
      </c>
      <c r="Y96" s="14">
        <v>0.43173393464629101</v>
      </c>
      <c r="Z96" s="14">
        <v>0.50332334974197301</v>
      </c>
      <c r="AA96" s="14">
        <v>0.43053679693686198</v>
      </c>
      <c r="AB96" s="14">
        <v>0.58364690604577196</v>
      </c>
      <c r="AC96" s="14">
        <v>0.50989010760349895</v>
      </c>
      <c r="AD96" s="14">
        <v>0.402382832374512</v>
      </c>
      <c r="AE96" s="14"/>
      <c r="AF96" s="14">
        <v>0.27514439373390398</v>
      </c>
      <c r="AG96" s="14">
        <v>0.63169864029865497</v>
      </c>
      <c r="AH96" s="14">
        <v>0.28876893489474897</v>
      </c>
      <c r="AI96" s="14"/>
      <c r="AJ96" s="14">
        <v>0.30145214411869098</v>
      </c>
      <c r="AK96" s="14">
        <v>0.559409362569533</v>
      </c>
      <c r="AL96" s="14">
        <v>0.68199321431544802</v>
      </c>
      <c r="AM96" s="14">
        <v>0.20006337759036</v>
      </c>
      <c r="AN96" s="14">
        <v>0.33359789931704997</v>
      </c>
      <c r="AO96" s="14"/>
      <c r="AP96" s="14">
        <v>0.35729180936214699</v>
      </c>
      <c r="AQ96" s="14">
        <v>0.54688211555390398</v>
      </c>
      <c r="AR96" s="14">
        <v>0.61453205147816303</v>
      </c>
      <c r="AS96" s="14">
        <v>4.60758325833436E-2</v>
      </c>
      <c r="AT96" s="14">
        <v>0.35804582893722098</v>
      </c>
      <c r="AU96" s="14"/>
      <c r="AV96" s="14" t="s">
        <v>84</v>
      </c>
      <c r="AW96" s="14">
        <v>0.50134629721455104</v>
      </c>
      <c r="AX96" s="14">
        <v>0.50655744983651096</v>
      </c>
      <c r="AY96" s="14">
        <v>0.45743330266698401</v>
      </c>
      <c r="AZ96" s="14">
        <v>0.55471202744164105</v>
      </c>
      <c r="BA96" s="14"/>
      <c r="BB96" s="14">
        <v>0.42980119528795901</v>
      </c>
      <c r="BC96" s="14">
        <v>7.04192787931247E-3</v>
      </c>
      <c r="BD96" s="14">
        <v>0.34838890805420297</v>
      </c>
      <c r="BE96" s="14"/>
      <c r="BF96" s="14">
        <v>0.25493159685483002</v>
      </c>
    </row>
    <row r="97" spans="2:58" x14ac:dyDescent="0.35">
      <c r="B97" t="s">
        <v>111</v>
      </c>
      <c r="C97" s="14">
        <v>0.26361214915100101</v>
      </c>
      <c r="D97" s="14">
        <v>0.31173672504097</v>
      </c>
      <c r="E97" s="14">
        <v>0.21730497510185301</v>
      </c>
      <c r="F97" s="14"/>
      <c r="G97" s="14">
        <v>0.187465015338632</v>
      </c>
      <c r="H97" s="14">
        <v>0.25749475080266399</v>
      </c>
      <c r="I97" s="14">
        <v>0.26369333208642198</v>
      </c>
      <c r="J97" s="14">
        <v>0.27515546289653098</v>
      </c>
      <c r="K97" s="14">
        <v>0.32248550369881002</v>
      </c>
      <c r="L97" s="14">
        <v>0.27019535680907403</v>
      </c>
      <c r="M97" s="14"/>
      <c r="N97" s="14">
        <v>0.25810650487715098</v>
      </c>
      <c r="O97" s="14">
        <v>0.21734759280605501</v>
      </c>
      <c r="P97" s="14">
        <v>0.33143026658342301</v>
      </c>
      <c r="Q97" s="14">
        <v>0.26080702677859702</v>
      </c>
      <c r="R97" s="14"/>
      <c r="S97" s="14">
        <v>0.25382453013270601</v>
      </c>
      <c r="T97" s="14">
        <v>0.27275179954551898</v>
      </c>
      <c r="U97" s="14">
        <v>0.27139698086146102</v>
      </c>
      <c r="V97" s="14">
        <v>0.34609055269355798</v>
      </c>
      <c r="W97" s="14">
        <v>0.34427770199121499</v>
      </c>
      <c r="X97" s="14">
        <v>0.25465250400853101</v>
      </c>
      <c r="Y97" s="14">
        <v>0.24022552587103099</v>
      </c>
      <c r="Z97" s="14">
        <v>0.235593026935039</v>
      </c>
      <c r="AA97" s="14">
        <v>0.281491706938584</v>
      </c>
      <c r="AB97" s="14">
        <v>0.16873117313181399</v>
      </c>
      <c r="AC97" s="14">
        <v>0.21526935613453599</v>
      </c>
      <c r="AD97" s="14">
        <v>0.239481661117873</v>
      </c>
      <c r="AE97" s="14"/>
      <c r="AF97" s="14">
        <v>0.44400916126782802</v>
      </c>
      <c r="AG97" s="14">
        <v>0.144333484034878</v>
      </c>
      <c r="AH97" s="14">
        <v>0.21699439886448499</v>
      </c>
      <c r="AI97" s="14"/>
      <c r="AJ97" s="14">
        <v>0.40848557899433502</v>
      </c>
      <c r="AK97" s="14">
        <v>0.15924230726843999</v>
      </c>
      <c r="AL97" s="14">
        <v>0.19513180622481399</v>
      </c>
      <c r="AM97" s="14">
        <v>0.75692584235666305</v>
      </c>
      <c r="AN97" s="14">
        <v>0.22961493001008801</v>
      </c>
      <c r="AO97" s="14"/>
      <c r="AP97" s="14">
        <v>0.276592286047186</v>
      </c>
      <c r="AQ97" s="14">
        <v>0.14978807805018199</v>
      </c>
      <c r="AR97" s="14">
        <v>0.16153608139862899</v>
      </c>
      <c r="AS97" s="14">
        <v>0.91102833744879896</v>
      </c>
      <c r="AT97" s="14">
        <v>0.19890181062213599</v>
      </c>
      <c r="AU97" s="14"/>
      <c r="AV97" s="14" t="s">
        <v>84</v>
      </c>
      <c r="AW97" s="14">
        <v>0.23025553968009199</v>
      </c>
      <c r="AX97" s="14">
        <v>0.202590552248755</v>
      </c>
      <c r="AY97" s="14">
        <v>0.22533307476030401</v>
      </c>
      <c r="AZ97" s="14">
        <v>0.22799083656914201</v>
      </c>
      <c r="BA97" s="14"/>
      <c r="BB97" s="14">
        <v>0.23189017168219</v>
      </c>
      <c r="BC97" s="14">
        <v>0.94911143563281197</v>
      </c>
      <c r="BD97" s="14">
        <v>0.29514174995494102</v>
      </c>
      <c r="BE97" s="14"/>
      <c r="BF97" s="14">
        <v>0.50741869407256202</v>
      </c>
    </row>
    <row r="98" spans="2:58" x14ac:dyDescent="0.35">
      <c r="B98" t="s">
        <v>112</v>
      </c>
      <c r="C98" s="14">
        <v>0.181450656043979</v>
      </c>
      <c r="D98" s="14">
        <v>0.14975840666260901</v>
      </c>
      <c r="E98" s="14">
        <v>0.21105402334713899</v>
      </c>
      <c r="F98" s="14"/>
      <c r="G98" s="14">
        <v>0.31461052269693901</v>
      </c>
      <c r="H98" s="14">
        <v>0.111710841559684</v>
      </c>
      <c r="I98" s="14">
        <v>0.16663306787959301</v>
      </c>
      <c r="J98" s="14">
        <v>0.19318630268964301</v>
      </c>
      <c r="K98" s="14">
        <v>7.9725134206536402E-2</v>
      </c>
      <c r="L98" s="14">
        <v>0.220403881719587</v>
      </c>
      <c r="M98" s="14"/>
      <c r="N98" s="14">
        <v>0.217505215009964</v>
      </c>
      <c r="O98" s="14">
        <v>0.29257982030358398</v>
      </c>
      <c r="P98" s="14">
        <v>2.6490944399023799E-2</v>
      </c>
      <c r="Q98" s="14">
        <v>0.16074308045048599</v>
      </c>
      <c r="R98" s="14"/>
      <c r="S98" s="14">
        <v>0.17794458537246999</v>
      </c>
      <c r="T98" s="14">
        <v>0.17553764218905199</v>
      </c>
      <c r="U98" s="14">
        <v>0.23818873314949501</v>
      </c>
      <c r="V98" s="14">
        <v>-8.6482823563536794E-3</v>
      </c>
      <c r="W98" s="14">
        <v>4.3149555697988E-2</v>
      </c>
      <c r="X98" s="14">
        <v>0.14482667418488099</v>
      </c>
      <c r="Y98" s="14">
        <v>0.19150840877525999</v>
      </c>
      <c r="Z98" s="14">
        <v>0.26773032280693398</v>
      </c>
      <c r="AA98" s="14">
        <v>0.14904508999827801</v>
      </c>
      <c r="AB98" s="14">
        <v>0.414915732913958</v>
      </c>
      <c r="AC98" s="14">
        <v>0.29462075146896399</v>
      </c>
      <c r="AD98" s="14">
        <v>0.162901171256639</v>
      </c>
      <c r="AE98" s="14"/>
      <c r="AF98" s="14">
        <v>-0.16886476753392299</v>
      </c>
      <c r="AG98" s="14">
        <v>0.48736515626377702</v>
      </c>
      <c r="AH98" s="14">
        <v>7.1774536030263694E-2</v>
      </c>
      <c r="AI98" s="14"/>
      <c r="AJ98" s="14">
        <v>-0.107033434875643</v>
      </c>
      <c r="AK98" s="14">
        <v>0.40016705530109298</v>
      </c>
      <c r="AL98" s="14">
        <v>0.486861408090635</v>
      </c>
      <c r="AM98" s="14">
        <v>-0.55686246476630297</v>
      </c>
      <c r="AN98" s="14">
        <v>0.10398296930696201</v>
      </c>
      <c r="AO98" s="14"/>
      <c r="AP98" s="14">
        <v>8.0699523314961802E-2</v>
      </c>
      <c r="AQ98" s="14">
        <v>0.39709403750372202</v>
      </c>
      <c r="AR98" s="14">
        <v>0.45299597007953402</v>
      </c>
      <c r="AS98" s="14">
        <v>-0.86495250486545505</v>
      </c>
      <c r="AT98" s="14">
        <v>0.15914401831508501</v>
      </c>
      <c r="AU98" s="14"/>
      <c r="AV98" s="14" t="s">
        <v>84</v>
      </c>
      <c r="AW98" s="14">
        <v>0.27109075753445999</v>
      </c>
      <c r="AX98" s="14">
        <v>0.30396689758775502</v>
      </c>
      <c r="AY98" s="14">
        <v>0.23210022790668</v>
      </c>
      <c r="AZ98" s="14">
        <v>0.32672119087249901</v>
      </c>
      <c r="BA98" s="14"/>
      <c r="BB98" s="14">
        <v>0.19791102360577001</v>
      </c>
      <c r="BC98" s="14">
        <v>-0.94206950775349996</v>
      </c>
      <c r="BD98" s="14">
        <v>5.32471580992619E-2</v>
      </c>
      <c r="BE98" s="14"/>
      <c r="BF98" s="14">
        <v>-0.25248709721773199</v>
      </c>
    </row>
    <row r="99" spans="2:58" x14ac:dyDescent="0.35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</row>
    <row r="100" spans="2:58" x14ac:dyDescent="0.35">
      <c r="B100" s="6" t="s">
        <v>118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</row>
    <row r="101" spans="2:58" x14ac:dyDescent="0.35">
      <c r="B101" s="24" t="s">
        <v>82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</row>
    <row r="102" spans="2:58" x14ac:dyDescent="0.35">
      <c r="B102" t="s">
        <v>105</v>
      </c>
      <c r="C102" s="14">
        <v>0.143767886150378</v>
      </c>
      <c r="D102" s="14">
        <v>0.18711947128746501</v>
      </c>
      <c r="E102" s="14">
        <v>0.100858554761888</v>
      </c>
      <c r="F102" s="14"/>
      <c r="G102" s="14">
        <v>7.0152906300468706E-2</v>
      </c>
      <c r="H102" s="14">
        <v>5.5760403575649299E-2</v>
      </c>
      <c r="I102" s="14">
        <v>0.11004536364921901</v>
      </c>
      <c r="J102" s="14">
        <v>0.186006826841767</v>
      </c>
      <c r="K102" s="14">
        <v>0.206946079706645</v>
      </c>
      <c r="L102" s="14">
        <v>0.21478784470530199</v>
      </c>
      <c r="M102" s="14"/>
      <c r="N102" s="14">
        <v>0.13554499407266499</v>
      </c>
      <c r="O102" s="14">
        <v>0.15574545527306399</v>
      </c>
      <c r="P102" s="14">
        <v>0.132540975394972</v>
      </c>
      <c r="Q102" s="14">
        <v>0.15075603960074099</v>
      </c>
      <c r="R102" s="14"/>
      <c r="S102" s="14">
        <v>0.103211535899749</v>
      </c>
      <c r="T102" s="14">
        <v>0.122674780950584</v>
      </c>
      <c r="U102" s="14">
        <v>0.18318033957847399</v>
      </c>
      <c r="V102" s="14">
        <v>0.19129732196310401</v>
      </c>
      <c r="W102" s="14">
        <v>0.154585030146664</v>
      </c>
      <c r="X102" s="14">
        <v>8.80034181710347E-2</v>
      </c>
      <c r="Y102" s="14">
        <v>0.141415356565983</v>
      </c>
      <c r="Z102" s="14">
        <v>6.8629197522944996E-2</v>
      </c>
      <c r="AA102" s="14">
        <v>0.142045076978141</v>
      </c>
      <c r="AB102" s="14">
        <v>0.24964050442369401</v>
      </c>
      <c r="AC102" s="14">
        <v>0.14269082268576999</v>
      </c>
      <c r="AD102" s="14">
        <v>0.115075221961269</v>
      </c>
      <c r="AE102" s="14"/>
      <c r="AF102" s="14">
        <v>0.24357737111043201</v>
      </c>
      <c r="AG102" s="14">
        <v>9.8106486346567198E-2</v>
      </c>
      <c r="AH102" s="14">
        <v>7.3656421475372297E-2</v>
      </c>
      <c r="AI102" s="14"/>
      <c r="AJ102" s="14">
        <v>0.25015461497628</v>
      </c>
      <c r="AK102" s="14">
        <v>6.4349398735670596E-2</v>
      </c>
      <c r="AL102" s="14">
        <v>7.6013065586738607E-2</v>
      </c>
      <c r="AM102" s="14">
        <v>0.38463967323620102</v>
      </c>
      <c r="AN102" s="14">
        <v>0.12640506719685601</v>
      </c>
      <c r="AO102" s="14"/>
      <c r="AP102" s="14">
        <v>0.230943981368012</v>
      </c>
      <c r="AQ102" s="14">
        <v>7.66020570946645E-2</v>
      </c>
      <c r="AR102" s="14">
        <v>8.5246014004779505E-2</v>
      </c>
      <c r="AS102" s="14">
        <v>0.37169614266140599</v>
      </c>
      <c r="AT102" s="14">
        <v>0.10717959838193</v>
      </c>
      <c r="AU102" s="14"/>
      <c r="AV102" s="14" t="s">
        <v>84</v>
      </c>
      <c r="AW102" s="14">
        <v>0.142074829913722</v>
      </c>
      <c r="AX102" s="14">
        <v>0.108719856585829</v>
      </c>
      <c r="AY102" s="14">
        <v>8.9314509620556107E-2</v>
      </c>
      <c r="AZ102" s="14">
        <v>0.11287507589976201</v>
      </c>
      <c r="BA102" s="14"/>
      <c r="BB102" s="14">
        <v>0.13511480550087199</v>
      </c>
      <c r="BC102" s="14">
        <v>0.44808053685201299</v>
      </c>
      <c r="BD102" s="14">
        <v>0.15845721224134601</v>
      </c>
      <c r="BE102" s="14"/>
      <c r="BF102" s="14">
        <v>0.24893696548473401</v>
      </c>
    </row>
    <row r="103" spans="2:58" x14ac:dyDescent="0.35">
      <c r="B103" t="s">
        <v>106</v>
      </c>
      <c r="C103" s="14">
        <v>0.173785662698728</v>
      </c>
      <c r="D103" s="14">
        <v>0.19705383094530701</v>
      </c>
      <c r="E103" s="14">
        <v>0.15153300755073601</v>
      </c>
      <c r="F103" s="14"/>
      <c r="G103" s="14">
        <v>0.12667890901620299</v>
      </c>
      <c r="H103" s="14">
        <v>0.16540550547865199</v>
      </c>
      <c r="I103" s="14">
        <v>0.17687398901441001</v>
      </c>
      <c r="J103" s="14">
        <v>0.14212566360744899</v>
      </c>
      <c r="K103" s="14">
        <v>0.189536807835117</v>
      </c>
      <c r="L103" s="14">
        <v>0.22464509630698801</v>
      </c>
      <c r="M103" s="14"/>
      <c r="N103" s="14">
        <v>0.16649469866513</v>
      </c>
      <c r="O103" s="14">
        <v>0.16490128661124001</v>
      </c>
      <c r="P103" s="14">
        <v>0.21587565525269101</v>
      </c>
      <c r="Q103" s="14">
        <v>0.15501381279759499</v>
      </c>
      <c r="R103" s="14"/>
      <c r="S103" s="14">
        <v>0.17422582583594301</v>
      </c>
      <c r="T103" s="14">
        <v>0.15182538415959301</v>
      </c>
      <c r="U103" s="14">
        <v>0.16068967250187799</v>
      </c>
      <c r="V103" s="14">
        <v>0.19702542957801</v>
      </c>
      <c r="W103" s="14">
        <v>0.16241886638120401</v>
      </c>
      <c r="X103" s="14">
        <v>0.13990160536924501</v>
      </c>
      <c r="Y103" s="14">
        <v>0.12914677876268801</v>
      </c>
      <c r="Z103" s="14">
        <v>0.22682428904784299</v>
      </c>
      <c r="AA103" s="14">
        <v>0.220437988616701</v>
      </c>
      <c r="AB103" s="14">
        <v>0.20109576453421399</v>
      </c>
      <c r="AC103" s="14">
        <v>0.177479508097035</v>
      </c>
      <c r="AD103" s="14">
        <v>0.14981732063813</v>
      </c>
      <c r="AE103" s="14"/>
      <c r="AF103" s="14">
        <v>0.22869059251596299</v>
      </c>
      <c r="AG103" s="14">
        <v>0.15554144610694801</v>
      </c>
      <c r="AH103" s="14">
        <v>0.12489809365137</v>
      </c>
      <c r="AI103" s="14"/>
      <c r="AJ103" s="14">
        <v>0.222305808298739</v>
      </c>
      <c r="AK103" s="14">
        <v>0.15409742267354001</v>
      </c>
      <c r="AL103" s="14">
        <v>0.21121632027456</v>
      </c>
      <c r="AM103" s="14">
        <v>0.33638632858351503</v>
      </c>
      <c r="AN103" s="14">
        <v>0.14264934428536</v>
      </c>
      <c r="AO103" s="14"/>
      <c r="AP103" s="14">
        <v>0.24142070620997899</v>
      </c>
      <c r="AQ103" s="14">
        <v>0.154619442969436</v>
      </c>
      <c r="AR103" s="14">
        <v>0.14397734913444701</v>
      </c>
      <c r="AS103" s="14">
        <v>0.20843033491587801</v>
      </c>
      <c r="AT103" s="14">
        <v>0.18049188949150199</v>
      </c>
      <c r="AU103" s="14"/>
      <c r="AV103" s="14" t="s">
        <v>84</v>
      </c>
      <c r="AW103" s="14">
        <v>0.156668777811799</v>
      </c>
      <c r="AX103" s="14">
        <v>0.16035539734708301</v>
      </c>
      <c r="AY103" s="14">
        <v>0.15977204894216199</v>
      </c>
      <c r="AZ103" s="14">
        <v>4.3961894276968401E-2</v>
      </c>
      <c r="BA103" s="14"/>
      <c r="BB103" s="14">
        <v>0.183825536016823</v>
      </c>
      <c r="BC103" s="14">
        <v>0.20555149606336501</v>
      </c>
      <c r="BD103" s="14">
        <v>0.29300004060118201</v>
      </c>
      <c r="BE103" s="14"/>
      <c r="BF103" s="14">
        <v>0.20764038840839899</v>
      </c>
    </row>
    <row r="104" spans="2:58" x14ac:dyDescent="0.35">
      <c r="B104" t="s">
        <v>107</v>
      </c>
      <c r="C104" s="14">
        <v>0.33375481168110199</v>
      </c>
      <c r="D104" s="14">
        <v>0.32906370743396302</v>
      </c>
      <c r="E104" s="14">
        <v>0.33830793483537303</v>
      </c>
      <c r="F104" s="14"/>
      <c r="G104" s="14">
        <v>0.311235639281708</v>
      </c>
      <c r="H104" s="14">
        <v>0.32909989408087198</v>
      </c>
      <c r="I104" s="14">
        <v>0.33846500658267598</v>
      </c>
      <c r="J104" s="14">
        <v>0.32438571856762</v>
      </c>
      <c r="K104" s="14">
        <v>0.361197332392723</v>
      </c>
      <c r="L104" s="14">
        <v>0.337880355822122</v>
      </c>
      <c r="M104" s="14"/>
      <c r="N104" s="14">
        <v>0.34238331677156902</v>
      </c>
      <c r="O104" s="14">
        <v>0.325315733287943</v>
      </c>
      <c r="P104" s="14">
        <v>0.33614128663509701</v>
      </c>
      <c r="Q104" s="14">
        <v>0.33128926426793998</v>
      </c>
      <c r="R104" s="14"/>
      <c r="S104" s="14">
        <v>0.37100559115063803</v>
      </c>
      <c r="T104" s="14">
        <v>0.36465796541693601</v>
      </c>
      <c r="U104" s="14">
        <v>0.29007965122775098</v>
      </c>
      <c r="V104" s="14">
        <v>0.35213419831401699</v>
      </c>
      <c r="W104" s="14">
        <v>0.301006592805526</v>
      </c>
      <c r="X104" s="14">
        <v>0.35230514536398699</v>
      </c>
      <c r="Y104" s="14">
        <v>0.34177338094937998</v>
      </c>
      <c r="Z104" s="14">
        <v>0.30783027058838403</v>
      </c>
      <c r="AA104" s="14">
        <v>0.30367264150530099</v>
      </c>
      <c r="AB104" s="14">
        <v>0.25946368629918498</v>
      </c>
      <c r="AC104" s="14">
        <v>0.36745457075041998</v>
      </c>
      <c r="AD104" s="14">
        <v>0.39823418099621599</v>
      </c>
      <c r="AE104" s="14"/>
      <c r="AF104" s="14">
        <v>0.30882290261088402</v>
      </c>
      <c r="AG104" s="14">
        <v>0.34464524488338399</v>
      </c>
      <c r="AH104" s="14">
        <v>0.415085825638561</v>
      </c>
      <c r="AI104" s="14"/>
      <c r="AJ104" s="14">
        <v>0.32971040359471998</v>
      </c>
      <c r="AK104" s="14">
        <v>0.34721763676336598</v>
      </c>
      <c r="AL104" s="14">
        <v>0.35938137811335802</v>
      </c>
      <c r="AM104" s="14">
        <v>0.135624223775202</v>
      </c>
      <c r="AN104" s="14">
        <v>0.40223147189742298</v>
      </c>
      <c r="AO104" s="14"/>
      <c r="AP104" s="14">
        <v>0.337144599790138</v>
      </c>
      <c r="AQ104" s="14">
        <v>0.36597852196716102</v>
      </c>
      <c r="AR104" s="14">
        <v>0.357486087056407</v>
      </c>
      <c r="AS104" s="14">
        <v>0.235478494678202</v>
      </c>
      <c r="AT104" s="14">
        <v>0.40838773828547298</v>
      </c>
      <c r="AU104" s="14"/>
      <c r="AV104" s="14" t="s">
        <v>84</v>
      </c>
      <c r="AW104" s="14">
        <v>0.28609329144548501</v>
      </c>
      <c r="AX104" s="14">
        <v>0.34253430268328899</v>
      </c>
      <c r="AY104" s="14">
        <v>0.329750561412886</v>
      </c>
      <c r="AZ104" s="14">
        <v>0.39429610704399598</v>
      </c>
      <c r="BA104" s="14"/>
      <c r="BB104" s="14">
        <v>0.39050959920784101</v>
      </c>
      <c r="BC104" s="14">
        <v>0.25805940278985601</v>
      </c>
      <c r="BD104" s="14">
        <v>0.33763598761679398</v>
      </c>
      <c r="BE104" s="14"/>
      <c r="BF104" s="14">
        <v>0.32825620837841002</v>
      </c>
    </row>
    <row r="105" spans="2:58" x14ac:dyDescent="0.35">
      <c r="B105" t="s">
        <v>108</v>
      </c>
      <c r="C105" s="14">
        <v>0.24967508149484899</v>
      </c>
      <c r="D105" s="14">
        <v>0.204522805594783</v>
      </c>
      <c r="E105" s="14">
        <v>0.293577397401591</v>
      </c>
      <c r="F105" s="14"/>
      <c r="G105" s="14">
        <v>0.31838519161589002</v>
      </c>
      <c r="H105" s="14">
        <v>0.32546192814611202</v>
      </c>
      <c r="I105" s="14">
        <v>0.281840815236928</v>
      </c>
      <c r="J105" s="14">
        <v>0.26054370057937898</v>
      </c>
      <c r="K105" s="14">
        <v>0.169750838203894</v>
      </c>
      <c r="L105" s="14">
        <v>0.161091191705693</v>
      </c>
      <c r="M105" s="14"/>
      <c r="N105" s="14">
        <v>0.26920948716660698</v>
      </c>
      <c r="O105" s="14">
        <v>0.26874796750602198</v>
      </c>
      <c r="P105" s="14">
        <v>0.217075636293276</v>
      </c>
      <c r="Q105" s="14">
        <v>0.233580117337436</v>
      </c>
      <c r="R105" s="14"/>
      <c r="S105" s="14">
        <v>0.24398831492040199</v>
      </c>
      <c r="T105" s="14">
        <v>0.25994114759447201</v>
      </c>
      <c r="U105" s="14">
        <v>0.28958391498465402</v>
      </c>
      <c r="V105" s="14">
        <v>0.163253892926255</v>
      </c>
      <c r="W105" s="14">
        <v>0.28127516375116202</v>
      </c>
      <c r="X105" s="14">
        <v>0.25531901335715101</v>
      </c>
      <c r="Y105" s="14">
        <v>0.26799881711212198</v>
      </c>
      <c r="Z105" s="14">
        <v>0.26897513754117802</v>
      </c>
      <c r="AA105" s="14">
        <v>0.26664569878508398</v>
      </c>
      <c r="AB105" s="14">
        <v>0.22482410325837299</v>
      </c>
      <c r="AC105" s="14">
        <v>0.23560587577713901</v>
      </c>
      <c r="AD105" s="14">
        <v>0.25532874922831</v>
      </c>
      <c r="AE105" s="14"/>
      <c r="AF105" s="14">
        <v>0.16989016912625099</v>
      </c>
      <c r="AG105" s="14">
        <v>0.30088047599180201</v>
      </c>
      <c r="AH105" s="14">
        <v>0.23021078178755999</v>
      </c>
      <c r="AI105" s="14"/>
      <c r="AJ105" s="14">
        <v>0.15939955952273899</v>
      </c>
      <c r="AK105" s="14">
        <v>0.32369063147744098</v>
      </c>
      <c r="AL105" s="14">
        <v>0.29893643464845598</v>
      </c>
      <c r="AM105" s="14">
        <v>0.14334977440508201</v>
      </c>
      <c r="AN105" s="14">
        <v>0.201510342904024</v>
      </c>
      <c r="AO105" s="14"/>
      <c r="AP105" s="14">
        <v>0.146873175051072</v>
      </c>
      <c r="AQ105" s="14">
        <v>0.32494650054877899</v>
      </c>
      <c r="AR105" s="14">
        <v>0.32734691555318401</v>
      </c>
      <c r="AS105" s="14">
        <v>0.136567133945658</v>
      </c>
      <c r="AT105" s="14">
        <v>0.19591455239156799</v>
      </c>
      <c r="AU105" s="14"/>
      <c r="AV105" s="14" t="s">
        <v>84</v>
      </c>
      <c r="AW105" s="14">
        <v>0.291353591771641</v>
      </c>
      <c r="AX105" s="14">
        <v>0.30852473113303402</v>
      </c>
      <c r="AY105" s="14">
        <v>0.28857589139445999</v>
      </c>
      <c r="AZ105" s="14">
        <v>0.32775539738463799</v>
      </c>
      <c r="BA105" s="14"/>
      <c r="BB105" s="14">
        <v>0.24567749828326199</v>
      </c>
      <c r="BC105" s="14">
        <v>5.9131186661949803E-2</v>
      </c>
      <c r="BD105" s="14">
        <v>0.170311145675862</v>
      </c>
      <c r="BE105" s="14"/>
      <c r="BF105" s="14">
        <v>0.16883108546244099</v>
      </c>
    </row>
    <row r="106" spans="2:58" x14ac:dyDescent="0.35">
      <c r="B106" t="s">
        <v>109</v>
      </c>
      <c r="C106" s="14">
        <v>6.4787060380478698E-2</v>
      </c>
      <c r="D106" s="14">
        <v>5.7885790114125299E-2</v>
      </c>
      <c r="E106" s="14">
        <v>7.1730635402781504E-2</v>
      </c>
      <c r="F106" s="14"/>
      <c r="G106" s="14">
        <v>0.12739652529505899</v>
      </c>
      <c r="H106" s="14">
        <v>7.8294850627315102E-2</v>
      </c>
      <c r="I106" s="14">
        <v>6.4425055796734895E-2</v>
      </c>
      <c r="J106" s="14">
        <v>6.7691495179861505E-2</v>
      </c>
      <c r="K106" s="14">
        <v>4.4398005290172002E-2</v>
      </c>
      <c r="L106" s="14">
        <v>2.3783893065274401E-2</v>
      </c>
      <c r="M106" s="14"/>
      <c r="N106" s="14">
        <v>5.8206786936472701E-2</v>
      </c>
      <c r="O106" s="14">
        <v>6.14594677524841E-2</v>
      </c>
      <c r="P106" s="14">
        <v>7.1028038746143204E-2</v>
      </c>
      <c r="Q106" s="14">
        <v>7.1048373890327393E-2</v>
      </c>
      <c r="R106" s="14"/>
      <c r="S106" s="14">
        <v>7.2779706319964693E-2</v>
      </c>
      <c r="T106" s="14">
        <v>7.4676432778152196E-2</v>
      </c>
      <c r="U106" s="14">
        <v>5.2304966370595202E-2</v>
      </c>
      <c r="V106" s="14">
        <v>5.3346941127732798E-2</v>
      </c>
      <c r="W106" s="14">
        <v>6.6015910823505303E-2</v>
      </c>
      <c r="X106" s="14">
        <v>0.101513584441351</v>
      </c>
      <c r="Y106" s="14">
        <v>7.8816674519669103E-2</v>
      </c>
      <c r="Z106" s="14">
        <v>0.104247742977352</v>
      </c>
      <c r="AA106" s="14">
        <v>4.0234711576278198E-2</v>
      </c>
      <c r="AB106" s="14">
        <v>3.6642357421825901E-2</v>
      </c>
      <c r="AC106" s="14">
        <v>6.7784306256336996E-2</v>
      </c>
      <c r="AD106" s="14">
        <v>1.85572026565991E-2</v>
      </c>
      <c r="AE106" s="14"/>
      <c r="AF106" s="14">
        <v>3.2441228229022401E-2</v>
      </c>
      <c r="AG106" s="14">
        <v>7.9967089494000707E-2</v>
      </c>
      <c r="AH106" s="14">
        <v>6.1845281757579203E-2</v>
      </c>
      <c r="AI106" s="14"/>
      <c r="AJ106" s="14">
        <v>1.7401770915682999E-2</v>
      </c>
      <c r="AK106" s="14">
        <v>8.4909604700035904E-2</v>
      </c>
      <c r="AL106" s="14">
        <v>3.10285326302807E-2</v>
      </c>
      <c r="AM106" s="14">
        <v>0</v>
      </c>
      <c r="AN106" s="14">
        <v>4.2311009026671703E-2</v>
      </c>
      <c r="AO106" s="14"/>
      <c r="AP106" s="14">
        <v>1.47322560664015E-2</v>
      </c>
      <c r="AQ106" s="14">
        <v>5.2474902782029299E-2</v>
      </c>
      <c r="AR106" s="14">
        <v>5.1851901726989801E-2</v>
      </c>
      <c r="AS106" s="14">
        <v>3.3610884001503999E-2</v>
      </c>
      <c r="AT106" s="14">
        <v>2.6412271835950098E-2</v>
      </c>
      <c r="AU106" s="14"/>
      <c r="AV106" s="14" t="s">
        <v>84</v>
      </c>
      <c r="AW106" s="14">
        <v>7.7013848696562998E-2</v>
      </c>
      <c r="AX106" s="14">
        <v>6.1976716749439602E-2</v>
      </c>
      <c r="AY106" s="14">
        <v>9.1159835110391205E-2</v>
      </c>
      <c r="AZ106" s="14">
        <v>7.9584101554486295E-2</v>
      </c>
      <c r="BA106" s="14"/>
      <c r="BB106" s="14">
        <v>2.6525474819914699E-2</v>
      </c>
      <c r="BC106" s="14">
        <v>2.1387160573856399E-2</v>
      </c>
      <c r="BD106" s="14">
        <v>0</v>
      </c>
      <c r="BE106" s="14"/>
      <c r="BF106" s="14">
        <v>2.7063092078811E-2</v>
      </c>
    </row>
    <row r="107" spans="2:58" x14ac:dyDescent="0.35">
      <c r="B107" t="s">
        <v>97</v>
      </c>
      <c r="C107" s="14">
        <v>3.4229497594464697E-2</v>
      </c>
      <c r="D107" s="14">
        <v>2.43543946243573E-2</v>
      </c>
      <c r="E107" s="14">
        <v>4.3992470047630301E-2</v>
      </c>
      <c r="F107" s="14"/>
      <c r="G107" s="14">
        <v>4.6150828490672098E-2</v>
      </c>
      <c r="H107" s="14">
        <v>4.5977418091399602E-2</v>
      </c>
      <c r="I107" s="14">
        <v>2.8349769720032201E-2</v>
      </c>
      <c r="J107" s="14">
        <v>1.92465952239236E-2</v>
      </c>
      <c r="K107" s="14">
        <v>2.81709365714473E-2</v>
      </c>
      <c r="L107" s="14">
        <v>3.7811618394620598E-2</v>
      </c>
      <c r="M107" s="14"/>
      <c r="N107" s="14">
        <v>2.8160716387556899E-2</v>
      </c>
      <c r="O107" s="14">
        <v>2.38300895692483E-2</v>
      </c>
      <c r="P107" s="14">
        <v>2.7338407677821398E-2</v>
      </c>
      <c r="Q107" s="14">
        <v>5.8312392105961001E-2</v>
      </c>
      <c r="R107" s="14"/>
      <c r="S107" s="14">
        <v>3.4789025873303299E-2</v>
      </c>
      <c r="T107" s="14">
        <v>2.6224289100263198E-2</v>
      </c>
      <c r="U107" s="14">
        <v>2.4161455336647299E-2</v>
      </c>
      <c r="V107" s="14">
        <v>4.2942216090880801E-2</v>
      </c>
      <c r="W107" s="14">
        <v>3.4698436091938803E-2</v>
      </c>
      <c r="X107" s="14">
        <v>6.2957233297231102E-2</v>
      </c>
      <c r="Y107" s="14">
        <v>4.0848992090158201E-2</v>
      </c>
      <c r="Z107" s="14">
        <v>2.3493362322296901E-2</v>
      </c>
      <c r="AA107" s="14">
        <v>2.6963882538494601E-2</v>
      </c>
      <c r="AB107" s="14">
        <v>2.83335840627079E-2</v>
      </c>
      <c r="AC107" s="14">
        <v>8.9849164332992896E-3</v>
      </c>
      <c r="AD107" s="14">
        <v>6.2987324519476098E-2</v>
      </c>
      <c r="AE107" s="14"/>
      <c r="AF107" s="14">
        <v>1.6577736407447599E-2</v>
      </c>
      <c r="AG107" s="14">
        <v>2.08592571772977E-2</v>
      </c>
      <c r="AH107" s="14">
        <v>9.4303595689557096E-2</v>
      </c>
      <c r="AI107" s="14"/>
      <c r="AJ107" s="14">
        <v>2.1027842691839702E-2</v>
      </c>
      <c r="AK107" s="14">
        <v>2.5735305649946201E-2</v>
      </c>
      <c r="AL107" s="14">
        <v>2.3424268746607201E-2</v>
      </c>
      <c r="AM107" s="14">
        <v>0</v>
      </c>
      <c r="AN107" s="14">
        <v>8.4892764689665196E-2</v>
      </c>
      <c r="AO107" s="14"/>
      <c r="AP107" s="14">
        <v>2.8885281514398099E-2</v>
      </c>
      <c r="AQ107" s="14">
        <v>2.5378574637929901E-2</v>
      </c>
      <c r="AR107" s="14">
        <v>3.40917325241928E-2</v>
      </c>
      <c r="AS107" s="14">
        <v>1.4217009797352E-2</v>
      </c>
      <c r="AT107" s="14">
        <v>8.1613949613577402E-2</v>
      </c>
      <c r="AU107" s="14"/>
      <c r="AV107" s="14" t="s">
        <v>84</v>
      </c>
      <c r="AW107" s="14">
        <v>4.67956603607897E-2</v>
      </c>
      <c r="AX107" s="14">
        <v>1.7888995501326801E-2</v>
      </c>
      <c r="AY107" s="14">
        <v>4.1427153519544499E-2</v>
      </c>
      <c r="AZ107" s="14">
        <v>4.1527423840149201E-2</v>
      </c>
      <c r="BA107" s="14"/>
      <c r="BB107" s="14">
        <v>1.8347086171287399E-2</v>
      </c>
      <c r="BC107" s="14">
        <v>7.7902170589585901E-3</v>
      </c>
      <c r="BD107" s="14">
        <v>4.0595613864816103E-2</v>
      </c>
      <c r="BE107" s="14"/>
      <c r="BF107" s="14">
        <v>1.9272260187204501E-2</v>
      </c>
    </row>
    <row r="108" spans="2:58" x14ac:dyDescent="0.35">
      <c r="B108" t="s">
        <v>110</v>
      </c>
      <c r="C108" s="14">
        <v>0.31755354884910603</v>
      </c>
      <c r="D108" s="14">
        <v>0.38417330223277202</v>
      </c>
      <c r="E108" s="14">
        <v>0.252391562312624</v>
      </c>
      <c r="F108" s="14"/>
      <c r="G108" s="14">
        <v>0.19683181531667199</v>
      </c>
      <c r="H108" s="14">
        <v>0.221165909054301</v>
      </c>
      <c r="I108" s="14">
        <v>0.28691935266363</v>
      </c>
      <c r="J108" s="14">
        <v>0.328132490449215</v>
      </c>
      <c r="K108" s="14">
        <v>0.39648288754176297</v>
      </c>
      <c r="L108" s="14">
        <v>0.43943294101229002</v>
      </c>
      <c r="M108" s="14"/>
      <c r="N108" s="14">
        <v>0.30203969273779502</v>
      </c>
      <c r="O108" s="14">
        <v>0.32064674188430398</v>
      </c>
      <c r="P108" s="14">
        <v>0.34841663064766298</v>
      </c>
      <c r="Q108" s="14">
        <v>0.30576985239833598</v>
      </c>
      <c r="R108" s="14"/>
      <c r="S108" s="14">
        <v>0.277437361735692</v>
      </c>
      <c r="T108" s="14">
        <v>0.274500165110176</v>
      </c>
      <c r="U108" s="14">
        <v>0.34387001208035201</v>
      </c>
      <c r="V108" s="14">
        <v>0.38832275154111401</v>
      </c>
      <c r="W108" s="14">
        <v>0.31700389652786798</v>
      </c>
      <c r="X108" s="14">
        <v>0.22790502354028</v>
      </c>
      <c r="Y108" s="14">
        <v>0.27056213532867102</v>
      </c>
      <c r="Z108" s="14">
        <v>0.29545348657078802</v>
      </c>
      <c r="AA108" s="14">
        <v>0.362483065594842</v>
      </c>
      <c r="AB108" s="14">
        <v>0.45073626895790803</v>
      </c>
      <c r="AC108" s="14">
        <v>0.32017033078280499</v>
      </c>
      <c r="AD108" s="14">
        <v>0.26489254259939898</v>
      </c>
      <c r="AE108" s="14"/>
      <c r="AF108" s="14">
        <v>0.472267963626395</v>
      </c>
      <c r="AG108" s="14">
        <v>0.25364793245351502</v>
      </c>
      <c r="AH108" s="14">
        <v>0.19855451512674299</v>
      </c>
      <c r="AI108" s="14"/>
      <c r="AJ108" s="14">
        <v>0.47246042327501903</v>
      </c>
      <c r="AK108" s="14">
        <v>0.21844682140921101</v>
      </c>
      <c r="AL108" s="14">
        <v>0.28722938586129898</v>
      </c>
      <c r="AM108" s="14">
        <v>0.72102600181971599</v>
      </c>
      <c r="AN108" s="14">
        <v>0.26905441148221598</v>
      </c>
      <c r="AO108" s="14"/>
      <c r="AP108" s="14">
        <v>0.47236468757798999</v>
      </c>
      <c r="AQ108" s="14">
        <v>0.231221500064101</v>
      </c>
      <c r="AR108" s="14">
        <v>0.229223363139227</v>
      </c>
      <c r="AS108" s="14">
        <v>0.58012647757728397</v>
      </c>
      <c r="AT108" s="14">
        <v>0.287671487873431</v>
      </c>
      <c r="AU108" s="14"/>
      <c r="AV108" s="14" t="s">
        <v>84</v>
      </c>
      <c r="AW108" s="14">
        <v>0.298743607725521</v>
      </c>
      <c r="AX108" s="14">
        <v>0.26907525393291098</v>
      </c>
      <c r="AY108" s="14">
        <v>0.249086558562718</v>
      </c>
      <c r="AZ108" s="14">
        <v>0.15683697017673001</v>
      </c>
      <c r="BA108" s="14"/>
      <c r="BB108" s="14">
        <v>0.31894034151769501</v>
      </c>
      <c r="BC108" s="14">
        <v>0.65363203291537897</v>
      </c>
      <c r="BD108" s="14">
        <v>0.45145725284252902</v>
      </c>
      <c r="BE108" s="14"/>
      <c r="BF108" s="14">
        <v>0.45657735389313298</v>
      </c>
    </row>
    <row r="109" spans="2:58" x14ac:dyDescent="0.35">
      <c r="B109" t="s">
        <v>111</v>
      </c>
      <c r="C109" s="14">
        <v>0.31446214187532801</v>
      </c>
      <c r="D109" s="14">
        <v>0.26240859570890801</v>
      </c>
      <c r="E109" s="14">
        <v>0.36530803280437302</v>
      </c>
      <c r="F109" s="14"/>
      <c r="G109" s="14">
        <v>0.44578171691094898</v>
      </c>
      <c r="H109" s="14">
        <v>0.40375677877342803</v>
      </c>
      <c r="I109" s="14">
        <v>0.34626587103366302</v>
      </c>
      <c r="J109" s="14">
        <v>0.32823519575924098</v>
      </c>
      <c r="K109" s="14">
        <v>0.21414884349406599</v>
      </c>
      <c r="L109" s="14">
        <v>0.18487508477096801</v>
      </c>
      <c r="M109" s="14"/>
      <c r="N109" s="14">
        <v>0.32741627410308</v>
      </c>
      <c r="O109" s="14">
        <v>0.33020743525850599</v>
      </c>
      <c r="P109" s="14">
        <v>0.28810367503941903</v>
      </c>
      <c r="Q109" s="14">
        <v>0.30462849122776298</v>
      </c>
      <c r="R109" s="14"/>
      <c r="S109" s="14">
        <v>0.31676802124036701</v>
      </c>
      <c r="T109" s="14">
        <v>0.33461758037262401</v>
      </c>
      <c r="U109" s="14">
        <v>0.34188888135524997</v>
      </c>
      <c r="V109" s="14">
        <v>0.216600834053988</v>
      </c>
      <c r="W109" s="14">
        <v>0.34729107457466701</v>
      </c>
      <c r="X109" s="14">
        <v>0.35683259779850202</v>
      </c>
      <c r="Y109" s="14">
        <v>0.34681549163179098</v>
      </c>
      <c r="Z109" s="14">
        <v>0.37322288051852998</v>
      </c>
      <c r="AA109" s="14">
        <v>0.30688041036136199</v>
      </c>
      <c r="AB109" s="14">
        <v>0.26146646068019902</v>
      </c>
      <c r="AC109" s="14">
        <v>0.30339018203347601</v>
      </c>
      <c r="AD109" s="14">
        <v>0.273885951884909</v>
      </c>
      <c r="AE109" s="14"/>
      <c r="AF109" s="14">
        <v>0.202331397355274</v>
      </c>
      <c r="AG109" s="14">
        <v>0.38084756548580301</v>
      </c>
      <c r="AH109" s="14">
        <v>0.29205606354513902</v>
      </c>
      <c r="AI109" s="14"/>
      <c r="AJ109" s="14">
        <v>0.176801330438422</v>
      </c>
      <c r="AK109" s="14">
        <v>0.40860023617747698</v>
      </c>
      <c r="AL109" s="14">
        <v>0.32996496727873598</v>
      </c>
      <c r="AM109" s="14">
        <v>0.14334977440508201</v>
      </c>
      <c r="AN109" s="14">
        <v>0.24382135193069601</v>
      </c>
      <c r="AO109" s="14"/>
      <c r="AP109" s="14">
        <v>0.161605431117474</v>
      </c>
      <c r="AQ109" s="14">
        <v>0.37742140333080798</v>
      </c>
      <c r="AR109" s="14">
        <v>0.37919881728017402</v>
      </c>
      <c r="AS109" s="14">
        <v>0.170178017947162</v>
      </c>
      <c r="AT109" s="14">
        <v>0.22232682422751801</v>
      </c>
      <c r="AU109" s="14"/>
      <c r="AV109" s="14" t="s">
        <v>84</v>
      </c>
      <c r="AW109" s="14">
        <v>0.36836744046820402</v>
      </c>
      <c r="AX109" s="14">
        <v>0.37050144788247302</v>
      </c>
      <c r="AY109" s="14">
        <v>0.37973572650485099</v>
      </c>
      <c r="AZ109" s="14">
        <v>0.40733949893912402</v>
      </c>
      <c r="BA109" s="14"/>
      <c r="BB109" s="14">
        <v>0.27220297310317698</v>
      </c>
      <c r="BC109" s="14">
        <v>8.0518347235806198E-2</v>
      </c>
      <c r="BD109" s="14">
        <v>0.170311145675862</v>
      </c>
      <c r="BE109" s="14"/>
      <c r="BF109" s="14">
        <v>0.19589417754125199</v>
      </c>
    </row>
    <row r="110" spans="2:58" x14ac:dyDescent="0.35">
      <c r="B110" t="s">
        <v>112</v>
      </c>
      <c r="C110" s="14">
        <v>3.0914069737779698E-3</v>
      </c>
      <c r="D110" s="14">
        <v>0.12176470652386399</v>
      </c>
      <c r="E110" s="14">
        <v>-0.11291647049174799</v>
      </c>
      <c r="F110" s="14"/>
      <c r="G110" s="14">
        <v>-0.24894990159427699</v>
      </c>
      <c r="H110" s="14">
        <v>-0.182590869719126</v>
      </c>
      <c r="I110" s="14">
        <v>-5.9346518370033102E-2</v>
      </c>
      <c r="J110" s="14">
        <v>-1.0270531002559701E-4</v>
      </c>
      <c r="K110" s="14">
        <v>0.18233404404769599</v>
      </c>
      <c r="L110" s="14">
        <v>0.25455785624132199</v>
      </c>
      <c r="M110" s="14"/>
      <c r="N110" s="14">
        <v>-2.53765813652852E-2</v>
      </c>
      <c r="O110" s="14">
        <v>-9.5606933742021193E-3</v>
      </c>
      <c r="P110" s="14">
        <v>6.0312955608243297E-2</v>
      </c>
      <c r="Q110" s="14">
        <v>1.1413611705728399E-3</v>
      </c>
      <c r="R110" s="14"/>
      <c r="S110" s="14">
        <v>-3.9330659504674799E-2</v>
      </c>
      <c r="T110" s="14">
        <v>-6.0117415262448098E-2</v>
      </c>
      <c r="U110" s="14">
        <v>1.98113072510231E-3</v>
      </c>
      <c r="V110" s="14">
        <v>0.17172191748712601</v>
      </c>
      <c r="W110" s="14">
        <v>-3.0287178046798799E-2</v>
      </c>
      <c r="X110" s="14">
        <v>-0.12892757425822299</v>
      </c>
      <c r="Y110" s="14">
        <v>-7.6253356303119996E-2</v>
      </c>
      <c r="Z110" s="14">
        <v>-7.7769393947741794E-2</v>
      </c>
      <c r="AA110" s="14">
        <v>5.560265523348E-2</v>
      </c>
      <c r="AB110" s="14">
        <v>0.18926980827770901</v>
      </c>
      <c r="AC110" s="14">
        <v>1.6780148749328799E-2</v>
      </c>
      <c r="AD110" s="14">
        <v>-8.9934092855104009E-3</v>
      </c>
      <c r="AE110" s="14"/>
      <c r="AF110" s="14">
        <v>0.269936566271122</v>
      </c>
      <c r="AG110" s="14">
        <v>-0.12719963303228801</v>
      </c>
      <c r="AH110" s="14">
        <v>-9.3501548418396696E-2</v>
      </c>
      <c r="AI110" s="14"/>
      <c r="AJ110" s="14">
        <v>0.29565909283659703</v>
      </c>
      <c r="AK110" s="14">
        <v>-0.190153414768267</v>
      </c>
      <c r="AL110" s="14">
        <v>-4.2735581417437801E-2</v>
      </c>
      <c r="AM110" s="14">
        <v>0.57767622741463398</v>
      </c>
      <c r="AN110" s="14">
        <v>2.5233059551519998E-2</v>
      </c>
      <c r="AO110" s="14"/>
      <c r="AP110" s="14">
        <v>0.310759256460516</v>
      </c>
      <c r="AQ110" s="14">
        <v>-0.14619990326670701</v>
      </c>
      <c r="AR110" s="14">
        <v>-0.14997545414094701</v>
      </c>
      <c r="AS110" s="14">
        <v>0.409948459630122</v>
      </c>
      <c r="AT110" s="14">
        <v>6.5344663645913098E-2</v>
      </c>
      <c r="AU110" s="14"/>
      <c r="AV110" s="14" t="s">
        <v>84</v>
      </c>
      <c r="AW110" s="14">
        <v>-6.9623832742683495E-2</v>
      </c>
      <c r="AX110" s="14">
        <v>-0.101426193949562</v>
      </c>
      <c r="AY110" s="14">
        <v>-0.13064916794213299</v>
      </c>
      <c r="AZ110" s="14">
        <v>-0.25050252876239398</v>
      </c>
      <c r="BA110" s="14"/>
      <c r="BB110" s="14">
        <v>4.6737368414517998E-2</v>
      </c>
      <c r="BC110" s="14">
        <v>0.57311368567957199</v>
      </c>
      <c r="BD110" s="14">
        <v>0.28114610716666699</v>
      </c>
      <c r="BE110" s="14"/>
      <c r="BF110" s="14">
        <v>0.26068317635188099</v>
      </c>
    </row>
    <row r="111" spans="2:58" x14ac:dyDescent="0.35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</row>
    <row r="112" spans="2:58" x14ac:dyDescent="0.35">
      <c r="B112" s="6" t="s">
        <v>119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</row>
    <row r="113" spans="2:58" x14ac:dyDescent="0.35">
      <c r="B113" s="24" t="s">
        <v>82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</row>
    <row r="114" spans="2:58" x14ac:dyDescent="0.35">
      <c r="B114" t="s">
        <v>105</v>
      </c>
      <c r="C114" s="14">
        <v>0.21521031252498601</v>
      </c>
      <c r="D114" s="14">
        <v>0.26557510815317797</v>
      </c>
      <c r="E114" s="14">
        <v>0.16656836423397001</v>
      </c>
      <c r="F114" s="14"/>
      <c r="G114" s="14">
        <v>8.5276088753336601E-2</v>
      </c>
      <c r="H114" s="14">
        <v>0.114475746075189</v>
      </c>
      <c r="I114" s="14">
        <v>0.17585761381072901</v>
      </c>
      <c r="J114" s="14">
        <v>0.263740434361797</v>
      </c>
      <c r="K114" s="14">
        <v>0.31084456773319702</v>
      </c>
      <c r="L114" s="14">
        <v>0.31167584131741699</v>
      </c>
      <c r="M114" s="14"/>
      <c r="N114" s="14">
        <v>0.20721156731903001</v>
      </c>
      <c r="O114" s="14">
        <v>0.22212485519641301</v>
      </c>
      <c r="P114" s="14">
        <v>0.21754126626310899</v>
      </c>
      <c r="Q114" s="14">
        <v>0.216475406360367</v>
      </c>
      <c r="R114" s="14"/>
      <c r="S114" s="14">
        <v>0.17344213873325201</v>
      </c>
      <c r="T114" s="14">
        <v>0.20388994479577699</v>
      </c>
      <c r="U114" s="14">
        <v>0.22039144470742</v>
      </c>
      <c r="V114" s="14">
        <v>0.26347624872557701</v>
      </c>
      <c r="W114" s="14">
        <v>0.207238798376285</v>
      </c>
      <c r="X114" s="14">
        <v>0.139851943679347</v>
      </c>
      <c r="Y114" s="14">
        <v>0.217599380977199</v>
      </c>
      <c r="Z114" s="14">
        <v>0.12916890646656001</v>
      </c>
      <c r="AA114" s="14">
        <v>0.20874330655107401</v>
      </c>
      <c r="AB114" s="14">
        <v>0.36759996661565197</v>
      </c>
      <c r="AC114" s="14">
        <v>0.219015515611555</v>
      </c>
      <c r="AD114" s="14">
        <v>0.213333870405023</v>
      </c>
      <c r="AE114" s="14"/>
      <c r="AF114" s="14">
        <v>0.35256835409516701</v>
      </c>
      <c r="AG114" s="14">
        <v>0.17003368327594201</v>
      </c>
      <c r="AH114" s="14">
        <v>8.0617958665749806E-2</v>
      </c>
      <c r="AI114" s="14"/>
      <c r="AJ114" s="14">
        <v>0.35743582237328198</v>
      </c>
      <c r="AK114" s="14">
        <v>0.13384519475314599</v>
      </c>
      <c r="AL114" s="14">
        <v>0.224723983077673</v>
      </c>
      <c r="AM114" s="14">
        <v>0.54552556844147304</v>
      </c>
      <c r="AN114" s="14">
        <v>0.115293300999804</v>
      </c>
      <c r="AO114" s="14"/>
      <c r="AP114" s="14">
        <v>0.32076483129095001</v>
      </c>
      <c r="AQ114" s="14">
        <v>0.14745364815190001</v>
      </c>
      <c r="AR114" s="14">
        <v>0.172502632872122</v>
      </c>
      <c r="AS114" s="14">
        <v>0.41689816830766302</v>
      </c>
      <c r="AT114" s="14">
        <v>0.15326416018465699</v>
      </c>
      <c r="AU114" s="14"/>
      <c r="AV114" s="14" t="s">
        <v>84</v>
      </c>
      <c r="AW114" s="14">
        <v>0.225002486153424</v>
      </c>
      <c r="AX114" s="14">
        <v>0.18293382505527001</v>
      </c>
      <c r="AY114" s="14">
        <v>0.15623267002841901</v>
      </c>
      <c r="AZ114" s="14">
        <v>0.11287507589976201</v>
      </c>
      <c r="BA114" s="14"/>
      <c r="BB114" s="14">
        <v>0.269317775280217</v>
      </c>
      <c r="BC114" s="14">
        <v>0.50406204343584804</v>
      </c>
      <c r="BD114" s="14">
        <v>0.26040807672783001</v>
      </c>
      <c r="BE114" s="14"/>
      <c r="BF114" s="14">
        <v>0.353416374276529</v>
      </c>
    </row>
    <row r="115" spans="2:58" x14ac:dyDescent="0.35">
      <c r="B115" t="s">
        <v>106</v>
      </c>
      <c r="C115" s="14">
        <v>0.19197367043755401</v>
      </c>
      <c r="D115" s="14">
        <v>0.21542602228633301</v>
      </c>
      <c r="E115" s="14">
        <v>0.16867629018319</v>
      </c>
      <c r="F115" s="14"/>
      <c r="G115" s="14">
        <v>0.143977172803464</v>
      </c>
      <c r="H115" s="14">
        <v>0.196776854760636</v>
      </c>
      <c r="I115" s="14">
        <v>0.21144368391413401</v>
      </c>
      <c r="J115" s="14">
        <v>0.18296057526780499</v>
      </c>
      <c r="K115" s="14">
        <v>0.19271707220523701</v>
      </c>
      <c r="L115" s="14">
        <v>0.21102812769608101</v>
      </c>
      <c r="M115" s="14"/>
      <c r="N115" s="14">
        <v>0.17131341764868899</v>
      </c>
      <c r="O115" s="14">
        <v>0.21375800159965599</v>
      </c>
      <c r="P115" s="14">
        <v>0.19066024285857</v>
      </c>
      <c r="Q115" s="14">
        <v>0.19434424105423001</v>
      </c>
      <c r="R115" s="14"/>
      <c r="S115" s="14">
        <v>0.19111830305090399</v>
      </c>
      <c r="T115" s="14">
        <v>0.184492609174497</v>
      </c>
      <c r="U115" s="14">
        <v>0.25273510098409402</v>
      </c>
      <c r="V115" s="14">
        <v>0.18941235546709601</v>
      </c>
      <c r="W115" s="14">
        <v>0.198959753969286</v>
      </c>
      <c r="X115" s="14">
        <v>0.194410669388313</v>
      </c>
      <c r="Y115" s="14">
        <v>0.186743676215474</v>
      </c>
      <c r="Z115" s="14">
        <v>0.29592514042142798</v>
      </c>
      <c r="AA115" s="14">
        <v>0.19383472146722</v>
      </c>
      <c r="AB115" s="14">
        <v>8.5402522810969106E-2</v>
      </c>
      <c r="AC115" s="14">
        <v>0.20676642251486299</v>
      </c>
      <c r="AD115" s="14">
        <v>0.21462882602897701</v>
      </c>
      <c r="AE115" s="14"/>
      <c r="AF115" s="14">
        <v>0.21533164089999901</v>
      </c>
      <c r="AG115" s="14">
        <v>0.19283048586598001</v>
      </c>
      <c r="AH115" s="14">
        <v>0.154952148684808</v>
      </c>
      <c r="AI115" s="14"/>
      <c r="AJ115" s="14">
        <v>0.240644451461411</v>
      </c>
      <c r="AK115" s="14">
        <v>0.16615359340886801</v>
      </c>
      <c r="AL115" s="14">
        <v>0.16820624316174801</v>
      </c>
      <c r="AM115" s="14">
        <v>0.244030764069048</v>
      </c>
      <c r="AN115" s="14">
        <v>0.183419987165093</v>
      </c>
      <c r="AO115" s="14"/>
      <c r="AP115" s="14">
        <v>0.253011090955722</v>
      </c>
      <c r="AQ115" s="14">
        <v>0.17989044479896099</v>
      </c>
      <c r="AR115" s="14">
        <v>0.124816444693572</v>
      </c>
      <c r="AS115" s="14">
        <v>0.209922660731202</v>
      </c>
      <c r="AT115" s="14">
        <v>0.23909413646136701</v>
      </c>
      <c r="AU115" s="14"/>
      <c r="AV115" s="14" t="s">
        <v>84</v>
      </c>
      <c r="AW115" s="14">
        <v>0.171932264610478</v>
      </c>
      <c r="AX115" s="14">
        <v>0.18258260309421501</v>
      </c>
      <c r="AY115" s="14">
        <v>0.18200982223454601</v>
      </c>
      <c r="AZ115" s="14">
        <v>0.17702423711742399</v>
      </c>
      <c r="BA115" s="14"/>
      <c r="BB115" s="14">
        <v>0.17796779087617501</v>
      </c>
      <c r="BC115" s="14">
        <v>0.239383106079819</v>
      </c>
      <c r="BD115" s="14">
        <v>0.35322888118902801</v>
      </c>
      <c r="BE115" s="14"/>
      <c r="BF115" s="14">
        <v>0.23282613833313501</v>
      </c>
    </row>
    <row r="116" spans="2:58" x14ac:dyDescent="0.35">
      <c r="B116" t="s">
        <v>107</v>
      </c>
      <c r="C116" s="14">
        <v>0.38526848157286803</v>
      </c>
      <c r="D116" s="14">
        <v>0.345325758385709</v>
      </c>
      <c r="E116" s="14">
        <v>0.425486461814581</v>
      </c>
      <c r="F116" s="14"/>
      <c r="G116" s="14">
        <v>0.467427557329608</v>
      </c>
      <c r="H116" s="14">
        <v>0.44661587227961203</v>
      </c>
      <c r="I116" s="14">
        <v>0.40370165105015499</v>
      </c>
      <c r="J116" s="14">
        <v>0.39996078578517602</v>
      </c>
      <c r="K116" s="14">
        <v>0.29686892876096199</v>
      </c>
      <c r="L116" s="14">
        <v>0.31321459878380398</v>
      </c>
      <c r="M116" s="14"/>
      <c r="N116" s="14">
        <v>0.38709045123935898</v>
      </c>
      <c r="O116" s="14">
        <v>0.39895085377384198</v>
      </c>
      <c r="P116" s="14">
        <v>0.40098108691811502</v>
      </c>
      <c r="Q116" s="14">
        <v>0.35444723543653101</v>
      </c>
      <c r="R116" s="14"/>
      <c r="S116" s="14">
        <v>0.41291151126220599</v>
      </c>
      <c r="T116" s="14">
        <v>0.44853690155117398</v>
      </c>
      <c r="U116" s="14">
        <v>0.35703022323614902</v>
      </c>
      <c r="V116" s="14">
        <v>0.37063678817913798</v>
      </c>
      <c r="W116" s="14">
        <v>0.44436148202136599</v>
      </c>
      <c r="X116" s="14">
        <v>0.43143793037479</v>
      </c>
      <c r="Y116" s="14">
        <v>0.361955334341373</v>
      </c>
      <c r="Z116" s="14">
        <v>0.45460086722961301</v>
      </c>
      <c r="AA116" s="14">
        <v>0.41432071461318698</v>
      </c>
      <c r="AB116" s="14">
        <v>0.16437327764911699</v>
      </c>
      <c r="AC116" s="14">
        <v>0.42366077101134297</v>
      </c>
      <c r="AD116" s="14">
        <v>0.28674250031896698</v>
      </c>
      <c r="AE116" s="14"/>
      <c r="AF116" s="14">
        <v>0.29941260311961598</v>
      </c>
      <c r="AG116" s="14">
        <v>0.408569212155385</v>
      </c>
      <c r="AH116" s="14">
        <v>0.509125723525927</v>
      </c>
      <c r="AI116" s="14"/>
      <c r="AJ116" s="14">
        <v>0.274830951944116</v>
      </c>
      <c r="AK116" s="14">
        <v>0.484844571782098</v>
      </c>
      <c r="AL116" s="14">
        <v>0.447513914072172</v>
      </c>
      <c r="AM116" s="14">
        <v>0.17507002757520601</v>
      </c>
      <c r="AN116" s="14">
        <v>0.46353702933596502</v>
      </c>
      <c r="AO116" s="14"/>
      <c r="AP116" s="14">
        <v>0.26898142003327102</v>
      </c>
      <c r="AQ116" s="14">
        <v>0.47407678367318301</v>
      </c>
      <c r="AR116" s="14">
        <v>0.52044938852483902</v>
      </c>
      <c r="AS116" s="14">
        <v>0.25217665831894298</v>
      </c>
      <c r="AT116" s="14">
        <v>0.35089547465952797</v>
      </c>
      <c r="AU116" s="14"/>
      <c r="AV116" s="14" t="s">
        <v>84</v>
      </c>
      <c r="AW116" s="14">
        <v>0.37965366769632702</v>
      </c>
      <c r="AX116" s="14">
        <v>0.42304174121112798</v>
      </c>
      <c r="AY116" s="14">
        <v>0.42210562335717899</v>
      </c>
      <c r="AZ116" s="14">
        <v>0.35847862802220598</v>
      </c>
      <c r="BA116" s="14"/>
      <c r="BB116" s="14">
        <v>0.40207628847117499</v>
      </c>
      <c r="BC116" s="14">
        <v>0.19009366783203399</v>
      </c>
      <c r="BD116" s="14">
        <v>0.26847785080680298</v>
      </c>
      <c r="BE116" s="14"/>
      <c r="BF116" s="14">
        <v>0.29333155740764599</v>
      </c>
    </row>
    <row r="117" spans="2:58" x14ac:dyDescent="0.35">
      <c r="B117" t="s">
        <v>108</v>
      </c>
      <c r="C117" s="14">
        <v>8.8828491117024594E-2</v>
      </c>
      <c r="D117" s="14">
        <v>8.9119307699340594E-2</v>
      </c>
      <c r="E117" s="14">
        <v>8.7793882665280806E-2</v>
      </c>
      <c r="F117" s="14"/>
      <c r="G117" s="14">
        <v>0.117418917593664</v>
      </c>
      <c r="H117" s="14">
        <v>0.11039228354335801</v>
      </c>
      <c r="I117" s="14">
        <v>9.7311446363366E-2</v>
      </c>
      <c r="J117" s="14">
        <v>8.5096689100373296E-2</v>
      </c>
      <c r="K117" s="14">
        <v>7.6097347648726305E-2</v>
      </c>
      <c r="L117" s="14">
        <v>5.6984598083431197E-2</v>
      </c>
      <c r="M117" s="14"/>
      <c r="N117" s="14">
        <v>0.11307884227192801</v>
      </c>
      <c r="O117" s="14">
        <v>6.2543486821281705E-2</v>
      </c>
      <c r="P117" s="14">
        <v>8.2134064103292603E-2</v>
      </c>
      <c r="Q117" s="14">
        <v>9.5413582231188399E-2</v>
      </c>
      <c r="R117" s="14"/>
      <c r="S117" s="14">
        <v>0.105475176936839</v>
      </c>
      <c r="T117" s="14">
        <v>5.6641931782256398E-2</v>
      </c>
      <c r="U117" s="14">
        <v>6.7717009070553502E-2</v>
      </c>
      <c r="V117" s="14">
        <v>7.8270957162597299E-2</v>
      </c>
      <c r="W117" s="14">
        <v>6.1691144362825398E-2</v>
      </c>
      <c r="X117" s="14">
        <v>7.6949837359949605E-2</v>
      </c>
      <c r="Y117" s="14">
        <v>7.5771848280365803E-2</v>
      </c>
      <c r="Z117" s="14">
        <v>7.3358546679291398E-2</v>
      </c>
      <c r="AA117" s="14">
        <v>6.8780654942471001E-2</v>
      </c>
      <c r="AB117" s="14">
        <v>0.17898635974473501</v>
      </c>
      <c r="AC117" s="14">
        <v>8.4169136536146397E-2</v>
      </c>
      <c r="AD117" s="14">
        <v>0.20407048662435301</v>
      </c>
      <c r="AE117" s="14"/>
      <c r="AF117" s="14">
        <v>5.3842053200091403E-2</v>
      </c>
      <c r="AG117" s="14">
        <v>0.116425858148789</v>
      </c>
      <c r="AH117" s="14">
        <v>6.9754745107137403E-2</v>
      </c>
      <c r="AI117" s="14"/>
      <c r="AJ117" s="14">
        <v>4.8396058962360398E-2</v>
      </c>
      <c r="AK117" s="14">
        <v>0.12726441787923901</v>
      </c>
      <c r="AL117" s="14">
        <v>6.93471917019539E-2</v>
      </c>
      <c r="AM117" s="14">
        <v>0</v>
      </c>
      <c r="AN117" s="14">
        <v>5.5333219686337497E-2</v>
      </c>
      <c r="AO117" s="14"/>
      <c r="AP117" s="14">
        <v>6.9069775069453096E-2</v>
      </c>
      <c r="AQ117" s="14">
        <v>0.113896488212996</v>
      </c>
      <c r="AR117" s="14">
        <v>6.5597380272124098E-2</v>
      </c>
      <c r="AS117" s="14">
        <v>3.4850783691829298E-2</v>
      </c>
      <c r="AT117" s="14">
        <v>4.1911380612688801E-2</v>
      </c>
      <c r="AU117" s="14"/>
      <c r="AV117" s="14" t="s">
        <v>84</v>
      </c>
      <c r="AW117" s="14">
        <v>9.3155102593202005E-2</v>
      </c>
      <c r="AX117" s="14">
        <v>0.102162294444923</v>
      </c>
      <c r="AY117" s="14">
        <v>0.12832082460142999</v>
      </c>
      <c r="AZ117" s="14">
        <v>0.15204810273075001</v>
      </c>
      <c r="BA117" s="14"/>
      <c r="BB117" s="14">
        <v>6.0886804693779203E-2</v>
      </c>
      <c r="BC117" s="14">
        <v>7.7551727679953204E-3</v>
      </c>
      <c r="BD117" s="14">
        <v>2.5017306455856599E-2</v>
      </c>
      <c r="BE117" s="14"/>
      <c r="BF117" s="14">
        <v>3.6840615202751302E-2</v>
      </c>
    </row>
    <row r="118" spans="2:58" x14ac:dyDescent="0.35">
      <c r="B118" t="s">
        <v>109</v>
      </c>
      <c r="C118" s="14">
        <v>3.9458759521316798E-2</v>
      </c>
      <c r="D118" s="14">
        <v>3.5934031318643297E-2</v>
      </c>
      <c r="E118" s="14">
        <v>4.20016921322236E-2</v>
      </c>
      <c r="F118" s="14"/>
      <c r="G118" s="14">
        <v>2.7235967272430699E-2</v>
      </c>
      <c r="H118" s="14">
        <v>6.8462095946001195E-2</v>
      </c>
      <c r="I118" s="14">
        <v>5.3728815992472201E-2</v>
      </c>
      <c r="J118" s="14">
        <v>2.16713712457763E-2</v>
      </c>
      <c r="K118" s="14">
        <v>3.3187521724873603E-2</v>
      </c>
      <c r="L118" s="14">
        <v>3.11333821002375E-2</v>
      </c>
      <c r="M118" s="14"/>
      <c r="N118" s="14">
        <v>6.2019188999498702E-2</v>
      </c>
      <c r="O118" s="14">
        <v>3.1991524430755397E-2</v>
      </c>
      <c r="P118" s="14">
        <v>2.6571585875763699E-2</v>
      </c>
      <c r="Q118" s="14">
        <v>3.4880204269759303E-2</v>
      </c>
      <c r="R118" s="14"/>
      <c r="S118" s="14">
        <v>4.4978848527043001E-2</v>
      </c>
      <c r="T118" s="14">
        <v>1.12984817900449E-2</v>
      </c>
      <c r="U118" s="14">
        <v>1.15662885832346E-2</v>
      </c>
      <c r="V118" s="14">
        <v>1.14337786770992E-2</v>
      </c>
      <c r="W118" s="14">
        <v>2.02063300477133E-2</v>
      </c>
      <c r="X118" s="14">
        <v>3.3402585361533302E-2</v>
      </c>
      <c r="Y118" s="14">
        <v>1.09435235565934E-2</v>
      </c>
      <c r="Z118" s="14">
        <v>2.30821184388099E-2</v>
      </c>
      <c r="AA118" s="14">
        <v>4.29832933463868E-2</v>
      </c>
      <c r="AB118" s="14">
        <v>0.192914097375636</v>
      </c>
      <c r="AC118" s="14">
        <v>1.87324190712925E-2</v>
      </c>
      <c r="AD118" s="14">
        <v>1.6228201830388301E-2</v>
      </c>
      <c r="AE118" s="14"/>
      <c r="AF118" s="14">
        <v>2.1619769028560502E-2</v>
      </c>
      <c r="AG118" s="14">
        <v>6.3630186183011195E-2</v>
      </c>
      <c r="AH118" s="14">
        <v>3.4346146797881102E-2</v>
      </c>
      <c r="AI118" s="14"/>
      <c r="AJ118" s="14">
        <v>1.65305448223588E-2</v>
      </c>
      <c r="AK118" s="14">
        <v>3.5233240887041203E-2</v>
      </c>
      <c r="AL118" s="14">
        <v>3.3237182731186803E-2</v>
      </c>
      <c r="AM118" s="14">
        <v>0</v>
      </c>
      <c r="AN118" s="14">
        <v>3.6868493806722198E-2</v>
      </c>
      <c r="AO118" s="14"/>
      <c r="AP118" s="14">
        <v>2.61431241390911E-2</v>
      </c>
      <c r="AQ118" s="14">
        <v>2.9656248608301499E-2</v>
      </c>
      <c r="AR118" s="14">
        <v>3.5096311012615497E-2</v>
      </c>
      <c r="AS118" s="14">
        <v>1.2460543308846E-2</v>
      </c>
      <c r="AT118" s="14">
        <v>1.4713154196335501E-2</v>
      </c>
      <c r="AU118" s="14"/>
      <c r="AV118" s="14" t="s">
        <v>84</v>
      </c>
      <c r="AW118" s="14">
        <v>1.6140370582396601E-2</v>
      </c>
      <c r="AX118" s="14">
        <v>5.1441204084934598E-2</v>
      </c>
      <c r="AY118" s="14">
        <v>6.0676490944044099E-2</v>
      </c>
      <c r="AZ118" s="14">
        <v>0.158046532389709</v>
      </c>
      <c r="BA118" s="14"/>
      <c r="BB118" s="14">
        <v>2.75934300243138E-2</v>
      </c>
      <c r="BC118" s="14">
        <v>1.41027620408062E-2</v>
      </c>
      <c r="BD118" s="14">
        <v>0</v>
      </c>
      <c r="BE118" s="14"/>
      <c r="BF118" s="14">
        <v>1.6285680777990301E-2</v>
      </c>
    </row>
    <row r="119" spans="2:58" x14ac:dyDescent="0.35">
      <c r="B119" t="s">
        <v>97</v>
      </c>
      <c r="C119" s="14">
        <v>7.9260284826250693E-2</v>
      </c>
      <c r="D119" s="14">
        <v>4.8619772156795797E-2</v>
      </c>
      <c r="E119" s="14">
        <v>0.109473308970755</v>
      </c>
      <c r="F119" s="14"/>
      <c r="G119" s="14">
        <v>0.15866429624749601</v>
      </c>
      <c r="H119" s="14">
        <v>6.3277147395203598E-2</v>
      </c>
      <c r="I119" s="14">
        <v>5.7956788869144397E-2</v>
      </c>
      <c r="J119" s="14">
        <v>4.6570144239071902E-2</v>
      </c>
      <c r="K119" s="14">
        <v>9.0284561927003806E-2</v>
      </c>
      <c r="L119" s="14">
        <v>7.5963452019029695E-2</v>
      </c>
      <c r="M119" s="14"/>
      <c r="N119" s="14">
        <v>5.9286532521495801E-2</v>
      </c>
      <c r="O119" s="14">
        <v>7.0631278178051093E-2</v>
      </c>
      <c r="P119" s="14">
        <v>8.2111753981150101E-2</v>
      </c>
      <c r="Q119" s="14">
        <v>0.104439330647924</v>
      </c>
      <c r="R119" s="14"/>
      <c r="S119" s="14">
        <v>7.2074021489755502E-2</v>
      </c>
      <c r="T119" s="14">
        <v>9.5140130906249801E-2</v>
      </c>
      <c r="U119" s="14">
        <v>9.05599334185484E-2</v>
      </c>
      <c r="V119" s="14">
        <v>8.6769871788491895E-2</v>
      </c>
      <c r="W119" s="14">
        <v>6.75424912225253E-2</v>
      </c>
      <c r="X119" s="14">
        <v>0.12394703383606701</v>
      </c>
      <c r="Y119" s="14">
        <v>0.14698623662899499</v>
      </c>
      <c r="Z119" s="14">
        <v>2.3864420764298299E-2</v>
      </c>
      <c r="AA119" s="14">
        <v>7.1337309079661404E-2</v>
      </c>
      <c r="AB119" s="14">
        <v>1.07237758038918E-2</v>
      </c>
      <c r="AC119" s="14">
        <v>4.7655735254799603E-2</v>
      </c>
      <c r="AD119" s="14">
        <v>6.4996114792291101E-2</v>
      </c>
      <c r="AE119" s="14"/>
      <c r="AF119" s="14">
        <v>5.7225579656566598E-2</v>
      </c>
      <c r="AG119" s="14">
        <v>4.8510574370892498E-2</v>
      </c>
      <c r="AH119" s="14">
        <v>0.151203277218496</v>
      </c>
      <c r="AI119" s="14"/>
      <c r="AJ119" s="14">
        <v>6.2162170436471799E-2</v>
      </c>
      <c r="AK119" s="14">
        <v>5.2658981289607401E-2</v>
      </c>
      <c r="AL119" s="14">
        <v>5.6971485255267101E-2</v>
      </c>
      <c r="AM119" s="14">
        <v>3.5373639914273197E-2</v>
      </c>
      <c r="AN119" s="14">
        <v>0.145547969006078</v>
      </c>
      <c r="AO119" s="14"/>
      <c r="AP119" s="14">
        <v>6.2029758511512698E-2</v>
      </c>
      <c r="AQ119" s="14">
        <v>5.50263865546579E-2</v>
      </c>
      <c r="AR119" s="14">
        <v>8.15378426247272E-2</v>
      </c>
      <c r="AS119" s="14">
        <v>7.3691185641516402E-2</v>
      </c>
      <c r="AT119" s="14">
        <v>0.200121693885424</v>
      </c>
      <c r="AU119" s="14"/>
      <c r="AV119" s="14" t="s">
        <v>84</v>
      </c>
      <c r="AW119" s="14">
        <v>0.11411610836417301</v>
      </c>
      <c r="AX119" s="14">
        <v>5.7838332109530197E-2</v>
      </c>
      <c r="AY119" s="14">
        <v>5.0654568834382303E-2</v>
      </c>
      <c r="AZ119" s="14">
        <v>4.1527423840149201E-2</v>
      </c>
      <c r="BA119" s="14"/>
      <c r="BB119" s="14">
        <v>6.2157910654339503E-2</v>
      </c>
      <c r="BC119" s="14">
        <v>4.4603247843497597E-2</v>
      </c>
      <c r="BD119" s="14">
        <v>9.2867884820482693E-2</v>
      </c>
      <c r="BE119" s="14"/>
      <c r="BF119" s="14">
        <v>6.72996340019483E-2</v>
      </c>
    </row>
    <row r="120" spans="2:58" x14ac:dyDescent="0.35">
      <c r="B120" t="s">
        <v>110</v>
      </c>
      <c r="C120" s="14">
        <v>0.40718398296253999</v>
      </c>
      <c r="D120" s="14">
        <v>0.48100113043951098</v>
      </c>
      <c r="E120" s="14">
        <v>0.33524465441716</v>
      </c>
      <c r="F120" s="14"/>
      <c r="G120" s="14">
        <v>0.22925326155680001</v>
      </c>
      <c r="H120" s="14">
        <v>0.31125260083582501</v>
      </c>
      <c r="I120" s="14">
        <v>0.38730129772486299</v>
      </c>
      <c r="J120" s="14">
        <v>0.44670100962960202</v>
      </c>
      <c r="K120" s="14">
        <v>0.50356163993843495</v>
      </c>
      <c r="L120" s="14">
        <v>0.52270396901349803</v>
      </c>
      <c r="M120" s="14"/>
      <c r="N120" s="14">
        <v>0.37852498496771902</v>
      </c>
      <c r="O120" s="14">
        <v>0.43588285679606897</v>
      </c>
      <c r="P120" s="14">
        <v>0.40820150912167902</v>
      </c>
      <c r="Q120" s="14">
        <v>0.41081964741459798</v>
      </c>
      <c r="R120" s="14"/>
      <c r="S120" s="14">
        <v>0.36456044178415598</v>
      </c>
      <c r="T120" s="14">
        <v>0.38838255397027399</v>
      </c>
      <c r="U120" s="14">
        <v>0.47312654569151402</v>
      </c>
      <c r="V120" s="14">
        <v>0.45288860419267302</v>
      </c>
      <c r="W120" s="14">
        <v>0.40619855234557001</v>
      </c>
      <c r="X120" s="14">
        <v>0.33426261306765997</v>
      </c>
      <c r="Y120" s="14">
        <v>0.40434305719267299</v>
      </c>
      <c r="Z120" s="14">
        <v>0.42509404688798802</v>
      </c>
      <c r="AA120" s="14">
        <v>0.40257802801829401</v>
      </c>
      <c r="AB120" s="14">
        <v>0.45300248942662102</v>
      </c>
      <c r="AC120" s="14">
        <v>0.42578193812641801</v>
      </c>
      <c r="AD120" s="14">
        <v>0.42796269643400098</v>
      </c>
      <c r="AE120" s="14"/>
      <c r="AF120" s="14">
        <v>0.56789999499516597</v>
      </c>
      <c r="AG120" s="14">
        <v>0.36286416914192199</v>
      </c>
      <c r="AH120" s="14">
        <v>0.235570107350558</v>
      </c>
      <c r="AI120" s="14"/>
      <c r="AJ120" s="14">
        <v>0.59808027383469298</v>
      </c>
      <c r="AK120" s="14">
        <v>0.29999878816201497</v>
      </c>
      <c r="AL120" s="14">
        <v>0.39293022623942098</v>
      </c>
      <c r="AM120" s="14">
        <v>0.78955633251052104</v>
      </c>
      <c r="AN120" s="14">
        <v>0.29871328816489701</v>
      </c>
      <c r="AO120" s="14"/>
      <c r="AP120" s="14">
        <v>0.57377592224667195</v>
      </c>
      <c r="AQ120" s="14">
        <v>0.32734409295086098</v>
      </c>
      <c r="AR120" s="14">
        <v>0.29731907756569398</v>
      </c>
      <c r="AS120" s="14">
        <v>0.62682082903886605</v>
      </c>
      <c r="AT120" s="14">
        <v>0.39235829664602401</v>
      </c>
      <c r="AU120" s="14"/>
      <c r="AV120" s="14" t="s">
        <v>84</v>
      </c>
      <c r="AW120" s="14">
        <v>0.396934750763902</v>
      </c>
      <c r="AX120" s="14">
        <v>0.36551642814948498</v>
      </c>
      <c r="AY120" s="14">
        <v>0.33824249226296499</v>
      </c>
      <c r="AZ120" s="14">
        <v>0.28989931301718602</v>
      </c>
      <c r="BA120" s="14"/>
      <c r="BB120" s="14">
        <v>0.44728556615639198</v>
      </c>
      <c r="BC120" s="14">
        <v>0.74344514951566698</v>
      </c>
      <c r="BD120" s="14">
        <v>0.61363695791685802</v>
      </c>
      <c r="BE120" s="14"/>
      <c r="BF120" s="14">
        <v>0.58624251260966398</v>
      </c>
    </row>
    <row r="121" spans="2:58" x14ac:dyDescent="0.35">
      <c r="B121" t="s">
        <v>111</v>
      </c>
      <c r="C121" s="14">
        <v>0.12828725063834101</v>
      </c>
      <c r="D121" s="14">
        <v>0.12505333901798399</v>
      </c>
      <c r="E121" s="14">
        <v>0.129795574797504</v>
      </c>
      <c r="F121" s="14"/>
      <c r="G121" s="14">
        <v>0.14465488486609501</v>
      </c>
      <c r="H121" s="14">
        <v>0.17885437948935901</v>
      </c>
      <c r="I121" s="14">
        <v>0.15104026235583801</v>
      </c>
      <c r="J121" s="14">
        <v>0.10676806034615</v>
      </c>
      <c r="K121" s="14">
        <v>0.1092848693736</v>
      </c>
      <c r="L121" s="14">
        <v>8.8117980183668704E-2</v>
      </c>
      <c r="M121" s="14"/>
      <c r="N121" s="14">
        <v>0.17509803127142701</v>
      </c>
      <c r="O121" s="14">
        <v>9.4535011252037199E-2</v>
      </c>
      <c r="P121" s="14">
        <v>0.108705649979056</v>
      </c>
      <c r="Q121" s="14">
        <v>0.130293786500948</v>
      </c>
      <c r="R121" s="14"/>
      <c r="S121" s="14">
        <v>0.15045402546388201</v>
      </c>
      <c r="T121" s="14">
        <v>6.7940413572301295E-2</v>
      </c>
      <c r="U121" s="14">
        <v>7.9283297653787999E-2</v>
      </c>
      <c r="V121" s="14">
        <v>8.9704735839696501E-2</v>
      </c>
      <c r="W121" s="14">
        <v>8.1897474410538698E-2</v>
      </c>
      <c r="X121" s="14">
        <v>0.110352422721483</v>
      </c>
      <c r="Y121" s="14">
        <v>8.6715371836959196E-2</v>
      </c>
      <c r="Z121" s="14">
        <v>9.6440665118101301E-2</v>
      </c>
      <c r="AA121" s="14">
        <v>0.11176394828885799</v>
      </c>
      <c r="AB121" s="14">
        <v>0.37190045712037001</v>
      </c>
      <c r="AC121" s="14">
        <v>0.10290155560743899</v>
      </c>
      <c r="AD121" s="14">
        <v>0.22029868845474199</v>
      </c>
      <c r="AE121" s="14"/>
      <c r="AF121" s="14">
        <v>7.5461822228651998E-2</v>
      </c>
      <c r="AG121" s="14">
        <v>0.1800560443318</v>
      </c>
      <c r="AH121" s="14">
        <v>0.10410089190501901</v>
      </c>
      <c r="AI121" s="14"/>
      <c r="AJ121" s="14">
        <v>6.4926603784719095E-2</v>
      </c>
      <c r="AK121" s="14">
        <v>0.16249765876628</v>
      </c>
      <c r="AL121" s="14">
        <v>0.102584374433141</v>
      </c>
      <c r="AM121" s="14">
        <v>0</v>
      </c>
      <c r="AN121" s="14">
        <v>9.2201713493059695E-2</v>
      </c>
      <c r="AO121" s="14"/>
      <c r="AP121" s="14">
        <v>9.5212899208544199E-2</v>
      </c>
      <c r="AQ121" s="14">
        <v>0.14355273682129699</v>
      </c>
      <c r="AR121" s="14">
        <v>0.10069369128474</v>
      </c>
      <c r="AS121" s="14">
        <v>4.73113270006753E-2</v>
      </c>
      <c r="AT121" s="14">
        <v>5.66245348090244E-2</v>
      </c>
      <c r="AU121" s="14"/>
      <c r="AV121" s="14" t="s">
        <v>84</v>
      </c>
      <c r="AW121" s="14">
        <v>0.109295473175599</v>
      </c>
      <c r="AX121" s="14">
        <v>0.153603498529857</v>
      </c>
      <c r="AY121" s="14">
        <v>0.188997315545474</v>
      </c>
      <c r="AZ121" s="14">
        <v>0.31009463512045898</v>
      </c>
      <c r="BA121" s="14"/>
      <c r="BB121" s="14">
        <v>8.8480234718093007E-2</v>
      </c>
      <c r="BC121" s="14">
        <v>2.18579348088015E-2</v>
      </c>
      <c r="BD121" s="14">
        <v>2.5017306455856599E-2</v>
      </c>
      <c r="BE121" s="14"/>
      <c r="BF121" s="14">
        <v>5.31262959807417E-2</v>
      </c>
    </row>
    <row r="122" spans="2:58" x14ac:dyDescent="0.35">
      <c r="B122" t="s">
        <v>112</v>
      </c>
      <c r="C122" s="14">
        <v>0.27889673232419898</v>
      </c>
      <c r="D122" s="14">
        <v>0.35594779142152699</v>
      </c>
      <c r="E122" s="14">
        <v>0.205449079619655</v>
      </c>
      <c r="F122" s="14"/>
      <c r="G122" s="14">
        <v>8.4598376690704996E-2</v>
      </c>
      <c r="H122" s="14">
        <v>0.13239822134646601</v>
      </c>
      <c r="I122" s="14">
        <v>0.23626103536902399</v>
      </c>
      <c r="J122" s="14">
        <v>0.33993294928345302</v>
      </c>
      <c r="K122" s="14">
        <v>0.39427677056483501</v>
      </c>
      <c r="L122" s="14">
        <v>0.43458598882982902</v>
      </c>
      <c r="M122" s="14"/>
      <c r="N122" s="14">
        <v>0.20342695369629199</v>
      </c>
      <c r="O122" s="14">
        <v>0.34134784554403202</v>
      </c>
      <c r="P122" s="14">
        <v>0.299495859142622</v>
      </c>
      <c r="Q122" s="14">
        <v>0.28052586091365</v>
      </c>
      <c r="R122" s="14"/>
      <c r="S122" s="14">
        <v>0.214106416320274</v>
      </c>
      <c r="T122" s="14">
        <v>0.32044214039797297</v>
      </c>
      <c r="U122" s="14">
        <v>0.39384324803772602</v>
      </c>
      <c r="V122" s="14">
        <v>0.363183868352977</v>
      </c>
      <c r="W122" s="14">
        <v>0.32430107793503199</v>
      </c>
      <c r="X122" s="14">
        <v>0.22391019034617701</v>
      </c>
      <c r="Y122" s="14">
        <v>0.31762768535571401</v>
      </c>
      <c r="Z122" s="14">
        <v>0.32865338176988601</v>
      </c>
      <c r="AA122" s="14">
        <v>0.29081407972943601</v>
      </c>
      <c r="AB122" s="14">
        <v>8.1102032306250599E-2</v>
      </c>
      <c r="AC122" s="14">
        <v>0.32288038251897899</v>
      </c>
      <c r="AD122" s="14">
        <v>0.20766400797925899</v>
      </c>
      <c r="AE122" s="14"/>
      <c r="AF122" s="14">
        <v>0.49243817276651403</v>
      </c>
      <c r="AG122" s="14">
        <v>0.18280812481012099</v>
      </c>
      <c r="AH122" s="14">
        <v>0.13146921544553999</v>
      </c>
      <c r="AI122" s="14"/>
      <c r="AJ122" s="14">
        <v>0.53315367004997405</v>
      </c>
      <c r="AK122" s="14">
        <v>0.137501129395735</v>
      </c>
      <c r="AL122" s="14">
        <v>0.29034585180627998</v>
      </c>
      <c r="AM122" s="14">
        <v>0.78955633251052104</v>
      </c>
      <c r="AN122" s="14">
        <v>0.20651157467183701</v>
      </c>
      <c r="AO122" s="14"/>
      <c r="AP122" s="14">
        <v>0.47856302303812698</v>
      </c>
      <c r="AQ122" s="14">
        <v>0.18379135612956399</v>
      </c>
      <c r="AR122" s="14">
        <v>0.196625386280954</v>
      </c>
      <c r="AS122" s="14">
        <v>0.57950950203818996</v>
      </c>
      <c r="AT122" s="14">
        <v>0.33573376183699899</v>
      </c>
      <c r="AU122" s="14"/>
      <c r="AV122" s="14" t="s">
        <v>84</v>
      </c>
      <c r="AW122" s="14">
        <v>0.28763927758830299</v>
      </c>
      <c r="AX122" s="14">
        <v>0.21191292961962699</v>
      </c>
      <c r="AY122" s="14">
        <v>0.14924517671749099</v>
      </c>
      <c r="AZ122" s="14">
        <v>-2.01953221032726E-2</v>
      </c>
      <c r="BA122" s="14"/>
      <c r="BB122" s="14">
        <v>0.35880533143829901</v>
      </c>
      <c r="BC122" s="14">
        <v>0.72158721470686504</v>
      </c>
      <c r="BD122" s="14">
        <v>0.58861965146100204</v>
      </c>
      <c r="BE122" s="14"/>
      <c r="BF122" s="14">
        <v>0.53311621662892295</v>
      </c>
    </row>
    <row r="123" spans="2:58" x14ac:dyDescent="0.35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</row>
    <row r="124" spans="2:58" x14ac:dyDescent="0.35">
      <c r="B124" s="6" t="s">
        <v>125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</row>
    <row r="125" spans="2:58" x14ac:dyDescent="0.35">
      <c r="B125" s="24" t="s">
        <v>82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</row>
    <row r="126" spans="2:58" x14ac:dyDescent="0.35">
      <c r="B126" t="s">
        <v>105</v>
      </c>
      <c r="C126" s="14">
        <v>0.399470115133643</v>
      </c>
      <c r="D126" s="14">
        <v>0.39221169067124101</v>
      </c>
      <c r="E126" s="14">
        <v>0.40479858744124297</v>
      </c>
      <c r="F126" s="14"/>
      <c r="G126" s="14">
        <v>0.481894137306971</v>
      </c>
      <c r="H126" s="14">
        <v>0.40216843873615798</v>
      </c>
      <c r="I126" s="14">
        <v>0.45885515519536801</v>
      </c>
      <c r="J126" s="14">
        <v>0.43016074312486402</v>
      </c>
      <c r="K126" s="14">
        <v>0.34645265651586299</v>
      </c>
      <c r="L126" s="14">
        <v>0.30480302600530101</v>
      </c>
      <c r="M126" s="14"/>
      <c r="N126" s="14">
        <v>0.35057450801714801</v>
      </c>
      <c r="O126" s="14">
        <v>0.39805950683885399</v>
      </c>
      <c r="P126" s="14">
        <v>0.41291884111301302</v>
      </c>
      <c r="Q126" s="14">
        <v>0.43958408433954499</v>
      </c>
      <c r="R126" s="14"/>
      <c r="S126" s="14">
        <v>0.36925491798501803</v>
      </c>
      <c r="T126" s="14">
        <v>0.37810124299904302</v>
      </c>
      <c r="U126" s="14">
        <v>0.38638914930296098</v>
      </c>
      <c r="V126" s="14">
        <v>0.34423820627373197</v>
      </c>
      <c r="W126" s="14">
        <v>0.37721583299385503</v>
      </c>
      <c r="X126" s="14">
        <v>0.38870433424226603</v>
      </c>
      <c r="Y126" s="14">
        <v>0.41718138737210902</v>
      </c>
      <c r="Z126" s="14">
        <v>0.44815949184759502</v>
      </c>
      <c r="AA126" s="14">
        <v>0.45527745853451601</v>
      </c>
      <c r="AB126" s="14">
        <v>0.47103253989895999</v>
      </c>
      <c r="AC126" s="14">
        <v>0.43935758956195298</v>
      </c>
      <c r="AD126" s="14">
        <v>0.31989382963891599</v>
      </c>
      <c r="AE126" s="14"/>
      <c r="AF126" s="14">
        <v>0.30989141606415999</v>
      </c>
      <c r="AG126" s="14">
        <v>0.45367239114709501</v>
      </c>
      <c r="AH126" s="14">
        <v>0.35727238142326601</v>
      </c>
      <c r="AI126" s="14"/>
      <c r="AJ126" s="14">
        <v>0.186368116267805</v>
      </c>
      <c r="AK126" s="14">
        <v>0.57122252568194398</v>
      </c>
      <c r="AL126" s="14">
        <v>0.345005871887755</v>
      </c>
      <c r="AM126" s="14">
        <v>0.58197735654711102</v>
      </c>
      <c r="AN126" s="14">
        <v>0.373838784129983</v>
      </c>
      <c r="AO126" s="14"/>
      <c r="AP126" s="14">
        <v>3.4326591070922598E-2</v>
      </c>
      <c r="AQ126" s="14">
        <v>0.55093074512600304</v>
      </c>
      <c r="AR126" s="14">
        <v>0.41570700260562898</v>
      </c>
      <c r="AS126" s="14">
        <v>0.39042524484243502</v>
      </c>
      <c r="AT126" s="14">
        <v>0.25279541916364301</v>
      </c>
      <c r="AU126" s="14"/>
      <c r="AV126" s="14" t="s">
        <v>84</v>
      </c>
      <c r="AW126" s="14">
        <v>0.45307226506822501</v>
      </c>
      <c r="AX126" s="14">
        <v>0.41044576190541299</v>
      </c>
      <c r="AY126" s="14">
        <v>0.34959368498516402</v>
      </c>
      <c r="AZ126" s="14">
        <v>0.51294234504615499</v>
      </c>
      <c r="BA126" s="14"/>
      <c r="BB126" s="14">
        <v>0.44013507412716502</v>
      </c>
      <c r="BC126" s="14">
        <v>0.31943604358210298</v>
      </c>
      <c r="BD126" s="14">
        <v>0.178207445580226</v>
      </c>
      <c r="BE126" s="14"/>
      <c r="BF126" s="14">
        <v>0.32417786545912902</v>
      </c>
    </row>
    <row r="127" spans="2:58" x14ac:dyDescent="0.35">
      <c r="B127" t="s">
        <v>106</v>
      </c>
      <c r="C127" s="14">
        <v>0.22407498988588001</v>
      </c>
      <c r="D127" s="14">
        <v>0.216940179844198</v>
      </c>
      <c r="E127" s="14">
        <v>0.231717407503582</v>
      </c>
      <c r="F127" s="14"/>
      <c r="G127" s="14">
        <v>0.18840821359813401</v>
      </c>
      <c r="H127" s="14">
        <v>0.24559373331619799</v>
      </c>
      <c r="I127" s="14">
        <v>0.205111172622571</v>
      </c>
      <c r="J127" s="14">
        <v>0.243382784763052</v>
      </c>
      <c r="K127" s="14">
        <v>0.25381031090730899</v>
      </c>
      <c r="L127" s="14">
        <v>0.209999694819195</v>
      </c>
      <c r="M127" s="14"/>
      <c r="N127" s="14">
        <v>0.245957135440487</v>
      </c>
      <c r="O127" s="14">
        <v>0.23673115528921099</v>
      </c>
      <c r="P127" s="14">
        <v>0.21327958903862301</v>
      </c>
      <c r="Q127" s="14">
        <v>0.19884411294252599</v>
      </c>
      <c r="R127" s="14"/>
      <c r="S127" s="14">
        <v>0.202099340505074</v>
      </c>
      <c r="T127" s="14">
        <v>0.21222414753711399</v>
      </c>
      <c r="U127" s="14">
        <v>0.225138430733441</v>
      </c>
      <c r="V127" s="14">
        <v>0.22394007856378001</v>
      </c>
      <c r="W127" s="14">
        <v>0.22506864590596901</v>
      </c>
      <c r="X127" s="14">
        <v>0.198413007288434</v>
      </c>
      <c r="Y127" s="14">
        <v>0.27976665051100502</v>
      </c>
      <c r="Z127" s="14">
        <v>0.26820122694633503</v>
      </c>
      <c r="AA127" s="14">
        <v>0.246332190545061</v>
      </c>
      <c r="AB127" s="14">
        <v>0.20424792458082</v>
      </c>
      <c r="AC127" s="14">
        <v>0.208447541466283</v>
      </c>
      <c r="AD127" s="14">
        <v>0.24741151804311401</v>
      </c>
      <c r="AE127" s="14"/>
      <c r="AF127" s="14">
        <v>0.22923865035188001</v>
      </c>
      <c r="AG127" s="14">
        <v>0.23558986539756099</v>
      </c>
      <c r="AH127" s="14">
        <v>0.21196075162165301</v>
      </c>
      <c r="AI127" s="14"/>
      <c r="AJ127" s="14">
        <v>0.17834714289001999</v>
      </c>
      <c r="AK127" s="14">
        <v>0.23142846814602799</v>
      </c>
      <c r="AL127" s="14">
        <v>0.35050443500651901</v>
      </c>
      <c r="AM127" s="14">
        <v>0.24542024191512199</v>
      </c>
      <c r="AN127" s="14">
        <v>0.23477192756662599</v>
      </c>
      <c r="AO127" s="14"/>
      <c r="AP127" s="14">
        <v>8.7675919007563996E-2</v>
      </c>
      <c r="AQ127" s="14">
        <v>0.23778361650224999</v>
      </c>
      <c r="AR127" s="14">
        <v>0.29320481812692401</v>
      </c>
      <c r="AS127" s="14">
        <v>0.27725662084714597</v>
      </c>
      <c r="AT127" s="14">
        <v>0.28829757820341501</v>
      </c>
      <c r="AU127" s="14"/>
      <c r="AV127" s="14" t="s">
        <v>84</v>
      </c>
      <c r="AW127" s="14">
        <v>0.227371558611973</v>
      </c>
      <c r="AX127" s="14">
        <v>0.222135868883196</v>
      </c>
      <c r="AY127" s="14">
        <v>0.218783872203064</v>
      </c>
      <c r="AZ127" s="14">
        <v>0.205903434880845</v>
      </c>
      <c r="BA127" s="14"/>
      <c r="BB127" s="14">
        <v>0.22139797058056301</v>
      </c>
      <c r="BC127" s="14">
        <v>0.29730738334689499</v>
      </c>
      <c r="BD127" s="14">
        <v>0.26247101840966203</v>
      </c>
      <c r="BE127" s="14"/>
      <c r="BF127" s="14">
        <v>0.262835947115379</v>
      </c>
    </row>
    <row r="128" spans="2:58" x14ac:dyDescent="0.35">
      <c r="B128" t="s">
        <v>107</v>
      </c>
      <c r="C128" s="14">
        <v>0.14638573936367</v>
      </c>
      <c r="D128" s="14">
        <v>0.151224712193084</v>
      </c>
      <c r="E128" s="14">
        <v>0.142083487251774</v>
      </c>
      <c r="F128" s="14"/>
      <c r="G128" s="14">
        <v>0.12147631389035</v>
      </c>
      <c r="H128" s="14">
        <v>0.13440507302955701</v>
      </c>
      <c r="I128" s="14">
        <v>0.14161690725697201</v>
      </c>
      <c r="J128" s="14">
        <v>0.142673139106331</v>
      </c>
      <c r="K128" s="14">
        <v>0.16418843463093599</v>
      </c>
      <c r="L128" s="14">
        <v>0.16763040907528401</v>
      </c>
      <c r="M128" s="14"/>
      <c r="N128" s="14">
        <v>0.16626790352293699</v>
      </c>
      <c r="O128" s="14">
        <v>0.13338874789831301</v>
      </c>
      <c r="P128" s="14">
        <v>0.139618911363521</v>
      </c>
      <c r="Q128" s="14">
        <v>0.14456445709539301</v>
      </c>
      <c r="R128" s="14"/>
      <c r="S128" s="14">
        <v>0.153437953605601</v>
      </c>
      <c r="T128" s="14">
        <v>0.16457976986996201</v>
      </c>
      <c r="U128" s="14">
        <v>0.132765532509385</v>
      </c>
      <c r="V128" s="14">
        <v>0.15363270353276101</v>
      </c>
      <c r="W128" s="14">
        <v>0.153406080876961</v>
      </c>
      <c r="X128" s="14">
        <v>0.14348146020286401</v>
      </c>
      <c r="Y128" s="14">
        <v>0.10624222825589</v>
      </c>
      <c r="Z128" s="14">
        <v>0.11838131594546</v>
      </c>
      <c r="AA128" s="14">
        <v>0.13893071121291001</v>
      </c>
      <c r="AB128" s="14">
        <v>0.16430945301577299</v>
      </c>
      <c r="AC128" s="14">
        <v>0.113863931603082</v>
      </c>
      <c r="AD128" s="14">
        <v>0.21423871503212999</v>
      </c>
      <c r="AE128" s="14"/>
      <c r="AF128" s="14">
        <v>0.17859323031015001</v>
      </c>
      <c r="AG128" s="14">
        <v>0.11415516975182601</v>
      </c>
      <c r="AH128" s="14">
        <v>0.18293877414434101</v>
      </c>
      <c r="AI128" s="14"/>
      <c r="AJ128" s="14">
        <v>0.19829697284722</v>
      </c>
      <c r="AK128" s="14">
        <v>0.104092251897036</v>
      </c>
      <c r="AL128" s="14">
        <v>0.16862597085195399</v>
      </c>
      <c r="AM128" s="14">
        <v>0.10302331566977101</v>
      </c>
      <c r="AN128" s="14">
        <v>0.17754242048416999</v>
      </c>
      <c r="AO128" s="14"/>
      <c r="AP128" s="14">
        <v>0.19401359837662499</v>
      </c>
      <c r="AQ128" s="14">
        <v>0.11709192162964301</v>
      </c>
      <c r="AR128" s="14">
        <v>0.146979945803734</v>
      </c>
      <c r="AS128" s="14">
        <v>0.14309634348658901</v>
      </c>
      <c r="AT128" s="14">
        <v>0.23586048519251801</v>
      </c>
      <c r="AU128" s="14"/>
      <c r="AV128" s="14" t="s">
        <v>84</v>
      </c>
      <c r="AW128" s="14">
        <v>0.13568050282184399</v>
      </c>
      <c r="AX128" s="14">
        <v>0.168640494105257</v>
      </c>
      <c r="AY128" s="14">
        <v>0.13816296420775501</v>
      </c>
      <c r="AZ128" s="14">
        <v>7.1273941722971898E-2</v>
      </c>
      <c r="BA128" s="14"/>
      <c r="BB128" s="14">
        <v>0.18204770578424301</v>
      </c>
      <c r="BC128" s="14">
        <v>0.166994266761749</v>
      </c>
      <c r="BD128" s="14">
        <v>0.30556780789411397</v>
      </c>
      <c r="BE128" s="14"/>
      <c r="BF128" s="14">
        <v>0.20715683088716599</v>
      </c>
    </row>
    <row r="129" spans="2:58" x14ac:dyDescent="0.35">
      <c r="B129" t="s">
        <v>108</v>
      </c>
      <c r="C129" s="14">
        <v>0.157831684818553</v>
      </c>
      <c r="D129" s="14">
        <v>0.154987554216995</v>
      </c>
      <c r="E129" s="14">
        <v>0.1610804556405</v>
      </c>
      <c r="F129" s="14"/>
      <c r="G129" s="14">
        <v>0.120712903446362</v>
      </c>
      <c r="H129" s="14">
        <v>0.13060370415950301</v>
      </c>
      <c r="I129" s="14">
        <v>0.126364834351093</v>
      </c>
      <c r="J129" s="14">
        <v>0.12373465069551499</v>
      </c>
      <c r="K129" s="14">
        <v>0.16528137515580599</v>
      </c>
      <c r="L129" s="14">
        <v>0.253015278614317</v>
      </c>
      <c r="M129" s="14"/>
      <c r="N129" s="14">
        <v>0.15266742636939201</v>
      </c>
      <c r="O129" s="14">
        <v>0.16447526682324401</v>
      </c>
      <c r="P129" s="14">
        <v>0.158505634276913</v>
      </c>
      <c r="Q129" s="14">
        <v>0.15470258093296499</v>
      </c>
      <c r="R129" s="14"/>
      <c r="S129" s="14">
        <v>0.16102311167535099</v>
      </c>
      <c r="T129" s="14">
        <v>0.16725305683514</v>
      </c>
      <c r="U129" s="14">
        <v>0.177049787890665</v>
      </c>
      <c r="V129" s="14">
        <v>0.20888372775998301</v>
      </c>
      <c r="W129" s="14">
        <v>0.170787461138251</v>
      </c>
      <c r="X129" s="14">
        <v>0.16121719959196501</v>
      </c>
      <c r="Y129" s="14">
        <v>0.133604349950498</v>
      </c>
      <c r="Z129" s="14">
        <v>0.16525796526061001</v>
      </c>
      <c r="AA129" s="14">
        <v>0.12926652466902799</v>
      </c>
      <c r="AB129" s="14">
        <v>0.103571020549124</v>
      </c>
      <c r="AC129" s="14">
        <v>0.174231681048655</v>
      </c>
      <c r="AD129" s="14">
        <v>0.15201892469702399</v>
      </c>
      <c r="AE129" s="14"/>
      <c r="AF129" s="14">
        <v>0.193874371948833</v>
      </c>
      <c r="AG129" s="14">
        <v>0.14002527173799101</v>
      </c>
      <c r="AH129" s="14">
        <v>0.167948353291174</v>
      </c>
      <c r="AI129" s="14"/>
      <c r="AJ129" s="14">
        <v>0.30480746736917103</v>
      </c>
      <c r="AK129" s="14">
        <v>6.6741132953380203E-2</v>
      </c>
      <c r="AL129" s="14">
        <v>0.100636977895599</v>
      </c>
      <c r="AM129" s="14">
        <v>6.9579085867997298E-2</v>
      </c>
      <c r="AN129" s="14">
        <v>0.14185305768901699</v>
      </c>
      <c r="AO129" s="14"/>
      <c r="AP129" s="14">
        <v>0.43516628521933398</v>
      </c>
      <c r="AQ129" s="14">
        <v>7.25947103124987E-2</v>
      </c>
      <c r="AR129" s="14">
        <v>9.3986997625836802E-2</v>
      </c>
      <c r="AS129" s="14">
        <v>0.153347092690964</v>
      </c>
      <c r="AT129" s="14">
        <v>0.16892016078340399</v>
      </c>
      <c r="AU129" s="14"/>
      <c r="AV129" s="14" t="s">
        <v>84</v>
      </c>
      <c r="AW129" s="14">
        <v>0.12560665266387899</v>
      </c>
      <c r="AX129" s="14">
        <v>0.124439634485474</v>
      </c>
      <c r="AY129" s="14">
        <v>0.15994837777957499</v>
      </c>
      <c r="AZ129" s="14">
        <v>0.15945359684091401</v>
      </c>
      <c r="BA129" s="14"/>
      <c r="BB129" s="14">
        <v>0.121363519576125</v>
      </c>
      <c r="BC129" s="14">
        <v>0.182290465204244</v>
      </c>
      <c r="BD129" s="14">
        <v>0.214646456585699</v>
      </c>
      <c r="BE129" s="14"/>
      <c r="BF129" s="14">
        <v>0.169392882613844</v>
      </c>
    </row>
    <row r="130" spans="2:58" x14ac:dyDescent="0.35">
      <c r="B130" t="s">
        <v>109</v>
      </c>
      <c r="C130" s="14">
        <v>6.1415330789502703E-2</v>
      </c>
      <c r="D130" s="14">
        <v>7.5406802592343794E-2</v>
      </c>
      <c r="E130" s="14">
        <v>4.7907281599332198E-2</v>
      </c>
      <c r="F130" s="14"/>
      <c r="G130" s="14">
        <v>6.5956978772636204E-2</v>
      </c>
      <c r="H130" s="14">
        <v>7.2500615922699296E-2</v>
      </c>
      <c r="I130" s="14">
        <v>5.6418429741184301E-2</v>
      </c>
      <c r="J130" s="14">
        <v>4.9034289898976999E-2</v>
      </c>
      <c r="K130" s="14">
        <v>6.7001227197901303E-2</v>
      </c>
      <c r="L130" s="14">
        <v>5.9779546458857802E-2</v>
      </c>
      <c r="M130" s="14"/>
      <c r="N130" s="14">
        <v>7.8395798461003904E-2</v>
      </c>
      <c r="O130" s="14">
        <v>5.26905310273151E-2</v>
      </c>
      <c r="P130" s="14">
        <v>5.81460155830716E-2</v>
      </c>
      <c r="Q130" s="14">
        <v>5.61161794570081E-2</v>
      </c>
      <c r="R130" s="14"/>
      <c r="S130" s="14">
        <v>0.10184953660491999</v>
      </c>
      <c r="T130" s="14">
        <v>6.7160693599284796E-2</v>
      </c>
      <c r="U130" s="14">
        <v>6.6681321314443306E-2</v>
      </c>
      <c r="V130" s="14">
        <v>5.7524546953457198E-2</v>
      </c>
      <c r="W130" s="14">
        <v>6.7105942538842001E-2</v>
      </c>
      <c r="X130" s="14">
        <v>9.0705815702561393E-2</v>
      </c>
      <c r="Y130" s="14">
        <v>5.2076868154408401E-2</v>
      </c>
      <c r="Z130" s="14">
        <v>0</v>
      </c>
      <c r="AA130" s="14">
        <v>2.18701905377745E-2</v>
      </c>
      <c r="AB130" s="14">
        <v>5.1644526442013103E-2</v>
      </c>
      <c r="AC130" s="14">
        <v>4.6067099740904699E-2</v>
      </c>
      <c r="AD130" s="14">
        <v>5.0170569551936502E-2</v>
      </c>
      <c r="AE130" s="14"/>
      <c r="AF130" s="14">
        <v>7.7806911713774796E-2</v>
      </c>
      <c r="AG130" s="14">
        <v>5.1951352101480101E-2</v>
      </c>
      <c r="AH130" s="14">
        <v>6.0585937486670197E-2</v>
      </c>
      <c r="AI130" s="14"/>
      <c r="AJ130" s="14">
        <v>0.125027562609032</v>
      </c>
      <c r="AK130" s="14">
        <v>2.3288582742083602E-2</v>
      </c>
      <c r="AL130" s="14">
        <v>3.5226744358172503E-2</v>
      </c>
      <c r="AM130" s="14">
        <v>0</v>
      </c>
      <c r="AN130" s="14">
        <v>4.6909140288479201E-2</v>
      </c>
      <c r="AO130" s="14"/>
      <c r="AP130" s="14">
        <v>0.246194926712863</v>
      </c>
      <c r="AQ130" s="14">
        <v>1.5540885466238901E-2</v>
      </c>
      <c r="AR130" s="14">
        <v>4.3425847899439297E-2</v>
      </c>
      <c r="AS130" s="14">
        <v>2.3274951748705999E-2</v>
      </c>
      <c r="AT130" s="14">
        <v>1.50946899587109E-2</v>
      </c>
      <c r="AU130" s="14"/>
      <c r="AV130" s="14" t="s">
        <v>84</v>
      </c>
      <c r="AW130" s="14">
        <v>4.13675827359372E-2</v>
      </c>
      <c r="AX130" s="14">
        <v>6.24357737186634E-2</v>
      </c>
      <c r="AY130" s="14">
        <v>0.116625474527565</v>
      </c>
      <c r="AZ130" s="14">
        <v>5.0426681509113502E-2</v>
      </c>
      <c r="BA130" s="14"/>
      <c r="BB130" s="14">
        <v>2.67402765729787E-2</v>
      </c>
      <c r="BC130" s="14">
        <v>2.7062837106824E-2</v>
      </c>
      <c r="BD130" s="14">
        <v>2.5017306455856599E-2</v>
      </c>
      <c r="BE130" s="14"/>
      <c r="BF130" s="14">
        <v>2.58475409320164E-2</v>
      </c>
    </row>
    <row r="131" spans="2:58" x14ac:dyDescent="0.35">
      <c r="B131" t="s">
        <v>97</v>
      </c>
      <c r="C131" s="14">
        <v>1.08221400087526E-2</v>
      </c>
      <c r="D131" s="14">
        <v>9.2290604821381704E-3</v>
      </c>
      <c r="E131" s="14">
        <v>1.24127805635681E-2</v>
      </c>
      <c r="F131" s="14"/>
      <c r="G131" s="14">
        <v>2.1551452985546501E-2</v>
      </c>
      <c r="H131" s="14">
        <v>1.47284348358835E-2</v>
      </c>
      <c r="I131" s="14">
        <v>1.16335008328123E-2</v>
      </c>
      <c r="J131" s="14">
        <v>1.10143924112607E-2</v>
      </c>
      <c r="K131" s="14">
        <v>3.2659955921856402E-3</v>
      </c>
      <c r="L131" s="14">
        <v>4.7720450270440796E-3</v>
      </c>
      <c r="M131" s="14"/>
      <c r="N131" s="14">
        <v>6.1372281890315602E-3</v>
      </c>
      <c r="O131" s="14">
        <v>1.4654792123063301E-2</v>
      </c>
      <c r="P131" s="14">
        <v>1.75310086248586E-2</v>
      </c>
      <c r="Q131" s="14">
        <v>6.1885852325632004E-3</v>
      </c>
      <c r="R131" s="14"/>
      <c r="S131" s="14">
        <v>1.23351396240362E-2</v>
      </c>
      <c r="T131" s="14">
        <v>1.0681089159456701E-2</v>
      </c>
      <c r="U131" s="14">
        <v>1.1975778249104001E-2</v>
      </c>
      <c r="V131" s="14">
        <v>1.17807369162874E-2</v>
      </c>
      <c r="W131" s="14">
        <v>6.4160365461213903E-3</v>
      </c>
      <c r="X131" s="14">
        <v>1.74781829719096E-2</v>
      </c>
      <c r="Y131" s="14">
        <v>1.1128515756090101E-2</v>
      </c>
      <c r="Z131" s="14">
        <v>0</v>
      </c>
      <c r="AA131" s="14">
        <v>8.32292450071093E-3</v>
      </c>
      <c r="AB131" s="14">
        <v>5.1945355133103596E-3</v>
      </c>
      <c r="AC131" s="14">
        <v>1.8032156579121598E-2</v>
      </c>
      <c r="AD131" s="14">
        <v>1.6266443036880102E-2</v>
      </c>
      <c r="AE131" s="14"/>
      <c r="AF131" s="14">
        <v>1.0595419611201201E-2</v>
      </c>
      <c r="AG131" s="14">
        <v>4.6059498640480699E-3</v>
      </c>
      <c r="AH131" s="14">
        <v>1.9293802032895199E-2</v>
      </c>
      <c r="AI131" s="14"/>
      <c r="AJ131" s="14">
        <v>7.1527380167512701E-3</v>
      </c>
      <c r="AK131" s="14">
        <v>3.2270385795284198E-3</v>
      </c>
      <c r="AL131" s="14">
        <v>0</v>
      </c>
      <c r="AM131" s="14">
        <v>0</v>
      </c>
      <c r="AN131" s="14">
        <v>2.5084669841724999E-2</v>
      </c>
      <c r="AO131" s="14"/>
      <c r="AP131" s="14">
        <v>2.6226796126914702E-3</v>
      </c>
      <c r="AQ131" s="14">
        <v>6.0581209633662099E-3</v>
      </c>
      <c r="AR131" s="14">
        <v>6.6953879384368904E-3</v>
      </c>
      <c r="AS131" s="14">
        <v>1.25997463841598E-2</v>
      </c>
      <c r="AT131" s="14">
        <v>3.9031666698309403E-2</v>
      </c>
      <c r="AU131" s="14"/>
      <c r="AV131" s="14" t="s">
        <v>84</v>
      </c>
      <c r="AW131" s="14">
        <v>1.6901438098141298E-2</v>
      </c>
      <c r="AX131" s="14">
        <v>1.1902466901996599E-2</v>
      </c>
      <c r="AY131" s="14">
        <v>1.68856262968759E-2</v>
      </c>
      <c r="AZ131" s="14">
        <v>0</v>
      </c>
      <c r="BA131" s="14"/>
      <c r="BB131" s="14">
        <v>8.3154533589245693E-3</v>
      </c>
      <c r="BC131" s="14">
        <v>6.9090039981852197E-3</v>
      </c>
      <c r="BD131" s="14">
        <v>1.40899650744431E-2</v>
      </c>
      <c r="BE131" s="14"/>
      <c r="BF131" s="14">
        <v>1.05889329924656E-2</v>
      </c>
    </row>
    <row r="132" spans="2:58" x14ac:dyDescent="0.35">
      <c r="B132" t="s">
        <v>110</v>
      </c>
      <c r="C132" s="14">
        <v>0.62354510501952198</v>
      </c>
      <c r="D132" s="14">
        <v>0.60915187051543895</v>
      </c>
      <c r="E132" s="14">
        <v>0.63651599494482503</v>
      </c>
      <c r="F132" s="14"/>
      <c r="G132" s="14">
        <v>0.67030235090510604</v>
      </c>
      <c r="H132" s="14">
        <v>0.64776217205235698</v>
      </c>
      <c r="I132" s="14">
        <v>0.66396632781793796</v>
      </c>
      <c r="J132" s="14">
        <v>0.67354352788791605</v>
      </c>
      <c r="K132" s="14">
        <v>0.60026296742317198</v>
      </c>
      <c r="L132" s="14">
        <v>0.51480272082449596</v>
      </c>
      <c r="M132" s="14"/>
      <c r="N132" s="14">
        <v>0.59653164345763499</v>
      </c>
      <c r="O132" s="14">
        <v>0.63479066212806501</v>
      </c>
      <c r="P132" s="14">
        <v>0.62619843015163601</v>
      </c>
      <c r="Q132" s="14">
        <v>0.63842819728207001</v>
      </c>
      <c r="R132" s="14"/>
      <c r="S132" s="14">
        <v>0.57135425849009303</v>
      </c>
      <c r="T132" s="14">
        <v>0.59032539053615596</v>
      </c>
      <c r="U132" s="14">
        <v>0.61152758003640195</v>
      </c>
      <c r="V132" s="14">
        <v>0.56817828483751198</v>
      </c>
      <c r="W132" s="14">
        <v>0.60228447889982395</v>
      </c>
      <c r="X132" s="14">
        <v>0.58711734153070005</v>
      </c>
      <c r="Y132" s="14">
        <v>0.69694803788311399</v>
      </c>
      <c r="Z132" s="14">
        <v>0.71636071879393004</v>
      </c>
      <c r="AA132" s="14">
        <v>0.70160964907957701</v>
      </c>
      <c r="AB132" s="14">
        <v>0.67528046447977996</v>
      </c>
      <c r="AC132" s="14">
        <v>0.647805131028236</v>
      </c>
      <c r="AD132" s="14">
        <v>0.56730534768203</v>
      </c>
      <c r="AE132" s="14"/>
      <c r="AF132" s="14">
        <v>0.539130066416041</v>
      </c>
      <c r="AG132" s="14">
        <v>0.68926225654465501</v>
      </c>
      <c r="AH132" s="14">
        <v>0.56923313304491896</v>
      </c>
      <c r="AI132" s="14"/>
      <c r="AJ132" s="14">
        <v>0.36471525915782499</v>
      </c>
      <c r="AK132" s="14">
        <v>0.802650993827972</v>
      </c>
      <c r="AL132" s="14">
        <v>0.69551030689427396</v>
      </c>
      <c r="AM132" s="14">
        <v>0.82739759846223204</v>
      </c>
      <c r="AN132" s="14">
        <v>0.60861071169660896</v>
      </c>
      <c r="AO132" s="14"/>
      <c r="AP132" s="14">
        <v>0.122002510078487</v>
      </c>
      <c r="AQ132" s="14">
        <v>0.78871436162825304</v>
      </c>
      <c r="AR132" s="14">
        <v>0.70891182073255299</v>
      </c>
      <c r="AS132" s="14">
        <v>0.66768186568958099</v>
      </c>
      <c r="AT132" s="14">
        <v>0.54109299736705796</v>
      </c>
      <c r="AU132" s="14"/>
      <c r="AV132" s="14" t="s">
        <v>84</v>
      </c>
      <c r="AW132" s="14">
        <v>0.68044382368019796</v>
      </c>
      <c r="AX132" s="14">
        <v>0.63258163078860896</v>
      </c>
      <c r="AY132" s="14">
        <v>0.56837755718822802</v>
      </c>
      <c r="AZ132" s="14">
        <v>0.71884577992700005</v>
      </c>
      <c r="BA132" s="14"/>
      <c r="BB132" s="14">
        <v>0.661533044707728</v>
      </c>
      <c r="BC132" s="14">
        <v>0.61674342692899797</v>
      </c>
      <c r="BD132" s="14">
        <v>0.44067846398988803</v>
      </c>
      <c r="BE132" s="14"/>
      <c r="BF132" s="14">
        <v>0.58701381257450802</v>
      </c>
    </row>
    <row r="133" spans="2:58" x14ac:dyDescent="0.35">
      <c r="B133" t="s">
        <v>111</v>
      </c>
      <c r="C133" s="14">
        <v>0.21924701560805601</v>
      </c>
      <c r="D133" s="14">
        <v>0.23039435680933901</v>
      </c>
      <c r="E133" s="14">
        <v>0.20898773723983299</v>
      </c>
      <c r="F133" s="14"/>
      <c r="G133" s="14">
        <v>0.186669882218998</v>
      </c>
      <c r="H133" s="14">
        <v>0.203104320082202</v>
      </c>
      <c r="I133" s="14">
        <v>0.18278326409227699</v>
      </c>
      <c r="J133" s="14">
        <v>0.17276894059449199</v>
      </c>
      <c r="K133" s="14">
        <v>0.23228260235370701</v>
      </c>
      <c r="L133" s="14">
        <v>0.31279482507317502</v>
      </c>
      <c r="M133" s="14"/>
      <c r="N133" s="14">
        <v>0.23106322483039601</v>
      </c>
      <c r="O133" s="14">
        <v>0.21716579785055901</v>
      </c>
      <c r="P133" s="14">
        <v>0.216651649859985</v>
      </c>
      <c r="Q133" s="14">
        <v>0.21081876038997299</v>
      </c>
      <c r="R133" s="14"/>
      <c r="S133" s="14">
        <v>0.26287264828027102</v>
      </c>
      <c r="T133" s="14">
        <v>0.234413750434425</v>
      </c>
      <c r="U133" s="14">
        <v>0.24373110920510899</v>
      </c>
      <c r="V133" s="14">
        <v>0.26640827471343997</v>
      </c>
      <c r="W133" s="14">
        <v>0.237893403677093</v>
      </c>
      <c r="X133" s="14">
        <v>0.25192301529452599</v>
      </c>
      <c r="Y133" s="14">
        <v>0.18568121810490601</v>
      </c>
      <c r="Z133" s="14">
        <v>0.16525796526061001</v>
      </c>
      <c r="AA133" s="14">
        <v>0.151136715206803</v>
      </c>
      <c r="AB133" s="14">
        <v>0.15521554699113699</v>
      </c>
      <c r="AC133" s="14">
        <v>0.22029878078956</v>
      </c>
      <c r="AD133" s="14">
        <v>0.20218949424895999</v>
      </c>
      <c r="AE133" s="14"/>
      <c r="AF133" s="14">
        <v>0.27168128366260802</v>
      </c>
      <c r="AG133" s="14">
        <v>0.19197662383947101</v>
      </c>
      <c r="AH133" s="14">
        <v>0.22853429077784401</v>
      </c>
      <c r="AI133" s="14"/>
      <c r="AJ133" s="14">
        <v>0.429835029978204</v>
      </c>
      <c r="AK133" s="14">
        <v>9.0029715695463794E-2</v>
      </c>
      <c r="AL133" s="14">
        <v>0.135863722253771</v>
      </c>
      <c r="AM133" s="14">
        <v>6.9579085867997298E-2</v>
      </c>
      <c r="AN133" s="14">
        <v>0.18876219797749599</v>
      </c>
      <c r="AO133" s="14"/>
      <c r="AP133" s="14">
        <v>0.68136121193219701</v>
      </c>
      <c r="AQ133" s="14">
        <v>8.8135595778737599E-2</v>
      </c>
      <c r="AR133" s="14">
        <v>0.137412845525276</v>
      </c>
      <c r="AS133" s="14">
        <v>0.17662204443967</v>
      </c>
      <c r="AT133" s="14">
        <v>0.18401485074211499</v>
      </c>
      <c r="AU133" s="14"/>
      <c r="AV133" s="14" t="s">
        <v>84</v>
      </c>
      <c r="AW133" s="14">
        <v>0.16697423539981701</v>
      </c>
      <c r="AX133" s="14">
        <v>0.18687540820413701</v>
      </c>
      <c r="AY133" s="14">
        <v>0.27657385230713999</v>
      </c>
      <c r="AZ133" s="14">
        <v>0.20988027835002801</v>
      </c>
      <c r="BA133" s="14"/>
      <c r="BB133" s="14">
        <v>0.14810379614910399</v>
      </c>
      <c r="BC133" s="14">
        <v>0.209353302311068</v>
      </c>
      <c r="BD133" s="14">
        <v>0.23966376304155501</v>
      </c>
      <c r="BE133" s="14"/>
      <c r="BF133" s="14">
        <v>0.19524042354585999</v>
      </c>
    </row>
    <row r="134" spans="2:58" x14ac:dyDescent="0.35">
      <c r="B134" t="s">
        <v>112</v>
      </c>
      <c r="C134" s="14">
        <v>0.404298089411466</v>
      </c>
      <c r="D134" s="14">
        <v>0.3787575137061</v>
      </c>
      <c r="E134" s="14">
        <v>0.42752825770499198</v>
      </c>
      <c r="F134" s="14"/>
      <c r="G134" s="14">
        <v>0.48363246868610699</v>
      </c>
      <c r="H134" s="14">
        <v>0.44465785197015401</v>
      </c>
      <c r="I134" s="14">
        <v>0.481183063725661</v>
      </c>
      <c r="J134" s="14">
        <v>0.50077458729342395</v>
      </c>
      <c r="K134" s="14">
        <v>0.36798036506946402</v>
      </c>
      <c r="L134" s="14">
        <v>0.202007895751321</v>
      </c>
      <c r="M134" s="14"/>
      <c r="N134" s="14">
        <v>0.365468418627239</v>
      </c>
      <c r="O134" s="14">
        <v>0.417624864277505</v>
      </c>
      <c r="P134" s="14">
        <v>0.40954678029165098</v>
      </c>
      <c r="Q134" s="14">
        <v>0.42760943689209702</v>
      </c>
      <c r="R134" s="14"/>
      <c r="S134" s="14">
        <v>0.30848161020982201</v>
      </c>
      <c r="T134" s="14">
        <v>0.35591164010173099</v>
      </c>
      <c r="U134" s="14">
        <v>0.36779647083129302</v>
      </c>
      <c r="V134" s="14">
        <v>0.30177001012407201</v>
      </c>
      <c r="W134" s="14">
        <v>0.36439107522273101</v>
      </c>
      <c r="X134" s="14">
        <v>0.33519432623617401</v>
      </c>
      <c r="Y134" s="14">
        <v>0.51126681977820798</v>
      </c>
      <c r="Z134" s="14">
        <v>0.55110275353331895</v>
      </c>
      <c r="AA134" s="14">
        <v>0.55047293387277396</v>
      </c>
      <c r="AB134" s="14">
        <v>0.52006491748864403</v>
      </c>
      <c r="AC134" s="14">
        <v>0.427506350238676</v>
      </c>
      <c r="AD134" s="14">
        <v>0.36511585343306902</v>
      </c>
      <c r="AE134" s="14"/>
      <c r="AF134" s="14">
        <v>0.26744878275343298</v>
      </c>
      <c r="AG134" s="14">
        <v>0.497285632705184</v>
      </c>
      <c r="AH134" s="14">
        <v>0.34069884226707497</v>
      </c>
      <c r="AI134" s="14"/>
      <c r="AJ134" s="14">
        <v>-6.5119770820378606E-2</v>
      </c>
      <c r="AK134" s="14">
        <v>0.71262127813250797</v>
      </c>
      <c r="AL134" s="14">
        <v>0.55964658464050299</v>
      </c>
      <c r="AM134" s="14">
        <v>0.75781851259423505</v>
      </c>
      <c r="AN134" s="14">
        <v>0.41984851371911303</v>
      </c>
      <c r="AO134" s="14"/>
      <c r="AP134" s="14">
        <v>-0.55935870185370995</v>
      </c>
      <c r="AQ134" s="14">
        <v>0.70057876584951595</v>
      </c>
      <c r="AR134" s="14">
        <v>0.57149897520727699</v>
      </c>
      <c r="AS134" s="14">
        <v>0.49105982124991099</v>
      </c>
      <c r="AT134" s="14">
        <v>0.35707814662494303</v>
      </c>
      <c r="AU134" s="14"/>
      <c r="AV134" s="14" t="s">
        <v>84</v>
      </c>
      <c r="AW134" s="14">
        <v>0.51346958828038203</v>
      </c>
      <c r="AX134" s="14">
        <v>0.44570622258447201</v>
      </c>
      <c r="AY134" s="14">
        <v>0.29180370488108798</v>
      </c>
      <c r="AZ134" s="14">
        <v>0.50896550157697196</v>
      </c>
      <c r="BA134" s="14"/>
      <c r="BB134" s="14">
        <v>0.51342924855862504</v>
      </c>
      <c r="BC134" s="14">
        <v>0.40739012461793001</v>
      </c>
      <c r="BD134" s="14">
        <v>0.20101470094833301</v>
      </c>
      <c r="BE134" s="14"/>
      <c r="BF134" s="14">
        <v>0.391773389028647</v>
      </c>
    </row>
    <row r="135" spans="2:58" x14ac:dyDescent="0.35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</row>
    <row r="136" spans="2:58" x14ac:dyDescent="0.35">
      <c r="B136" s="6" t="s">
        <v>126</v>
      </c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</row>
    <row r="137" spans="2:58" x14ac:dyDescent="0.35">
      <c r="B137" s="24" t="s">
        <v>82</v>
      </c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</row>
    <row r="138" spans="2:58" x14ac:dyDescent="0.35">
      <c r="B138" t="s">
        <v>105</v>
      </c>
      <c r="C138" s="14">
        <v>0.19952696912443599</v>
      </c>
      <c r="D138" s="14">
        <v>0.20870762935141501</v>
      </c>
      <c r="E138" s="14">
        <v>0.19011147133991499</v>
      </c>
      <c r="F138" s="14"/>
      <c r="G138" s="14">
        <v>0.127394911514325</v>
      </c>
      <c r="H138" s="14">
        <v>9.28458060575751E-2</v>
      </c>
      <c r="I138" s="14">
        <v>0.17001672965056</v>
      </c>
      <c r="J138" s="14">
        <v>0.227589573798503</v>
      </c>
      <c r="K138" s="14">
        <v>0.24348404238304999</v>
      </c>
      <c r="L138" s="14">
        <v>0.30579196172405598</v>
      </c>
      <c r="M138" s="14"/>
      <c r="N138" s="14">
        <v>0.186452944326191</v>
      </c>
      <c r="O138" s="14">
        <v>0.184013589068625</v>
      </c>
      <c r="P138" s="14">
        <v>0.24054133934286001</v>
      </c>
      <c r="Q138" s="14">
        <v>0.19733684562631801</v>
      </c>
      <c r="R138" s="14"/>
      <c r="S138" s="14">
        <v>0.15817334152297699</v>
      </c>
      <c r="T138" s="14">
        <v>0.18754077375012901</v>
      </c>
      <c r="U138" s="14">
        <v>0.225329214220372</v>
      </c>
      <c r="V138" s="14">
        <v>0.29292384766333102</v>
      </c>
      <c r="W138" s="14">
        <v>0.26013932903431503</v>
      </c>
      <c r="X138" s="14">
        <v>0.19521059252387099</v>
      </c>
      <c r="Y138" s="14">
        <v>0.23012522137364999</v>
      </c>
      <c r="Z138" s="14">
        <v>8.2964114870029596E-2</v>
      </c>
      <c r="AA138" s="14">
        <v>0.18967149771658501</v>
      </c>
      <c r="AB138" s="14">
        <v>0.15872974659544201</v>
      </c>
      <c r="AC138" s="14">
        <v>0.16951391859766199</v>
      </c>
      <c r="AD138" s="14">
        <v>0.24884747139146601</v>
      </c>
      <c r="AE138" s="14"/>
      <c r="AF138" s="14">
        <v>0.335676088662415</v>
      </c>
      <c r="AG138" s="14">
        <v>0.117675792738171</v>
      </c>
      <c r="AH138" s="14">
        <v>0.12184975830038899</v>
      </c>
      <c r="AI138" s="14"/>
      <c r="AJ138" s="14">
        <v>0.351914913123062</v>
      </c>
      <c r="AK138" s="14">
        <v>5.4724026272717601E-2</v>
      </c>
      <c r="AL138" s="14">
        <v>9.0914933198961198E-2</v>
      </c>
      <c r="AM138" s="14">
        <v>0.50564068845970001</v>
      </c>
      <c r="AN138" s="14">
        <v>0.17282391871480299</v>
      </c>
      <c r="AO138" s="14"/>
      <c r="AP138" s="14">
        <v>0.34127631884590298</v>
      </c>
      <c r="AQ138" s="14">
        <v>2.9787958149981801E-2</v>
      </c>
      <c r="AR138" s="14">
        <v>9.9069307861236203E-2</v>
      </c>
      <c r="AS138" s="14">
        <v>0.48853798027735701</v>
      </c>
      <c r="AT138" s="14">
        <v>0.21532634991629501</v>
      </c>
      <c r="AU138" s="14"/>
      <c r="AV138" s="14" t="s">
        <v>84</v>
      </c>
      <c r="AW138" s="14">
        <v>0.21010370066039999</v>
      </c>
      <c r="AX138" s="14">
        <v>0.14682844002447901</v>
      </c>
      <c r="AY138" s="14">
        <v>9.7215280503371998E-2</v>
      </c>
      <c r="AZ138" s="14">
        <v>0.25461665953093998</v>
      </c>
      <c r="BA138" s="14"/>
      <c r="BB138" s="14">
        <v>3.6019265169626301E-2</v>
      </c>
      <c r="BC138" s="14">
        <v>0.57180332548230095</v>
      </c>
      <c r="BD138" s="14">
        <v>0.324238885178809</v>
      </c>
      <c r="BE138" s="14"/>
      <c r="BF138" s="14">
        <v>0.324867909771344</v>
      </c>
    </row>
    <row r="139" spans="2:58" x14ac:dyDescent="0.35">
      <c r="B139" t="s">
        <v>106</v>
      </c>
      <c r="C139" s="14">
        <v>0.18474108200664999</v>
      </c>
      <c r="D139" s="14">
        <v>0.198999352870949</v>
      </c>
      <c r="E139" s="14">
        <v>0.171336149864314</v>
      </c>
      <c r="F139" s="14"/>
      <c r="G139" s="14">
        <v>0.19575248606269099</v>
      </c>
      <c r="H139" s="14">
        <v>0.15876447690600601</v>
      </c>
      <c r="I139" s="14">
        <v>0.15109347576537799</v>
      </c>
      <c r="J139" s="14">
        <v>0.17034463578233999</v>
      </c>
      <c r="K139" s="14">
        <v>0.23559390706882299</v>
      </c>
      <c r="L139" s="14">
        <v>0.20341847364327201</v>
      </c>
      <c r="M139" s="14"/>
      <c r="N139" s="14">
        <v>0.16989956391716399</v>
      </c>
      <c r="O139" s="14">
        <v>0.19661273751650599</v>
      </c>
      <c r="P139" s="14">
        <v>0.173130154017752</v>
      </c>
      <c r="Q139" s="14">
        <v>0.195600033241349</v>
      </c>
      <c r="R139" s="14"/>
      <c r="S139" s="14">
        <v>0.16273241921187501</v>
      </c>
      <c r="T139" s="14">
        <v>0.24464818571361899</v>
      </c>
      <c r="U139" s="14">
        <v>0.177796916376528</v>
      </c>
      <c r="V139" s="14">
        <v>0.20467578236582601</v>
      </c>
      <c r="W139" s="14">
        <v>0.17568717531865299</v>
      </c>
      <c r="X139" s="14">
        <v>0.149344016106365</v>
      </c>
      <c r="Y139" s="14">
        <v>0.17279523543252201</v>
      </c>
      <c r="Z139" s="14">
        <v>0.24779449226470099</v>
      </c>
      <c r="AA139" s="14">
        <v>0.18161740578493901</v>
      </c>
      <c r="AB139" s="14">
        <v>0.17969264636336699</v>
      </c>
      <c r="AC139" s="14">
        <v>0.15120606538466999</v>
      </c>
      <c r="AD139" s="14">
        <v>0.145310326684879</v>
      </c>
      <c r="AE139" s="14"/>
      <c r="AF139" s="14">
        <v>0.20875244963912001</v>
      </c>
      <c r="AG139" s="14">
        <v>0.17228648896155499</v>
      </c>
      <c r="AH139" s="14">
        <v>0.13548809759708499</v>
      </c>
      <c r="AI139" s="14"/>
      <c r="AJ139" s="14">
        <v>0.25644682905298299</v>
      </c>
      <c r="AK139" s="14">
        <v>0.113922311557023</v>
      </c>
      <c r="AL139" s="14">
        <v>0.197010814136068</v>
      </c>
      <c r="AM139" s="14">
        <v>0.25722258024896599</v>
      </c>
      <c r="AN139" s="14">
        <v>0.15904118241303999</v>
      </c>
      <c r="AO139" s="14"/>
      <c r="AP139" s="14">
        <v>0.31197074101113798</v>
      </c>
      <c r="AQ139" s="14">
        <v>7.5203924473169106E-2</v>
      </c>
      <c r="AR139" s="14">
        <v>0.22514097859376</v>
      </c>
      <c r="AS139" s="14">
        <v>0.243144587837888</v>
      </c>
      <c r="AT139" s="14">
        <v>0.26046232547196202</v>
      </c>
      <c r="AU139" s="14"/>
      <c r="AV139" s="14" t="s">
        <v>84</v>
      </c>
      <c r="AW139" s="14">
        <v>0.20274724103677799</v>
      </c>
      <c r="AX139" s="14">
        <v>0.15257748064936599</v>
      </c>
      <c r="AY139" s="14">
        <v>0.176513067695551</v>
      </c>
      <c r="AZ139" s="14">
        <v>0.11879658359739</v>
      </c>
      <c r="BA139" s="14"/>
      <c r="BB139" s="14">
        <v>8.1954739355606196E-2</v>
      </c>
      <c r="BC139" s="14">
        <v>0.26578132560016299</v>
      </c>
      <c r="BD139" s="14">
        <v>0.238511671980529</v>
      </c>
      <c r="BE139" s="14"/>
      <c r="BF139" s="14">
        <v>0.20107636768218301</v>
      </c>
    </row>
    <row r="140" spans="2:58" x14ac:dyDescent="0.35">
      <c r="B140" t="s">
        <v>107</v>
      </c>
      <c r="C140" s="14">
        <v>0.20112546756418201</v>
      </c>
      <c r="D140" s="14">
        <v>0.174694308504979</v>
      </c>
      <c r="E140" s="14">
        <v>0.227579861120458</v>
      </c>
      <c r="F140" s="14"/>
      <c r="G140" s="14">
        <v>0.21561914621645001</v>
      </c>
      <c r="H140" s="14">
        <v>0.21380068745549599</v>
      </c>
      <c r="I140" s="14">
        <v>0.23492424348320801</v>
      </c>
      <c r="J140" s="14">
        <v>0.15640489272635699</v>
      </c>
      <c r="K140" s="14">
        <v>0.19704734585467101</v>
      </c>
      <c r="L140" s="14">
        <v>0.19290170020036901</v>
      </c>
      <c r="M140" s="14"/>
      <c r="N140" s="14">
        <v>0.21393033991948401</v>
      </c>
      <c r="O140" s="14">
        <v>0.18244169583643</v>
      </c>
      <c r="P140" s="14">
        <v>0.18984876831606601</v>
      </c>
      <c r="Q140" s="14">
        <v>0.21637572455429099</v>
      </c>
      <c r="R140" s="14"/>
      <c r="S140" s="14">
        <v>0.20779214387612399</v>
      </c>
      <c r="T140" s="14">
        <v>0.22428704160630999</v>
      </c>
      <c r="U140" s="14">
        <v>0.181791290554221</v>
      </c>
      <c r="V140" s="14">
        <v>0.13521955176909001</v>
      </c>
      <c r="W140" s="14">
        <v>0.181853042309395</v>
      </c>
      <c r="X140" s="14">
        <v>0.192647051578543</v>
      </c>
      <c r="Y140" s="14">
        <v>0.23707383346660699</v>
      </c>
      <c r="Z140" s="14">
        <v>0.201398249910474</v>
      </c>
      <c r="AA140" s="14">
        <v>0.14878592124391599</v>
      </c>
      <c r="AB140" s="14">
        <v>0.27461998687118899</v>
      </c>
      <c r="AC140" s="14">
        <v>0.238970757214472</v>
      </c>
      <c r="AD140" s="14">
        <v>0.201144228100363</v>
      </c>
      <c r="AE140" s="14"/>
      <c r="AF140" s="14">
        <v>0.158409922825233</v>
      </c>
      <c r="AG140" s="14">
        <v>0.222318492787347</v>
      </c>
      <c r="AH140" s="14">
        <v>0.23964829700971099</v>
      </c>
      <c r="AI140" s="14"/>
      <c r="AJ140" s="14">
        <v>0.15459337889386701</v>
      </c>
      <c r="AK140" s="14">
        <v>0.17768983434892399</v>
      </c>
      <c r="AL140" s="14">
        <v>0.231082801938987</v>
      </c>
      <c r="AM140" s="14">
        <v>0.136546735585023</v>
      </c>
      <c r="AN140" s="14">
        <v>0.25183753294875699</v>
      </c>
      <c r="AO140" s="14"/>
      <c r="AP140" s="14">
        <v>0.18501389843229801</v>
      </c>
      <c r="AQ140" s="14">
        <v>0.17036872480468801</v>
      </c>
      <c r="AR140" s="14">
        <v>0.271237447613076</v>
      </c>
      <c r="AS140" s="14">
        <v>0.14173354104075001</v>
      </c>
      <c r="AT140" s="14">
        <v>0.28431187936338098</v>
      </c>
      <c r="AU140" s="14"/>
      <c r="AV140" s="14" t="s">
        <v>84</v>
      </c>
      <c r="AW140" s="14">
        <v>0.17852680680605401</v>
      </c>
      <c r="AX140" s="14">
        <v>0.24566442685362699</v>
      </c>
      <c r="AY140" s="14">
        <v>0.20030662553561099</v>
      </c>
      <c r="AZ140" s="14">
        <v>8.0344181090162198E-2</v>
      </c>
      <c r="BA140" s="14"/>
      <c r="BB140" s="14">
        <v>0.117262913468963</v>
      </c>
      <c r="BC140" s="14">
        <v>0.11110738814950399</v>
      </c>
      <c r="BD140" s="14">
        <v>0.22370640906691799</v>
      </c>
      <c r="BE140" s="14"/>
      <c r="BF140" s="14">
        <v>0.153773597156388</v>
      </c>
    </row>
    <row r="141" spans="2:58" x14ac:dyDescent="0.35">
      <c r="B141" t="s">
        <v>108</v>
      </c>
      <c r="C141" s="14">
        <v>0.26549381498875801</v>
      </c>
      <c r="D141" s="14">
        <v>0.25805983717425701</v>
      </c>
      <c r="E141" s="14">
        <v>0.27263301921900002</v>
      </c>
      <c r="F141" s="14"/>
      <c r="G141" s="14">
        <v>0.26905337870170598</v>
      </c>
      <c r="H141" s="14">
        <v>0.33192221902229502</v>
      </c>
      <c r="I141" s="14">
        <v>0.30509956532527399</v>
      </c>
      <c r="J141" s="14">
        <v>0.26666511312275998</v>
      </c>
      <c r="K141" s="14">
        <v>0.23169875206399701</v>
      </c>
      <c r="L141" s="14">
        <v>0.19871007332024501</v>
      </c>
      <c r="M141" s="14"/>
      <c r="N141" s="14">
        <v>0.287317040287702</v>
      </c>
      <c r="O141" s="14">
        <v>0.28031900483579603</v>
      </c>
      <c r="P141" s="14">
        <v>0.22879136655670501</v>
      </c>
      <c r="Q141" s="14">
        <v>0.26164021083811101</v>
      </c>
      <c r="R141" s="14"/>
      <c r="S141" s="14">
        <v>0.29953701872616101</v>
      </c>
      <c r="T141" s="14">
        <v>0.22116307834401999</v>
      </c>
      <c r="U141" s="14">
        <v>0.23746822420966099</v>
      </c>
      <c r="V141" s="14">
        <v>0.26837938919711901</v>
      </c>
      <c r="W141" s="14">
        <v>0.27602277964649002</v>
      </c>
      <c r="X141" s="14">
        <v>0.30305739003771398</v>
      </c>
      <c r="Y141" s="14">
        <v>0.21410579754437101</v>
      </c>
      <c r="Z141" s="14">
        <v>0.254073513693164</v>
      </c>
      <c r="AA141" s="14">
        <v>0.28027712633560897</v>
      </c>
      <c r="AB141" s="14">
        <v>0.26967499038009402</v>
      </c>
      <c r="AC141" s="14">
        <v>0.28136065478310102</v>
      </c>
      <c r="AD141" s="14">
        <v>0.28609796320024999</v>
      </c>
      <c r="AE141" s="14"/>
      <c r="AF141" s="14">
        <v>0.19293473316753801</v>
      </c>
      <c r="AG141" s="14">
        <v>0.31896145608230497</v>
      </c>
      <c r="AH141" s="14">
        <v>0.331098919419062</v>
      </c>
      <c r="AI141" s="14"/>
      <c r="AJ141" s="14">
        <v>0.17672490281404199</v>
      </c>
      <c r="AK141" s="14">
        <v>0.38221480151951298</v>
      </c>
      <c r="AL141" s="14">
        <v>0.36295757633620801</v>
      </c>
      <c r="AM141" s="14">
        <v>0.10058999570631</v>
      </c>
      <c r="AN141" s="14">
        <v>0.23898648229974101</v>
      </c>
      <c r="AO141" s="14"/>
      <c r="AP141" s="14">
        <v>0.117533841736204</v>
      </c>
      <c r="AQ141" s="14">
        <v>0.43413358557708198</v>
      </c>
      <c r="AR141" s="14">
        <v>0.30169538453773898</v>
      </c>
      <c r="AS141" s="14">
        <v>0.10720581630861099</v>
      </c>
      <c r="AT141" s="14">
        <v>0.16957185489755799</v>
      </c>
      <c r="AU141" s="14"/>
      <c r="AV141" s="14" t="s">
        <v>84</v>
      </c>
      <c r="AW141" s="14">
        <v>0.24962857026488899</v>
      </c>
      <c r="AX141" s="14">
        <v>0.32683277490470602</v>
      </c>
      <c r="AY141" s="14">
        <v>0.29781906068871999</v>
      </c>
      <c r="AZ141" s="14">
        <v>0.32120311121723599</v>
      </c>
      <c r="BA141" s="14"/>
      <c r="BB141" s="14">
        <v>0.51269698832621102</v>
      </c>
      <c r="BC141" s="14">
        <v>3.7456138586405403E-2</v>
      </c>
      <c r="BD141" s="14">
        <v>0.18633174064782601</v>
      </c>
      <c r="BE141" s="14"/>
      <c r="BF141" s="14">
        <v>0.23360599046538499</v>
      </c>
    </row>
    <row r="142" spans="2:58" x14ac:dyDescent="0.35">
      <c r="B142" t="s">
        <v>109</v>
      </c>
      <c r="C142" s="14">
        <v>0.12627382419584801</v>
      </c>
      <c r="D142" s="14">
        <v>0.14688537582950001</v>
      </c>
      <c r="E142" s="14">
        <v>0.10648013654057099</v>
      </c>
      <c r="F142" s="14"/>
      <c r="G142" s="14">
        <v>0.117507621863026</v>
      </c>
      <c r="H142" s="14">
        <v>0.18341952209065401</v>
      </c>
      <c r="I142" s="14">
        <v>0.121792594773839</v>
      </c>
      <c r="J142" s="14">
        <v>0.16216641675211599</v>
      </c>
      <c r="K142" s="14">
        <v>7.8610504611314497E-2</v>
      </c>
      <c r="L142" s="14">
        <v>9.2090232727509505E-2</v>
      </c>
      <c r="M142" s="14"/>
      <c r="N142" s="14">
        <v>0.12818405818671599</v>
      </c>
      <c r="O142" s="14">
        <v>0.12776105954606001</v>
      </c>
      <c r="P142" s="14">
        <v>0.14339627052682999</v>
      </c>
      <c r="Q142" s="14">
        <v>0.106066887137708</v>
      </c>
      <c r="R142" s="14"/>
      <c r="S142" s="14">
        <v>0.13877295701012199</v>
      </c>
      <c r="T142" s="14">
        <v>0.103419690129696</v>
      </c>
      <c r="U142" s="14">
        <v>0.14600916418572599</v>
      </c>
      <c r="V142" s="14">
        <v>8.3586429707827398E-2</v>
      </c>
      <c r="W142" s="14">
        <v>8.5993033838855898E-2</v>
      </c>
      <c r="X142" s="14">
        <v>0.13728629701138101</v>
      </c>
      <c r="Y142" s="14">
        <v>0.123920930718512</v>
      </c>
      <c r="Z142" s="14">
        <v>0.20218746014432501</v>
      </c>
      <c r="AA142" s="14">
        <v>0.17827109048211601</v>
      </c>
      <c r="AB142" s="14">
        <v>0.100366670054059</v>
      </c>
      <c r="AC142" s="14">
        <v>0.14091644744097401</v>
      </c>
      <c r="AD142" s="14">
        <v>7.1274922735811999E-2</v>
      </c>
      <c r="AE142" s="14"/>
      <c r="AF142" s="14">
        <v>9.0690785641412294E-2</v>
      </c>
      <c r="AG142" s="14">
        <v>0.15994357034170301</v>
      </c>
      <c r="AH142" s="14">
        <v>0.125673653901786</v>
      </c>
      <c r="AI142" s="14"/>
      <c r="AJ142" s="14">
        <v>4.6675913125546302E-2</v>
      </c>
      <c r="AK142" s="14">
        <v>0.26193844272784</v>
      </c>
      <c r="AL142" s="14">
        <v>0.118033874389776</v>
      </c>
      <c r="AM142" s="14">
        <v>0</v>
      </c>
      <c r="AN142" s="14">
        <v>0.103068886311414</v>
      </c>
      <c r="AO142" s="14"/>
      <c r="AP142" s="14">
        <v>2.16932811889936E-2</v>
      </c>
      <c r="AQ142" s="14">
        <v>0.279610768961848</v>
      </c>
      <c r="AR142" s="14">
        <v>8.1813821380530297E-2</v>
      </c>
      <c r="AS142" s="14">
        <v>1.5802288786304301E-2</v>
      </c>
      <c r="AT142" s="14">
        <v>4.9692180466148397E-3</v>
      </c>
      <c r="AU142" s="14"/>
      <c r="AV142" s="14" t="s">
        <v>84</v>
      </c>
      <c r="AW142" s="14">
        <v>0.11961885221928401</v>
      </c>
      <c r="AX142" s="14">
        <v>0.113512518677943</v>
      </c>
      <c r="AY142" s="14">
        <v>0.180230022903589</v>
      </c>
      <c r="AZ142" s="14">
        <v>0.22503946456427201</v>
      </c>
      <c r="BA142" s="14"/>
      <c r="BB142" s="14">
        <v>0.23495943410863401</v>
      </c>
      <c r="BC142" s="14">
        <v>1.3851822181626601E-2</v>
      </c>
      <c r="BD142" s="14">
        <v>0</v>
      </c>
      <c r="BE142" s="14"/>
      <c r="BF142" s="14">
        <v>7.5948589261000995E-2</v>
      </c>
    </row>
    <row r="143" spans="2:58" x14ac:dyDescent="0.35">
      <c r="B143" t="s">
        <v>97</v>
      </c>
      <c r="C143" s="14">
        <v>2.2838842120126698E-2</v>
      </c>
      <c r="D143" s="14">
        <v>1.26534962688998E-2</v>
      </c>
      <c r="E143" s="14">
        <v>3.1859361915741999E-2</v>
      </c>
      <c r="F143" s="14"/>
      <c r="G143" s="14">
        <v>7.4672455641803706E-2</v>
      </c>
      <c r="H143" s="14">
        <v>1.9247288467974299E-2</v>
      </c>
      <c r="I143" s="14">
        <v>1.70733910017405E-2</v>
      </c>
      <c r="J143" s="14">
        <v>1.6829367817923501E-2</v>
      </c>
      <c r="K143" s="14">
        <v>1.35654480181447E-2</v>
      </c>
      <c r="L143" s="14">
        <v>7.0875583845482603E-3</v>
      </c>
      <c r="M143" s="14"/>
      <c r="N143" s="14">
        <v>1.4216053362743E-2</v>
      </c>
      <c r="O143" s="14">
        <v>2.88519131965836E-2</v>
      </c>
      <c r="P143" s="14">
        <v>2.42921012397877E-2</v>
      </c>
      <c r="Q143" s="14">
        <v>2.29802986022229E-2</v>
      </c>
      <c r="R143" s="14"/>
      <c r="S143" s="14">
        <v>3.2992119652741E-2</v>
      </c>
      <c r="T143" s="14">
        <v>1.8941230456226001E-2</v>
      </c>
      <c r="U143" s="14">
        <v>3.1605190453492797E-2</v>
      </c>
      <c r="V143" s="14">
        <v>1.5214999296806199E-2</v>
      </c>
      <c r="W143" s="14">
        <v>2.0304639852289801E-2</v>
      </c>
      <c r="X143" s="14">
        <v>2.2454652742126002E-2</v>
      </c>
      <c r="Y143" s="14">
        <v>2.19789814643379E-2</v>
      </c>
      <c r="Z143" s="14">
        <v>1.1582169117306199E-2</v>
      </c>
      <c r="AA143" s="14">
        <v>2.1376958436835701E-2</v>
      </c>
      <c r="AB143" s="14">
        <v>1.6915959735849501E-2</v>
      </c>
      <c r="AC143" s="14">
        <v>1.8032156579121598E-2</v>
      </c>
      <c r="AD143" s="14">
        <v>4.7325087887229098E-2</v>
      </c>
      <c r="AE143" s="14"/>
      <c r="AF143" s="14">
        <v>1.3536020064281999E-2</v>
      </c>
      <c r="AG143" s="14">
        <v>8.8141990889186901E-3</v>
      </c>
      <c r="AH143" s="14">
        <v>4.62412737719664E-2</v>
      </c>
      <c r="AI143" s="14"/>
      <c r="AJ143" s="14">
        <v>1.3644062990498401E-2</v>
      </c>
      <c r="AK143" s="14">
        <v>9.5105835739823404E-3</v>
      </c>
      <c r="AL143" s="14">
        <v>0</v>
      </c>
      <c r="AM143" s="14">
        <v>0</v>
      </c>
      <c r="AN143" s="14">
        <v>7.4241997312245497E-2</v>
      </c>
      <c r="AO143" s="14"/>
      <c r="AP143" s="14">
        <v>2.2511918785463401E-2</v>
      </c>
      <c r="AQ143" s="14">
        <v>1.08950380332314E-2</v>
      </c>
      <c r="AR143" s="14">
        <v>2.1043060013658198E-2</v>
      </c>
      <c r="AS143" s="14">
        <v>3.57578574909026E-3</v>
      </c>
      <c r="AT143" s="14">
        <v>6.5358372304189394E-2</v>
      </c>
      <c r="AU143" s="14"/>
      <c r="AV143" s="14" t="s">
        <v>84</v>
      </c>
      <c r="AW143" s="14">
        <v>3.93748290125948E-2</v>
      </c>
      <c r="AX143" s="14">
        <v>1.45843588898795E-2</v>
      </c>
      <c r="AY143" s="14">
        <v>4.7915942673156901E-2</v>
      </c>
      <c r="AZ143" s="14">
        <v>0</v>
      </c>
      <c r="BA143" s="14"/>
      <c r="BB143" s="14">
        <v>1.7106659570958801E-2</v>
      </c>
      <c r="BC143" s="14">
        <v>0</v>
      </c>
      <c r="BD143" s="14">
        <v>2.7211293125917801E-2</v>
      </c>
      <c r="BE143" s="14"/>
      <c r="BF143" s="14">
        <v>1.0727545663698899E-2</v>
      </c>
    </row>
    <row r="144" spans="2:58" x14ac:dyDescent="0.35">
      <c r="B144" t="s">
        <v>110</v>
      </c>
      <c r="C144" s="14">
        <v>0.38426805113108498</v>
      </c>
      <c r="D144" s="14">
        <v>0.40770698222236501</v>
      </c>
      <c r="E144" s="14">
        <v>0.36144762120422902</v>
      </c>
      <c r="F144" s="14"/>
      <c r="G144" s="14">
        <v>0.32314739757701499</v>
      </c>
      <c r="H144" s="14">
        <v>0.25161028296358201</v>
      </c>
      <c r="I144" s="14">
        <v>0.32111020541593899</v>
      </c>
      <c r="J144" s="14">
        <v>0.39793420958084302</v>
      </c>
      <c r="K144" s="14">
        <v>0.47907794945187299</v>
      </c>
      <c r="L144" s="14">
        <v>0.50921043536732802</v>
      </c>
      <c r="M144" s="14"/>
      <c r="N144" s="14">
        <v>0.35635250824335502</v>
      </c>
      <c r="O144" s="14">
        <v>0.38062632658513101</v>
      </c>
      <c r="P144" s="14">
        <v>0.41367149336061099</v>
      </c>
      <c r="Q144" s="14">
        <v>0.39293687886766698</v>
      </c>
      <c r="R144" s="14"/>
      <c r="S144" s="14">
        <v>0.320905760734851</v>
      </c>
      <c r="T144" s="14">
        <v>0.43218895946374902</v>
      </c>
      <c r="U144" s="14">
        <v>0.403126130596899</v>
      </c>
      <c r="V144" s="14">
        <v>0.49759963002915703</v>
      </c>
      <c r="W144" s="14">
        <v>0.43582650435296899</v>
      </c>
      <c r="X144" s="14">
        <v>0.34455460863023701</v>
      </c>
      <c r="Y144" s="14">
        <v>0.402920456806172</v>
      </c>
      <c r="Z144" s="14">
        <v>0.33075860713473099</v>
      </c>
      <c r="AA144" s="14">
        <v>0.37128890350152399</v>
      </c>
      <c r="AB144" s="14">
        <v>0.33842239295880899</v>
      </c>
      <c r="AC144" s="14">
        <v>0.32071998398233098</v>
      </c>
      <c r="AD144" s="14">
        <v>0.39415779807634499</v>
      </c>
      <c r="AE144" s="14"/>
      <c r="AF144" s="14">
        <v>0.54442853830153504</v>
      </c>
      <c r="AG144" s="14">
        <v>0.28996228169972599</v>
      </c>
      <c r="AH144" s="14">
        <v>0.25733785589747399</v>
      </c>
      <c r="AI144" s="14"/>
      <c r="AJ144" s="14">
        <v>0.60836174217604599</v>
      </c>
      <c r="AK144" s="14">
        <v>0.16864633782974001</v>
      </c>
      <c r="AL144" s="14">
        <v>0.28792574733502901</v>
      </c>
      <c r="AM144" s="14">
        <v>0.76286326870866705</v>
      </c>
      <c r="AN144" s="14">
        <v>0.33186510112784301</v>
      </c>
      <c r="AO144" s="14"/>
      <c r="AP144" s="14">
        <v>0.65324705985704101</v>
      </c>
      <c r="AQ144" s="14">
        <v>0.104991882623151</v>
      </c>
      <c r="AR144" s="14">
        <v>0.324210286454996</v>
      </c>
      <c r="AS144" s="14">
        <v>0.73168256811524501</v>
      </c>
      <c r="AT144" s="14">
        <v>0.47578867538825698</v>
      </c>
      <c r="AU144" s="14"/>
      <c r="AV144" s="14" t="s">
        <v>84</v>
      </c>
      <c r="AW144" s="14">
        <v>0.41285094169717801</v>
      </c>
      <c r="AX144" s="14">
        <v>0.29940592067384503</v>
      </c>
      <c r="AY144" s="14">
        <v>0.273728348198923</v>
      </c>
      <c r="AZ144" s="14">
        <v>0.37341324312833002</v>
      </c>
      <c r="BA144" s="14"/>
      <c r="BB144" s="14">
        <v>0.117974004525232</v>
      </c>
      <c r="BC144" s="14">
        <v>0.83758465108246405</v>
      </c>
      <c r="BD144" s="14">
        <v>0.56275055715933797</v>
      </c>
      <c r="BE144" s="14"/>
      <c r="BF144" s="14">
        <v>0.52594427745352701</v>
      </c>
    </row>
    <row r="145" spans="2:58" x14ac:dyDescent="0.35">
      <c r="B145" t="s">
        <v>111</v>
      </c>
      <c r="C145" s="14">
        <v>0.391767639184606</v>
      </c>
      <c r="D145" s="14">
        <v>0.40494521300375702</v>
      </c>
      <c r="E145" s="14">
        <v>0.379113155759571</v>
      </c>
      <c r="F145" s="14"/>
      <c r="G145" s="14">
        <v>0.38656100056473103</v>
      </c>
      <c r="H145" s="14">
        <v>0.51534174111294795</v>
      </c>
      <c r="I145" s="14">
        <v>0.42689216009911302</v>
      </c>
      <c r="J145" s="14">
        <v>0.42883152987487599</v>
      </c>
      <c r="K145" s="14">
        <v>0.31030925667531101</v>
      </c>
      <c r="L145" s="14">
        <v>0.29080030604775398</v>
      </c>
      <c r="M145" s="14"/>
      <c r="N145" s="14">
        <v>0.41550109847441802</v>
      </c>
      <c r="O145" s="14">
        <v>0.40808006438185501</v>
      </c>
      <c r="P145" s="14">
        <v>0.37218763708353497</v>
      </c>
      <c r="Q145" s="14">
        <v>0.36770709797581902</v>
      </c>
      <c r="R145" s="14"/>
      <c r="S145" s="14">
        <v>0.438309975736283</v>
      </c>
      <c r="T145" s="14">
        <v>0.32458276847371498</v>
      </c>
      <c r="U145" s="14">
        <v>0.38347738839538698</v>
      </c>
      <c r="V145" s="14">
        <v>0.35196581890494599</v>
      </c>
      <c r="W145" s="14">
        <v>0.36201581348534601</v>
      </c>
      <c r="X145" s="14">
        <v>0.44034368704909399</v>
      </c>
      <c r="Y145" s="14">
        <v>0.33802672826288299</v>
      </c>
      <c r="Z145" s="14">
        <v>0.45626097383748898</v>
      </c>
      <c r="AA145" s="14">
        <v>0.45854821681772401</v>
      </c>
      <c r="AB145" s="14">
        <v>0.37004166043415299</v>
      </c>
      <c r="AC145" s="14">
        <v>0.422277102224075</v>
      </c>
      <c r="AD145" s="14">
        <v>0.35737288593606198</v>
      </c>
      <c r="AE145" s="14"/>
      <c r="AF145" s="14">
        <v>0.28362551880894998</v>
      </c>
      <c r="AG145" s="14">
        <v>0.47890502642400901</v>
      </c>
      <c r="AH145" s="14">
        <v>0.45677257332084797</v>
      </c>
      <c r="AI145" s="14"/>
      <c r="AJ145" s="14">
        <v>0.22340081593958899</v>
      </c>
      <c r="AK145" s="14">
        <v>0.64415324424735299</v>
      </c>
      <c r="AL145" s="14">
        <v>0.48099145072598398</v>
      </c>
      <c r="AM145" s="14">
        <v>0.10058999570631</v>
      </c>
      <c r="AN145" s="14">
        <v>0.34205536861115499</v>
      </c>
      <c r="AO145" s="14"/>
      <c r="AP145" s="14">
        <v>0.13922712292519701</v>
      </c>
      <c r="AQ145" s="14">
        <v>0.71374435453893004</v>
      </c>
      <c r="AR145" s="14">
        <v>0.38350920591826898</v>
      </c>
      <c r="AS145" s="14">
        <v>0.123008105094915</v>
      </c>
      <c r="AT145" s="14">
        <v>0.17454107294417301</v>
      </c>
      <c r="AU145" s="14"/>
      <c r="AV145" s="14" t="s">
        <v>84</v>
      </c>
      <c r="AW145" s="14">
        <v>0.36924742248417303</v>
      </c>
      <c r="AX145" s="14">
        <v>0.44034529358264801</v>
      </c>
      <c r="AY145" s="14">
        <v>0.47804908359230902</v>
      </c>
      <c r="AZ145" s="14">
        <v>0.54624257578150703</v>
      </c>
      <c r="BA145" s="14"/>
      <c r="BB145" s="14">
        <v>0.74765642243484598</v>
      </c>
      <c r="BC145" s="14">
        <v>5.1307960768031999E-2</v>
      </c>
      <c r="BD145" s="14">
        <v>0.18633174064782601</v>
      </c>
      <c r="BE145" s="14"/>
      <c r="BF145" s="14">
        <v>0.309554579726386</v>
      </c>
    </row>
    <row r="146" spans="2:58" x14ac:dyDescent="0.35">
      <c r="B146" t="s">
        <v>112</v>
      </c>
      <c r="C146" s="14">
        <v>-7.4995880535206304E-3</v>
      </c>
      <c r="D146" s="14">
        <v>2.76176921860749E-3</v>
      </c>
      <c r="E146" s="14">
        <v>-1.7665534555342199E-2</v>
      </c>
      <c r="F146" s="14"/>
      <c r="G146" s="14">
        <v>-6.34136029877162E-2</v>
      </c>
      <c r="H146" s="14">
        <v>-0.26373145814936699</v>
      </c>
      <c r="I146" s="14">
        <v>-0.105781954683174</v>
      </c>
      <c r="J146" s="14">
        <v>-3.0897320294032901E-2</v>
      </c>
      <c r="K146" s="14">
        <v>0.16876869277656201</v>
      </c>
      <c r="L146" s="14">
        <v>0.21841012931957399</v>
      </c>
      <c r="M146" s="14"/>
      <c r="N146" s="14">
        <v>-5.9148590231063301E-2</v>
      </c>
      <c r="O146" s="14">
        <v>-2.7453737796724699E-2</v>
      </c>
      <c r="P146" s="14">
        <v>4.1483856277076098E-2</v>
      </c>
      <c r="Q146" s="14">
        <v>2.5229780891847998E-2</v>
      </c>
      <c r="R146" s="14"/>
      <c r="S146" s="14">
        <v>-0.117404215001432</v>
      </c>
      <c r="T146" s="14">
        <v>0.107606190990033</v>
      </c>
      <c r="U146" s="14">
        <v>1.9648742201512501E-2</v>
      </c>
      <c r="V146" s="14">
        <v>0.14563381112421001</v>
      </c>
      <c r="W146" s="14">
        <v>7.3810690867622403E-2</v>
      </c>
      <c r="X146" s="14">
        <v>-9.5789078418857504E-2</v>
      </c>
      <c r="Y146" s="14">
        <v>6.4893728543288995E-2</v>
      </c>
      <c r="Z146" s="14">
        <v>-0.12550236670275799</v>
      </c>
      <c r="AA146" s="14">
        <v>-8.7259313316199696E-2</v>
      </c>
      <c r="AB146" s="14">
        <v>-3.1619267475344298E-2</v>
      </c>
      <c r="AC146" s="14">
        <v>-0.101557118241744</v>
      </c>
      <c r="AD146" s="14">
        <v>3.67849121402836E-2</v>
      </c>
      <c r="AE146" s="14"/>
      <c r="AF146" s="14">
        <v>0.260803019492585</v>
      </c>
      <c r="AG146" s="14">
        <v>-0.18894274472428199</v>
      </c>
      <c r="AH146" s="14">
        <v>-0.19943471742337401</v>
      </c>
      <c r="AI146" s="14"/>
      <c r="AJ146" s="14">
        <v>0.384960926236457</v>
      </c>
      <c r="AK146" s="14">
        <v>-0.47550690641761301</v>
      </c>
      <c r="AL146" s="14">
        <v>-0.193065703390954</v>
      </c>
      <c r="AM146" s="14">
        <v>0.66227327300235606</v>
      </c>
      <c r="AN146" s="14">
        <v>-1.01902674833121E-2</v>
      </c>
      <c r="AO146" s="14"/>
      <c r="AP146" s="14">
        <v>0.514019936931844</v>
      </c>
      <c r="AQ146" s="14">
        <v>-0.60875247191577897</v>
      </c>
      <c r="AR146" s="14">
        <v>-5.9298919463272801E-2</v>
      </c>
      <c r="AS146" s="14">
        <v>0.60867446302033001</v>
      </c>
      <c r="AT146" s="14">
        <v>0.301247602444084</v>
      </c>
      <c r="AU146" s="14"/>
      <c r="AV146" s="14" t="s">
        <v>84</v>
      </c>
      <c r="AW146" s="14">
        <v>4.3603519213004302E-2</v>
      </c>
      <c r="AX146" s="14">
        <v>-0.14093937290880301</v>
      </c>
      <c r="AY146" s="14">
        <v>-0.20432073539338699</v>
      </c>
      <c r="AZ146" s="14">
        <v>-0.17282933265317699</v>
      </c>
      <c r="BA146" s="14"/>
      <c r="BB146" s="14">
        <v>-0.62968241790961299</v>
      </c>
      <c r="BC146" s="14">
        <v>0.78627669031443204</v>
      </c>
      <c r="BD146" s="14">
        <v>0.37641881651151199</v>
      </c>
      <c r="BE146" s="14"/>
      <c r="BF146" s="14">
        <v>0.21638969772714101</v>
      </c>
    </row>
    <row r="147" spans="2:58" x14ac:dyDescent="0.35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</row>
    <row r="148" spans="2:58" x14ac:dyDescent="0.35">
      <c r="B148" s="6" t="s">
        <v>127</v>
      </c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</row>
    <row r="149" spans="2:58" x14ac:dyDescent="0.35">
      <c r="B149" s="24" t="s">
        <v>82</v>
      </c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</row>
    <row r="150" spans="2:58" x14ac:dyDescent="0.35">
      <c r="B150" t="s">
        <v>105</v>
      </c>
      <c r="C150" s="14">
        <v>0.13581160799245701</v>
      </c>
      <c r="D150" s="14">
        <v>0.168307364195902</v>
      </c>
      <c r="E150" s="14">
        <v>0.10350023512934101</v>
      </c>
      <c r="F150" s="14"/>
      <c r="G150" s="14">
        <v>8.6443847382036101E-2</v>
      </c>
      <c r="H150" s="14">
        <v>7.7866273425993698E-2</v>
      </c>
      <c r="I150" s="14">
        <v>0.109375533399295</v>
      </c>
      <c r="J150" s="14">
        <v>0.16489401046267099</v>
      </c>
      <c r="K150" s="14">
        <v>0.160877766235346</v>
      </c>
      <c r="L150" s="14">
        <v>0.196687540069485</v>
      </c>
      <c r="M150" s="14"/>
      <c r="N150" s="14">
        <v>0.12720930438120101</v>
      </c>
      <c r="O150" s="14">
        <v>0.119697031511647</v>
      </c>
      <c r="P150" s="14">
        <v>0.14435602636716999</v>
      </c>
      <c r="Q150" s="14">
        <v>0.15683620996695899</v>
      </c>
      <c r="R150" s="14"/>
      <c r="S150" s="14">
        <v>0.113096643672283</v>
      </c>
      <c r="T150" s="14">
        <v>0.10713573350403301</v>
      </c>
      <c r="U150" s="14">
        <v>0.176587966150523</v>
      </c>
      <c r="V150" s="14">
        <v>0.194937150399035</v>
      </c>
      <c r="W150" s="14">
        <v>0.15850739553241999</v>
      </c>
      <c r="X150" s="14">
        <v>0.114769832827375</v>
      </c>
      <c r="Y150" s="14">
        <v>0.13813331907422999</v>
      </c>
      <c r="Z150" s="14">
        <v>9.3212417596867603E-2</v>
      </c>
      <c r="AA150" s="14">
        <v>0.15361997965625299</v>
      </c>
      <c r="AB150" s="14">
        <v>0.119281197226592</v>
      </c>
      <c r="AC150" s="14">
        <v>0.121934969712941</v>
      </c>
      <c r="AD150" s="14">
        <v>0.147880772295574</v>
      </c>
      <c r="AE150" s="14"/>
      <c r="AF150" s="14">
        <v>0.223322764078701</v>
      </c>
      <c r="AG150" s="14">
        <v>8.3171924825496693E-2</v>
      </c>
      <c r="AH150" s="14">
        <v>0.103649244070535</v>
      </c>
      <c r="AI150" s="14"/>
      <c r="AJ150" s="14">
        <v>0.20164856560737299</v>
      </c>
      <c r="AK150" s="14">
        <v>8.4545279451939903E-2</v>
      </c>
      <c r="AL150" s="14">
        <v>2.35754847701765E-2</v>
      </c>
      <c r="AM150" s="14">
        <v>0.41596015588561902</v>
      </c>
      <c r="AN150" s="14">
        <v>0.14234865772477301</v>
      </c>
      <c r="AO150" s="14"/>
      <c r="AP150" s="14">
        <v>0.183645891806582</v>
      </c>
      <c r="AQ150" s="14">
        <v>8.0130256225853305E-2</v>
      </c>
      <c r="AR150" s="14">
        <v>1.2675902455103499E-2</v>
      </c>
      <c r="AS150" s="14">
        <v>0.33160254230931402</v>
      </c>
      <c r="AT150" s="14">
        <v>9.8004798398674597E-2</v>
      </c>
      <c r="AU150" s="14"/>
      <c r="AV150" s="14" t="s">
        <v>84</v>
      </c>
      <c r="AW150" s="14">
        <v>0.13279172889983201</v>
      </c>
      <c r="AX150" s="14">
        <v>9.3331348598032202E-2</v>
      </c>
      <c r="AY150" s="14">
        <v>8.6776440664212307E-2</v>
      </c>
      <c r="AZ150" s="14">
        <v>0.15598325857884299</v>
      </c>
      <c r="BA150" s="14"/>
      <c r="BB150" s="14">
        <v>7.7010990738844196E-2</v>
      </c>
      <c r="BC150" s="14">
        <v>0.40840876264993897</v>
      </c>
      <c r="BD150" s="14">
        <v>0.147960142486185</v>
      </c>
      <c r="BE150" s="14"/>
      <c r="BF150" s="14">
        <v>0.21019091663881601</v>
      </c>
    </row>
    <row r="151" spans="2:58" x14ac:dyDescent="0.35">
      <c r="B151" t="s">
        <v>106</v>
      </c>
      <c r="C151" s="14">
        <v>0.161718465877079</v>
      </c>
      <c r="D151" s="14">
        <v>0.20348908432483601</v>
      </c>
      <c r="E151" s="14">
        <v>0.121327196079656</v>
      </c>
      <c r="F151" s="14"/>
      <c r="G151" s="14">
        <v>0.125967549675333</v>
      </c>
      <c r="H151" s="14">
        <v>0.155966795278035</v>
      </c>
      <c r="I151" s="14">
        <v>0.17706514545023599</v>
      </c>
      <c r="J151" s="14">
        <v>0.12310352256273201</v>
      </c>
      <c r="K151" s="14">
        <v>0.21575254678144701</v>
      </c>
      <c r="L151" s="14">
        <v>0.17285389429119399</v>
      </c>
      <c r="M151" s="14"/>
      <c r="N151" s="14">
        <v>0.157972273323402</v>
      </c>
      <c r="O151" s="14">
        <v>0.19056242724067801</v>
      </c>
      <c r="P151" s="14">
        <v>0.160069115693936</v>
      </c>
      <c r="Q151" s="14">
        <v>0.138043826493913</v>
      </c>
      <c r="R151" s="14"/>
      <c r="S151" s="14">
        <v>0.17778974542897</v>
      </c>
      <c r="T151" s="14">
        <v>0.16911056913161299</v>
      </c>
      <c r="U151" s="14">
        <v>0.180070629723738</v>
      </c>
      <c r="V151" s="14">
        <v>0.19922713544846701</v>
      </c>
      <c r="W151" s="14">
        <v>0.12401743423285699</v>
      </c>
      <c r="X151" s="14">
        <v>0.13393372087601699</v>
      </c>
      <c r="Y151" s="14">
        <v>0.122770420672005</v>
      </c>
      <c r="Z151" s="14">
        <v>0.18225966755307399</v>
      </c>
      <c r="AA151" s="14">
        <v>0.16174781148282399</v>
      </c>
      <c r="AB151" s="14">
        <v>0.14228045336311901</v>
      </c>
      <c r="AC151" s="14">
        <v>0.200513081926325</v>
      </c>
      <c r="AD151" s="14">
        <v>0.134390499277764</v>
      </c>
      <c r="AE151" s="14"/>
      <c r="AF151" s="14">
        <v>0.19723209587722901</v>
      </c>
      <c r="AG151" s="14">
        <v>0.16110387990047501</v>
      </c>
      <c r="AH151" s="14">
        <v>9.3427209064194897E-2</v>
      </c>
      <c r="AI151" s="14"/>
      <c r="AJ151" s="14">
        <v>0.202265763848059</v>
      </c>
      <c r="AK151" s="14">
        <v>0.165686207994546</v>
      </c>
      <c r="AL151" s="14">
        <v>6.5709685054563094E-2</v>
      </c>
      <c r="AM151" s="14">
        <v>0.317880883171755</v>
      </c>
      <c r="AN151" s="14">
        <v>0.107972034262679</v>
      </c>
      <c r="AO151" s="14"/>
      <c r="AP151" s="14">
        <v>0.21451147182838701</v>
      </c>
      <c r="AQ151" s="14">
        <v>0.15531609234199401</v>
      </c>
      <c r="AR151" s="14">
        <v>5.85295247821839E-2</v>
      </c>
      <c r="AS151" s="14">
        <v>0.19989156155218199</v>
      </c>
      <c r="AT151" s="14">
        <v>0.131794251553947</v>
      </c>
      <c r="AU151" s="14"/>
      <c r="AV151" s="14" t="s">
        <v>84</v>
      </c>
      <c r="AW151" s="14">
        <v>0.176441517573308</v>
      </c>
      <c r="AX151" s="14">
        <v>0.161078930579483</v>
      </c>
      <c r="AY151" s="14">
        <v>0.13286793577039399</v>
      </c>
      <c r="AZ151" s="14">
        <v>0.118757078516058</v>
      </c>
      <c r="BA151" s="14"/>
      <c r="BB151" s="14">
        <v>0.125882041488315</v>
      </c>
      <c r="BC151" s="14">
        <v>0.19163706031049901</v>
      </c>
      <c r="BD151" s="14">
        <v>0.203228621134905</v>
      </c>
      <c r="BE151" s="14"/>
      <c r="BF151" s="14">
        <v>0.17027177345888</v>
      </c>
    </row>
    <row r="152" spans="2:58" x14ac:dyDescent="0.35">
      <c r="B152" t="s">
        <v>107</v>
      </c>
      <c r="C152" s="14">
        <v>0.43944760435200297</v>
      </c>
      <c r="D152" s="14">
        <v>0.40570316920292998</v>
      </c>
      <c r="E152" s="14">
        <v>0.47273888693937999</v>
      </c>
      <c r="F152" s="14"/>
      <c r="G152" s="14">
        <v>0.44767495507149502</v>
      </c>
      <c r="H152" s="14">
        <v>0.50108540056095596</v>
      </c>
      <c r="I152" s="14">
        <v>0.468671279178142</v>
      </c>
      <c r="J152" s="14">
        <v>0.43158525585632601</v>
      </c>
      <c r="K152" s="14">
        <v>0.41769936147731801</v>
      </c>
      <c r="L152" s="14">
        <v>0.381152870671294</v>
      </c>
      <c r="M152" s="14"/>
      <c r="N152" s="14">
        <v>0.47457154254759398</v>
      </c>
      <c r="O152" s="14">
        <v>0.42154514218955602</v>
      </c>
      <c r="P152" s="14">
        <v>0.43198816060718398</v>
      </c>
      <c r="Q152" s="14">
        <v>0.425003592098393</v>
      </c>
      <c r="R152" s="14"/>
      <c r="S152" s="14">
        <v>0.42321255468671398</v>
      </c>
      <c r="T152" s="14">
        <v>0.45416767776671502</v>
      </c>
      <c r="U152" s="14">
        <v>0.40772006181579201</v>
      </c>
      <c r="V152" s="14">
        <v>0.38022684507913501</v>
      </c>
      <c r="W152" s="14">
        <v>0.47489325904115898</v>
      </c>
      <c r="X152" s="14">
        <v>0.40388912288106998</v>
      </c>
      <c r="Y152" s="14">
        <v>0.44241244118610201</v>
      </c>
      <c r="Z152" s="14">
        <v>0.52963398956311702</v>
      </c>
      <c r="AA152" s="14">
        <v>0.453536797507754</v>
      </c>
      <c r="AB152" s="14">
        <v>0.46608560469648502</v>
      </c>
      <c r="AC152" s="14">
        <v>0.45604692322309898</v>
      </c>
      <c r="AD152" s="14">
        <v>0.45107110528459698</v>
      </c>
      <c r="AE152" s="14"/>
      <c r="AF152" s="14">
        <v>0.36023354502645399</v>
      </c>
      <c r="AG152" s="14">
        <v>0.47863398806957602</v>
      </c>
      <c r="AH152" s="14">
        <v>0.53126898708847003</v>
      </c>
      <c r="AI152" s="14"/>
      <c r="AJ152" s="14">
        <v>0.39805818552142103</v>
      </c>
      <c r="AK152" s="14">
        <v>0.47763825881710398</v>
      </c>
      <c r="AL152" s="14">
        <v>0.35366244249881201</v>
      </c>
      <c r="AM152" s="14">
        <v>0.19819743673423401</v>
      </c>
      <c r="AN152" s="14">
        <v>0.504468240758572</v>
      </c>
      <c r="AO152" s="14"/>
      <c r="AP152" s="14">
        <v>0.41767011789548603</v>
      </c>
      <c r="AQ152" s="14">
        <v>0.51303875304756796</v>
      </c>
      <c r="AR152" s="14">
        <v>0.29117872265252598</v>
      </c>
      <c r="AS152" s="14">
        <v>0.29980891016524502</v>
      </c>
      <c r="AT152" s="14">
        <v>0.44239312889388899</v>
      </c>
      <c r="AU152" s="14"/>
      <c r="AV152" s="14" t="s">
        <v>84</v>
      </c>
      <c r="AW152" s="14">
        <v>0.39500444564118298</v>
      </c>
      <c r="AX152" s="14">
        <v>0.47338145411205101</v>
      </c>
      <c r="AY152" s="14">
        <v>0.49996485341243102</v>
      </c>
      <c r="AZ152" s="14">
        <v>0.56473907372446597</v>
      </c>
      <c r="BA152" s="14"/>
      <c r="BB152" s="14">
        <v>0.59215217719636104</v>
      </c>
      <c r="BC152" s="14">
        <v>0.27981154819471799</v>
      </c>
      <c r="BD152" s="14">
        <v>0.374240999480207</v>
      </c>
      <c r="BE152" s="14"/>
      <c r="BF152" s="14">
        <v>0.39856830245614699</v>
      </c>
    </row>
    <row r="153" spans="2:58" x14ac:dyDescent="0.35">
      <c r="B153" t="s">
        <v>108</v>
      </c>
      <c r="C153" s="14">
        <v>0.13872400465867701</v>
      </c>
      <c r="D153" s="14">
        <v>0.143764556855737</v>
      </c>
      <c r="E153" s="14">
        <v>0.13420190172555899</v>
      </c>
      <c r="F153" s="14"/>
      <c r="G153" s="14">
        <v>0.14806126697080901</v>
      </c>
      <c r="H153" s="14">
        <v>0.124808138747935</v>
      </c>
      <c r="I153" s="14">
        <v>0.11163470815037101</v>
      </c>
      <c r="J153" s="14">
        <v>0.17827292803064801</v>
      </c>
      <c r="K153" s="14">
        <v>9.2187725007192897E-2</v>
      </c>
      <c r="L153" s="14">
        <v>0.16489062248345501</v>
      </c>
      <c r="M153" s="14"/>
      <c r="N153" s="14">
        <v>0.14153595007348199</v>
      </c>
      <c r="O153" s="14">
        <v>0.15571762225278599</v>
      </c>
      <c r="P153" s="14">
        <v>0.134602306212733</v>
      </c>
      <c r="Q153" s="14">
        <v>0.124098256903085</v>
      </c>
      <c r="R153" s="14"/>
      <c r="S153" s="14">
        <v>0.16113053543952999</v>
      </c>
      <c r="T153" s="14">
        <v>0.175564139017506</v>
      </c>
      <c r="U153" s="14">
        <v>9.5829803865318197E-2</v>
      </c>
      <c r="V153" s="14">
        <v>0.12644163546426601</v>
      </c>
      <c r="W153" s="14">
        <v>0.149166720032469</v>
      </c>
      <c r="X153" s="14">
        <v>0.16026591370294499</v>
      </c>
      <c r="Y153" s="14">
        <v>0.13829575737291699</v>
      </c>
      <c r="Z153" s="14">
        <v>0.16017546709871</v>
      </c>
      <c r="AA153" s="14">
        <v>0.10460525039943901</v>
      </c>
      <c r="AB153" s="14">
        <v>0.13102273522771901</v>
      </c>
      <c r="AC153" s="14">
        <v>0.112270557488821</v>
      </c>
      <c r="AD153" s="14">
        <v>0.10175745374895399</v>
      </c>
      <c r="AE153" s="14"/>
      <c r="AF153" s="14">
        <v>0.119120172550173</v>
      </c>
      <c r="AG153" s="14">
        <v>0.17611334249649199</v>
      </c>
      <c r="AH153" s="14">
        <v>9.3120848764913597E-2</v>
      </c>
      <c r="AI153" s="14"/>
      <c r="AJ153" s="14">
        <v>0.11460932926942401</v>
      </c>
      <c r="AK153" s="14">
        <v>0.152904769300025</v>
      </c>
      <c r="AL153" s="14">
        <v>0.40290428411776902</v>
      </c>
      <c r="AM153" s="14">
        <v>3.3624074914001399E-2</v>
      </c>
      <c r="AN153" s="14">
        <v>7.1073739119342699E-2</v>
      </c>
      <c r="AO153" s="14"/>
      <c r="AP153" s="14">
        <v>9.3494441164884104E-2</v>
      </c>
      <c r="AQ153" s="14">
        <v>0.15530304833264999</v>
      </c>
      <c r="AR153" s="14">
        <v>0.381707490328831</v>
      </c>
      <c r="AS153" s="14">
        <v>8.4800374978766996E-2</v>
      </c>
      <c r="AT153" s="14">
        <v>0.103546946576097</v>
      </c>
      <c r="AU153" s="14"/>
      <c r="AV153" s="14" t="s">
        <v>84</v>
      </c>
      <c r="AW153" s="14">
        <v>0.12780744666643301</v>
      </c>
      <c r="AX153" s="14">
        <v>0.17139288346480699</v>
      </c>
      <c r="AY153" s="14">
        <v>0.154421990997648</v>
      </c>
      <c r="AZ153" s="14">
        <v>7.1273941722971898E-2</v>
      </c>
      <c r="BA153" s="14"/>
      <c r="BB153" s="14">
        <v>0.13158734679070599</v>
      </c>
      <c r="BC153" s="14">
        <v>7.5845859045104103E-2</v>
      </c>
      <c r="BD153" s="14">
        <v>0.103808515410551</v>
      </c>
      <c r="BE153" s="14"/>
      <c r="BF153" s="14">
        <v>0.123274107655213</v>
      </c>
    </row>
    <row r="154" spans="2:58" x14ac:dyDescent="0.35">
      <c r="B154" t="s">
        <v>109</v>
      </c>
      <c r="C154" s="14">
        <v>2.5341613660193898E-2</v>
      </c>
      <c r="D154" s="14">
        <v>2.0910214674360699E-2</v>
      </c>
      <c r="E154" s="14">
        <v>2.97521674729141E-2</v>
      </c>
      <c r="F154" s="14"/>
      <c r="G154" s="14">
        <v>7.5477059074146096E-3</v>
      </c>
      <c r="H154" s="14">
        <v>3.5353052018657703E-2</v>
      </c>
      <c r="I154" s="14">
        <v>1.72395231634077E-2</v>
      </c>
      <c r="J154" s="14">
        <v>2.6036271695472998E-2</v>
      </c>
      <c r="K154" s="14">
        <v>1.7910908201175101E-2</v>
      </c>
      <c r="L154" s="14">
        <v>4.0057719139161702E-2</v>
      </c>
      <c r="M154" s="14"/>
      <c r="N154" s="14">
        <v>2.6252781076678701E-2</v>
      </c>
      <c r="O154" s="14">
        <v>2.2821518715053699E-2</v>
      </c>
      <c r="P154" s="14">
        <v>2.1121921822840201E-2</v>
      </c>
      <c r="Q154" s="14">
        <v>3.1151147311148101E-2</v>
      </c>
      <c r="R154" s="14"/>
      <c r="S154" s="14">
        <v>4.4043824327496602E-2</v>
      </c>
      <c r="T154" s="14">
        <v>1.15133880712567E-2</v>
      </c>
      <c r="U154" s="14">
        <v>4.2581447190386201E-2</v>
      </c>
      <c r="V154" s="14">
        <v>3.3976626247367699E-2</v>
      </c>
      <c r="W154" s="14">
        <v>5.6417330499322297E-3</v>
      </c>
      <c r="X154" s="14">
        <v>5.0617199048975298E-2</v>
      </c>
      <c r="Y154" s="14">
        <v>1.77811083088769E-2</v>
      </c>
      <c r="Z154" s="14">
        <v>0</v>
      </c>
      <c r="AA154" s="14">
        <v>2.2550939434312599E-2</v>
      </c>
      <c r="AB154" s="14">
        <v>1.5665995914562199E-2</v>
      </c>
      <c r="AC154" s="14">
        <v>1.87324190712925E-2</v>
      </c>
      <c r="AD154" s="14">
        <v>0</v>
      </c>
      <c r="AE154" s="14"/>
      <c r="AF154" s="14">
        <v>2.2561124261139501E-2</v>
      </c>
      <c r="AG154" s="14">
        <v>3.5292922845805402E-2</v>
      </c>
      <c r="AH154" s="14">
        <v>1.4585619292282E-2</v>
      </c>
      <c r="AI154" s="14"/>
      <c r="AJ154" s="14">
        <v>1.6641704071295602E-2</v>
      </c>
      <c r="AK154" s="14">
        <v>3.0253124976480101E-2</v>
      </c>
      <c r="AL154" s="14">
        <v>0.12791626125028999</v>
      </c>
      <c r="AM154" s="14">
        <v>0</v>
      </c>
      <c r="AN154" s="14">
        <v>8.1642733002786506E-3</v>
      </c>
      <c r="AO154" s="14"/>
      <c r="AP154" s="14">
        <v>2.3898605119453201E-2</v>
      </c>
      <c r="AQ154" s="14">
        <v>1.48100856849364E-2</v>
      </c>
      <c r="AR154" s="14">
        <v>0.19995621385089801</v>
      </c>
      <c r="AS154" s="14">
        <v>3.4019141873677899E-3</v>
      </c>
      <c r="AT154" s="14">
        <v>0</v>
      </c>
      <c r="AU154" s="14"/>
      <c r="AV154" s="14" t="s">
        <v>84</v>
      </c>
      <c r="AW154" s="14">
        <v>1.9023955247609799E-2</v>
      </c>
      <c r="AX154" s="14">
        <v>2.9760863438639099E-2</v>
      </c>
      <c r="AY154" s="14">
        <v>3.34232044372696E-2</v>
      </c>
      <c r="AZ154" s="14">
        <v>0</v>
      </c>
      <c r="BA154" s="14"/>
      <c r="BB154" s="14">
        <v>0</v>
      </c>
      <c r="BC154" s="14">
        <v>6.1303752707381103E-3</v>
      </c>
      <c r="BD154" s="14">
        <v>0</v>
      </c>
      <c r="BE154" s="14"/>
      <c r="BF154" s="14">
        <v>2.1776902356268901E-2</v>
      </c>
    </row>
    <row r="155" spans="2:58" x14ac:dyDescent="0.35">
      <c r="B155" t="s">
        <v>97</v>
      </c>
      <c r="C155" s="14">
        <v>9.8956703459588596E-2</v>
      </c>
      <c r="D155" s="14">
        <v>5.7825610746235101E-2</v>
      </c>
      <c r="E155" s="14">
        <v>0.13847961265315001</v>
      </c>
      <c r="F155" s="14"/>
      <c r="G155" s="14">
        <v>0.184304674992912</v>
      </c>
      <c r="H155" s="14">
        <v>0.104920339968422</v>
      </c>
      <c r="I155" s="14">
        <v>0.116013810658548</v>
      </c>
      <c r="J155" s="14">
        <v>7.6108011392149802E-2</v>
      </c>
      <c r="K155" s="14">
        <v>9.5571692297521896E-2</v>
      </c>
      <c r="L155" s="14">
        <v>4.4357353345410903E-2</v>
      </c>
      <c r="M155" s="14"/>
      <c r="N155" s="14">
        <v>7.2458148597642394E-2</v>
      </c>
      <c r="O155" s="14">
        <v>8.9656258090279495E-2</v>
      </c>
      <c r="P155" s="14">
        <v>0.10786246929613701</v>
      </c>
      <c r="Q155" s="14">
        <v>0.12486696722650199</v>
      </c>
      <c r="R155" s="14"/>
      <c r="S155" s="14">
        <v>8.0726696445006907E-2</v>
      </c>
      <c r="T155" s="14">
        <v>8.2508492508876402E-2</v>
      </c>
      <c r="U155" s="14">
        <v>9.7210091254242195E-2</v>
      </c>
      <c r="V155" s="14">
        <v>6.5190607361730393E-2</v>
      </c>
      <c r="W155" s="14">
        <v>8.7773458111161995E-2</v>
      </c>
      <c r="X155" s="14">
        <v>0.136524210663617</v>
      </c>
      <c r="Y155" s="14">
        <v>0.14060695338586901</v>
      </c>
      <c r="Z155" s="14">
        <v>3.4718458188231299E-2</v>
      </c>
      <c r="AA155" s="14">
        <v>0.10393922151941699</v>
      </c>
      <c r="AB155" s="14">
        <v>0.12566401357152299</v>
      </c>
      <c r="AC155" s="14">
        <v>9.0502048577520797E-2</v>
      </c>
      <c r="AD155" s="14">
        <v>0.164900169393111</v>
      </c>
      <c r="AE155" s="14"/>
      <c r="AF155" s="14">
        <v>7.7530298206303805E-2</v>
      </c>
      <c r="AG155" s="14">
        <v>6.5683941862154205E-2</v>
      </c>
      <c r="AH155" s="14">
        <v>0.163948091719605</v>
      </c>
      <c r="AI155" s="14"/>
      <c r="AJ155" s="14">
        <v>6.6776451682428406E-2</v>
      </c>
      <c r="AK155" s="14">
        <v>8.8972359459904699E-2</v>
      </c>
      <c r="AL155" s="14">
        <v>2.62318423083896E-2</v>
      </c>
      <c r="AM155" s="14">
        <v>3.43374492943904E-2</v>
      </c>
      <c r="AN155" s="14">
        <v>0.16597305483435401</v>
      </c>
      <c r="AO155" s="14"/>
      <c r="AP155" s="14">
        <v>6.6779472185208702E-2</v>
      </c>
      <c r="AQ155" s="14">
        <v>8.1401764366999294E-2</v>
      </c>
      <c r="AR155" s="14">
        <v>5.5952145930457303E-2</v>
      </c>
      <c r="AS155" s="14">
        <v>8.04946968071244E-2</v>
      </c>
      <c r="AT155" s="14">
        <v>0.22426087457739199</v>
      </c>
      <c r="AU155" s="14"/>
      <c r="AV155" s="14" t="s">
        <v>84</v>
      </c>
      <c r="AW155" s="14">
        <v>0.148930905971634</v>
      </c>
      <c r="AX155" s="14">
        <v>7.1054519806987598E-2</v>
      </c>
      <c r="AY155" s="14">
        <v>9.2545574718045795E-2</v>
      </c>
      <c r="AZ155" s="14">
        <v>8.9246647457660797E-2</v>
      </c>
      <c r="BA155" s="14"/>
      <c r="BB155" s="14">
        <v>7.3367443785773506E-2</v>
      </c>
      <c r="BC155" s="14">
        <v>3.8166394529001099E-2</v>
      </c>
      <c r="BD155" s="14">
        <v>0.170761721488151</v>
      </c>
      <c r="BE155" s="14"/>
      <c r="BF155" s="14">
        <v>7.5917997434675005E-2</v>
      </c>
    </row>
    <row r="156" spans="2:58" x14ac:dyDescent="0.35">
      <c r="B156" t="s">
        <v>110</v>
      </c>
      <c r="C156" s="14">
        <v>0.297530073869537</v>
      </c>
      <c r="D156" s="14">
        <v>0.37179644852073801</v>
      </c>
      <c r="E156" s="14">
        <v>0.22482743120899701</v>
      </c>
      <c r="F156" s="14"/>
      <c r="G156" s="14">
        <v>0.212411397057369</v>
      </c>
      <c r="H156" s="14">
        <v>0.23383306870402901</v>
      </c>
      <c r="I156" s="14">
        <v>0.28644067884953101</v>
      </c>
      <c r="J156" s="14">
        <v>0.28799753302540299</v>
      </c>
      <c r="K156" s="14">
        <v>0.37663031301679201</v>
      </c>
      <c r="L156" s="14">
        <v>0.36954143436067799</v>
      </c>
      <c r="M156" s="14"/>
      <c r="N156" s="14">
        <v>0.28518157770460301</v>
      </c>
      <c r="O156" s="14">
        <v>0.31025945875232502</v>
      </c>
      <c r="P156" s="14">
        <v>0.30442514206110599</v>
      </c>
      <c r="Q156" s="14">
        <v>0.29488003646087202</v>
      </c>
      <c r="R156" s="14"/>
      <c r="S156" s="14">
        <v>0.29088638910125197</v>
      </c>
      <c r="T156" s="14">
        <v>0.27624630263564598</v>
      </c>
      <c r="U156" s="14">
        <v>0.35665859587426202</v>
      </c>
      <c r="V156" s="14">
        <v>0.39416428584750102</v>
      </c>
      <c r="W156" s="14">
        <v>0.28252482976527798</v>
      </c>
      <c r="X156" s="14">
        <v>0.24870355370339201</v>
      </c>
      <c r="Y156" s="14">
        <v>0.26090373974623499</v>
      </c>
      <c r="Z156" s="14">
        <v>0.27547208514994198</v>
      </c>
      <c r="AA156" s="14">
        <v>0.31536779113907698</v>
      </c>
      <c r="AB156" s="14">
        <v>0.26156165058971098</v>
      </c>
      <c r="AC156" s="14">
        <v>0.32244805163926599</v>
      </c>
      <c r="AD156" s="14">
        <v>0.28227127157333798</v>
      </c>
      <c r="AE156" s="14"/>
      <c r="AF156" s="14">
        <v>0.42055485995593</v>
      </c>
      <c r="AG156" s="14">
        <v>0.24427580472597199</v>
      </c>
      <c r="AH156" s="14">
        <v>0.19707645313472999</v>
      </c>
      <c r="AI156" s="14"/>
      <c r="AJ156" s="14">
        <v>0.40391432945543099</v>
      </c>
      <c r="AK156" s="14">
        <v>0.25023148744648599</v>
      </c>
      <c r="AL156" s="14">
        <v>8.9285169824739594E-2</v>
      </c>
      <c r="AM156" s="14">
        <v>0.73384103905737397</v>
      </c>
      <c r="AN156" s="14">
        <v>0.25032069198745199</v>
      </c>
      <c r="AO156" s="14"/>
      <c r="AP156" s="14">
        <v>0.39815736363496801</v>
      </c>
      <c r="AQ156" s="14">
        <v>0.23544634856784699</v>
      </c>
      <c r="AR156" s="14">
        <v>7.12054272372874E-2</v>
      </c>
      <c r="AS156" s="14">
        <v>0.53149410386149598</v>
      </c>
      <c r="AT156" s="14">
        <v>0.22979904995262199</v>
      </c>
      <c r="AU156" s="14"/>
      <c r="AV156" s="14" t="s">
        <v>84</v>
      </c>
      <c r="AW156" s="14">
        <v>0.30923324647313999</v>
      </c>
      <c r="AX156" s="14">
        <v>0.25441027917751502</v>
      </c>
      <c r="AY156" s="14">
        <v>0.21964437643460599</v>
      </c>
      <c r="AZ156" s="14">
        <v>0.27474033709490098</v>
      </c>
      <c r="BA156" s="14"/>
      <c r="BB156" s="14">
        <v>0.20289303222715899</v>
      </c>
      <c r="BC156" s="14">
        <v>0.60004582296043796</v>
      </c>
      <c r="BD156" s="14">
        <v>0.35118876362109103</v>
      </c>
      <c r="BE156" s="14"/>
      <c r="BF156" s="14">
        <v>0.38046269009769701</v>
      </c>
    </row>
    <row r="157" spans="2:58" x14ac:dyDescent="0.35">
      <c r="B157" t="s">
        <v>111</v>
      </c>
      <c r="C157" s="14">
        <v>0.16406561831887101</v>
      </c>
      <c r="D157" s="14">
        <v>0.16467477153009799</v>
      </c>
      <c r="E157" s="14">
        <v>0.163954069198473</v>
      </c>
      <c r="F157" s="14"/>
      <c r="G157" s="14">
        <v>0.15560897287822401</v>
      </c>
      <c r="H157" s="14">
        <v>0.16016119076659299</v>
      </c>
      <c r="I157" s="14">
        <v>0.12887423131377901</v>
      </c>
      <c r="J157" s="14">
        <v>0.20430919972612099</v>
      </c>
      <c r="K157" s="14">
        <v>0.110098633208368</v>
      </c>
      <c r="L157" s="14">
        <v>0.20494834162261599</v>
      </c>
      <c r="M157" s="14"/>
      <c r="N157" s="14">
        <v>0.16778873115016099</v>
      </c>
      <c r="O157" s="14">
        <v>0.17853914096783999</v>
      </c>
      <c r="P157" s="14">
        <v>0.15572422803557301</v>
      </c>
      <c r="Q157" s="14">
        <v>0.155249404214233</v>
      </c>
      <c r="R157" s="14"/>
      <c r="S157" s="14">
        <v>0.205174359767026</v>
      </c>
      <c r="T157" s="14">
        <v>0.18707752708876299</v>
      </c>
      <c r="U157" s="14">
        <v>0.13841125105570401</v>
      </c>
      <c r="V157" s="14">
        <v>0.16041826171163401</v>
      </c>
      <c r="W157" s="14">
        <v>0.15480845308240199</v>
      </c>
      <c r="X157" s="14">
        <v>0.21088311275192001</v>
      </c>
      <c r="Y157" s="14">
        <v>0.15607686568179399</v>
      </c>
      <c r="Z157" s="14">
        <v>0.16017546709871</v>
      </c>
      <c r="AA157" s="14">
        <v>0.12715618983375199</v>
      </c>
      <c r="AB157" s="14">
        <v>0.14668873114228101</v>
      </c>
      <c r="AC157" s="14">
        <v>0.131002976560114</v>
      </c>
      <c r="AD157" s="14">
        <v>0.10175745374895399</v>
      </c>
      <c r="AE157" s="14"/>
      <c r="AF157" s="14">
        <v>0.141681296811312</v>
      </c>
      <c r="AG157" s="14">
        <v>0.21140626534229801</v>
      </c>
      <c r="AH157" s="14">
        <v>0.107706468057196</v>
      </c>
      <c r="AI157" s="14"/>
      <c r="AJ157" s="14">
        <v>0.131251033340719</v>
      </c>
      <c r="AK157" s="14">
        <v>0.183157894276505</v>
      </c>
      <c r="AL157" s="14">
        <v>0.530820545368059</v>
      </c>
      <c r="AM157" s="14">
        <v>3.3624074914001399E-2</v>
      </c>
      <c r="AN157" s="14">
        <v>7.9238012419621306E-2</v>
      </c>
      <c r="AO157" s="14"/>
      <c r="AP157" s="14">
        <v>0.117393046284337</v>
      </c>
      <c r="AQ157" s="14">
        <v>0.17011313401758599</v>
      </c>
      <c r="AR157" s="14">
        <v>0.58166370417972901</v>
      </c>
      <c r="AS157" s="14">
        <v>8.8202289166134706E-2</v>
      </c>
      <c r="AT157" s="14">
        <v>0.103546946576097</v>
      </c>
      <c r="AU157" s="14"/>
      <c r="AV157" s="14" t="s">
        <v>84</v>
      </c>
      <c r="AW157" s="14">
        <v>0.14683140191404301</v>
      </c>
      <c r="AX157" s="14">
        <v>0.20115374690344601</v>
      </c>
      <c r="AY157" s="14">
        <v>0.18784519543491701</v>
      </c>
      <c r="AZ157" s="14">
        <v>7.1273941722971898E-2</v>
      </c>
      <c r="BA157" s="14"/>
      <c r="BB157" s="14">
        <v>0.13158734679070599</v>
      </c>
      <c r="BC157" s="14">
        <v>8.1976234315842195E-2</v>
      </c>
      <c r="BD157" s="14">
        <v>0.103808515410551</v>
      </c>
      <c r="BE157" s="14"/>
      <c r="BF157" s="14">
        <v>0.14505101001148199</v>
      </c>
    </row>
    <row r="158" spans="2:58" x14ac:dyDescent="0.35">
      <c r="B158" t="s">
        <v>112</v>
      </c>
      <c r="C158" s="14">
        <v>0.13346445555066599</v>
      </c>
      <c r="D158" s="14">
        <v>0.20712167699063999</v>
      </c>
      <c r="E158" s="14">
        <v>6.0873362010523901E-2</v>
      </c>
      <c r="F158" s="14"/>
      <c r="G158" s="14">
        <v>5.6802424179144897E-2</v>
      </c>
      <c r="H158" s="14">
        <v>7.3671877937436098E-2</v>
      </c>
      <c r="I158" s="14">
        <v>0.157566447535752</v>
      </c>
      <c r="J158" s="14">
        <v>8.36883332992817E-2</v>
      </c>
      <c r="K158" s="14">
        <v>0.26653167980842402</v>
      </c>
      <c r="L158" s="14">
        <v>0.164593092738062</v>
      </c>
      <c r="M158" s="14"/>
      <c r="N158" s="14">
        <v>0.117392846554442</v>
      </c>
      <c r="O158" s="14">
        <v>0.13172031778448501</v>
      </c>
      <c r="P158" s="14">
        <v>0.14870091402553201</v>
      </c>
      <c r="Q158" s="14">
        <v>0.13963063224663899</v>
      </c>
      <c r="R158" s="14"/>
      <c r="S158" s="14">
        <v>8.5712029334226406E-2</v>
      </c>
      <c r="T158" s="14">
        <v>8.9168775546883405E-2</v>
      </c>
      <c r="U158" s="14">
        <v>0.21824734481855701</v>
      </c>
      <c r="V158" s="14">
        <v>0.23374602413586801</v>
      </c>
      <c r="W158" s="14">
        <v>0.127716376682876</v>
      </c>
      <c r="X158" s="14">
        <v>3.7820440951472002E-2</v>
      </c>
      <c r="Y158" s="14">
        <v>0.10482687406444099</v>
      </c>
      <c r="Z158" s="14">
        <v>0.11529661805123199</v>
      </c>
      <c r="AA158" s="14">
        <v>0.18821160130532499</v>
      </c>
      <c r="AB158" s="14">
        <v>0.11487291944743</v>
      </c>
      <c r="AC158" s="14">
        <v>0.19144507507915301</v>
      </c>
      <c r="AD158" s="14">
        <v>0.180513817824384</v>
      </c>
      <c r="AE158" s="14"/>
      <c r="AF158" s="14">
        <v>0.27887356314461798</v>
      </c>
      <c r="AG158" s="14">
        <v>3.2869539383674103E-2</v>
      </c>
      <c r="AH158" s="14">
        <v>8.9369985077534395E-2</v>
      </c>
      <c r="AI158" s="14"/>
      <c r="AJ158" s="14">
        <v>0.27266329611471202</v>
      </c>
      <c r="AK158" s="14">
        <v>6.7073593169981002E-2</v>
      </c>
      <c r="AL158" s="14">
        <v>-0.44153537554331901</v>
      </c>
      <c r="AM158" s="14">
        <v>0.70021696414337298</v>
      </c>
      <c r="AN158" s="14">
        <v>0.17108267956783099</v>
      </c>
      <c r="AO158" s="14"/>
      <c r="AP158" s="14">
        <v>0.28076431735063101</v>
      </c>
      <c r="AQ158" s="14">
        <v>6.5333214550260907E-2</v>
      </c>
      <c r="AR158" s="14">
        <v>-0.51045827694244195</v>
      </c>
      <c r="AS158" s="14">
        <v>0.443291814695361</v>
      </c>
      <c r="AT158" s="14">
        <v>0.12625210337652401</v>
      </c>
      <c r="AU158" s="14"/>
      <c r="AV158" s="14" t="s">
        <v>84</v>
      </c>
      <c r="AW158" s="14">
        <v>0.16240184455909701</v>
      </c>
      <c r="AX158" s="14">
        <v>5.3256532274068701E-2</v>
      </c>
      <c r="AY158" s="14">
        <v>3.1799180999688703E-2</v>
      </c>
      <c r="AZ158" s="14">
        <v>0.20346639537192901</v>
      </c>
      <c r="BA158" s="14"/>
      <c r="BB158" s="14">
        <v>7.1305685436453395E-2</v>
      </c>
      <c r="BC158" s="14">
        <v>0.51806958864459596</v>
      </c>
      <c r="BD158" s="14">
        <v>0.24738024821054</v>
      </c>
      <c r="BE158" s="14"/>
      <c r="BF158" s="14">
        <v>0.23541168008621499</v>
      </c>
    </row>
    <row r="159" spans="2:58" x14ac:dyDescent="0.35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</row>
    <row r="160" spans="2:58" x14ac:dyDescent="0.35">
      <c r="B160" s="6" t="s">
        <v>128</v>
      </c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</row>
    <row r="161" spans="2:58" x14ac:dyDescent="0.35">
      <c r="B161" s="24" t="s">
        <v>82</v>
      </c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</row>
    <row r="162" spans="2:58" x14ac:dyDescent="0.35">
      <c r="B162" t="s">
        <v>105</v>
      </c>
      <c r="C162" s="14">
        <v>0.33313536708491298</v>
      </c>
      <c r="D162" s="14">
        <v>0.33161866449328298</v>
      </c>
      <c r="E162" s="14">
        <v>0.33366257123737503</v>
      </c>
      <c r="F162" s="14"/>
      <c r="G162" s="14">
        <v>0.34318269520174699</v>
      </c>
      <c r="H162" s="14">
        <v>0.27926843688396003</v>
      </c>
      <c r="I162" s="14">
        <v>0.324457012188682</v>
      </c>
      <c r="J162" s="14">
        <v>0.349384028800307</v>
      </c>
      <c r="K162" s="14">
        <v>0.31720406034622201</v>
      </c>
      <c r="L162" s="14">
        <v>0.37475458457362099</v>
      </c>
      <c r="M162" s="14"/>
      <c r="N162" s="14">
        <v>0.393715180602493</v>
      </c>
      <c r="O162" s="14">
        <v>0.39651746537756799</v>
      </c>
      <c r="P162" s="14">
        <v>0.24005298900872299</v>
      </c>
      <c r="Q162" s="14">
        <v>0.28378718119657798</v>
      </c>
      <c r="R162" s="14"/>
      <c r="S162" s="14">
        <v>0.33247280590938899</v>
      </c>
      <c r="T162" s="14">
        <v>0.31401056338805899</v>
      </c>
      <c r="U162" s="14">
        <v>0.38010503119960098</v>
      </c>
      <c r="V162" s="14">
        <v>0.22076663951022299</v>
      </c>
      <c r="W162" s="14">
        <v>0.25824865093328397</v>
      </c>
      <c r="X162" s="14">
        <v>0.27024341227922599</v>
      </c>
      <c r="Y162" s="14">
        <v>0.35431460698874401</v>
      </c>
      <c r="Z162" s="14">
        <v>0.36016970385396502</v>
      </c>
      <c r="AA162" s="14">
        <v>0.32506771591103301</v>
      </c>
      <c r="AB162" s="14">
        <v>0.47726032552994302</v>
      </c>
      <c r="AC162" s="14">
        <v>0.40481249595527802</v>
      </c>
      <c r="AD162" s="14">
        <v>0.37950321215748001</v>
      </c>
      <c r="AE162" s="14"/>
      <c r="AF162" s="14">
        <v>0.17310438772311201</v>
      </c>
      <c r="AG162" s="14">
        <v>0.51093489591213903</v>
      </c>
      <c r="AH162" s="14">
        <v>0.21185485888053099</v>
      </c>
      <c r="AI162" s="14"/>
      <c r="AJ162" s="14">
        <v>0.17255887199829101</v>
      </c>
      <c r="AK162" s="14">
        <v>0.46794931336189299</v>
      </c>
      <c r="AL162" s="14">
        <v>0.496619271181718</v>
      </c>
      <c r="AM162" s="14">
        <v>3.4587660197674598E-2</v>
      </c>
      <c r="AN162" s="14">
        <v>0.23851030480610499</v>
      </c>
      <c r="AO162" s="14"/>
      <c r="AP162" s="14">
        <v>0.178093043746025</v>
      </c>
      <c r="AQ162" s="14">
        <v>0.43403959395972502</v>
      </c>
      <c r="AR162" s="14">
        <v>0.50541055915765798</v>
      </c>
      <c r="AS162" s="14">
        <v>1.2433244329837501E-2</v>
      </c>
      <c r="AT162" s="14">
        <v>0.27900106723137003</v>
      </c>
      <c r="AU162" s="14"/>
      <c r="AV162" s="14" t="s">
        <v>84</v>
      </c>
      <c r="AW162" s="14">
        <v>0.360432530498211</v>
      </c>
      <c r="AX162" s="14">
        <v>0.40733483070551302</v>
      </c>
      <c r="AY162" s="14">
        <v>0.37661581396268201</v>
      </c>
      <c r="AZ162" s="14">
        <v>0.32876932300284401</v>
      </c>
      <c r="BA162" s="14"/>
      <c r="BB162" s="14">
        <v>0.29421605211350998</v>
      </c>
      <c r="BC162" s="14">
        <v>0</v>
      </c>
      <c r="BD162" s="14">
        <v>0.23271021785333301</v>
      </c>
      <c r="BE162" s="14"/>
      <c r="BF162" s="14">
        <v>0.166169112849715</v>
      </c>
    </row>
    <row r="163" spans="2:58" x14ac:dyDescent="0.35">
      <c r="B163" t="s">
        <v>106</v>
      </c>
      <c r="C163" s="14">
        <v>0.161411343019813</v>
      </c>
      <c r="D163" s="14">
        <v>0.149430221105081</v>
      </c>
      <c r="E163" s="14">
        <v>0.17361040769670399</v>
      </c>
      <c r="F163" s="14"/>
      <c r="G163" s="14">
        <v>0.167781727943109</v>
      </c>
      <c r="H163" s="14">
        <v>0.201621354883078</v>
      </c>
      <c r="I163" s="14">
        <v>0.16021590715856199</v>
      </c>
      <c r="J163" s="14">
        <v>0.1308567309774</v>
      </c>
      <c r="K163" s="14">
        <v>0.15657718682445301</v>
      </c>
      <c r="L163" s="14">
        <v>0.15361377727459799</v>
      </c>
      <c r="M163" s="14"/>
      <c r="N163" s="14">
        <v>0.121998102318883</v>
      </c>
      <c r="O163" s="14">
        <v>0.199869299349238</v>
      </c>
      <c r="P163" s="14">
        <v>0.14608554762687501</v>
      </c>
      <c r="Q163" s="14">
        <v>0.176034011713043</v>
      </c>
      <c r="R163" s="14"/>
      <c r="S163" s="14">
        <v>0.16941553322865599</v>
      </c>
      <c r="T163" s="14">
        <v>0.15371842328945601</v>
      </c>
      <c r="U163" s="14">
        <v>0.181214063485439</v>
      </c>
      <c r="V163" s="14">
        <v>0.12738435209809901</v>
      </c>
      <c r="W163" s="14">
        <v>0.17397306288610601</v>
      </c>
      <c r="X163" s="14">
        <v>0.15155957379573901</v>
      </c>
      <c r="Y163" s="14">
        <v>0.13461548559490699</v>
      </c>
      <c r="Z163" s="14">
        <v>0.17730585104318899</v>
      </c>
      <c r="AA163" s="14">
        <v>0.22163186476313801</v>
      </c>
      <c r="AB163" s="14">
        <v>0.15587183187099199</v>
      </c>
      <c r="AC163" s="14">
        <v>0.1321534486514</v>
      </c>
      <c r="AD163" s="14">
        <v>0.10182363345436</v>
      </c>
      <c r="AE163" s="14"/>
      <c r="AF163" s="14">
        <v>0.13742174064679999</v>
      </c>
      <c r="AG163" s="14">
        <v>0.181145820988899</v>
      </c>
      <c r="AH163" s="14">
        <v>0.143052279530542</v>
      </c>
      <c r="AI163" s="14"/>
      <c r="AJ163" s="14">
        <v>0.154973017194696</v>
      </c>
      <c r="AK163" s="14">
        <v>0.16580232676887999</v>
      </c>
      <c r="AL163" s="14">
        <v>0.20226285232807201</v>
      </c>
      <c r="AM163" s="14">
        <v>3.2628471497918497E-2</v>
      </c>
      <c r="AN163" s="14">
        <v>0.140356196688843</v>
      </c>
      <c r="AO163" s="14"/>
      <c r="AP163" s="14">
        <v>0.186563546810638</v>
      </c>
      <c r="AQ163" s="14">
        <v>0.17241074805898299</v>
      </c>
      <c r="AR163" s="14">
        <v>0.18151215425185199</v>
      </c>
      <c r="AS163" s="14">
        <v>2.18931136241719E-2</v>
      </c>
      <c r="AT163" s="14">
        <v>0.19526744436118801</v>
      </c>
      <c r="AU163" s="14"/>
      <c r="AV163" s="14" t="s">
        <v>84</v>
      </c>
      <c r="AW163" s="14">
        <v>0.16429084753828899</v>
      </c>
      <c r="AX163" s="14">
        <v>0.18394490111341999</v>
      </c>
      <c r="AY163" s="14">
        <v>0.116101694639156</v>
      </c>
      <c r="AZ163" s="14">
        <v>0.111227326107806</v>
      </c>
      <c r="BA163" s="14"/>
      <c r="BB163" s="14">
        <v>0.22071494794841501</v>
      </c>
      <c r="BC163" s="14">
        <v>2.34285373629745E-2</v>
      </c>
      <c r="BD163" s="14">
        <v>0.14447022276243601</v>
      </c>
      <c r="BE163" s="14"/>
      <c r="BF163" s="14">
        <v>0.132185559904508</v>
      </c>
    </row>
    <row r="164" spans="2:58" x14ac:dyDescent="0.35">
      <c r="B164" t="s">
        <v>107</v>
      </c>
      <c r="C164" s="14">
        <v>0.20802720627643401</v>
      </c>
      <c r="D164" s="14">
        <v>0.17728862638916401</v>
      </c>
      <c r="E164" s="14">
        <v>0.23871640296404201</v>
      </c>
      <c r="F164" s="14"/>
      <c r="G164" s="14">
        <v>0.245555805453956</v>
      </c>
      <c r="H164" s="14">
        <v>0.25280807154219798</v>
      </c>
      <c r="I164" s="14">
        <v>0.22595879020130699</v>
      </c>
      <c r="J164" s="14">
        <v>0.21744315054263599</v>
      </c>
      <c r="K164" s="14">
        <v>0.176779840597864</v>
      </c>
      <c r="L164" s="14">
        <v>0.145418840640886</v>
      </c>
      <c r="M164" s="14"/>
      <c r="N164" s="14">
        <v>0.18337840375338699</v>
      </c>
      <c r="O164" s="14">
        <v>0.17082745578738301</v>
      </c>
      <c r="P164" s="14">
        <v>0.24942512657114699</v>
      </c>
      <c r="Q164" s="14">
        <v>0.23887777830224199</v>
      </c>
      <c r="R164" s="14"/>
      <c r="S164" s="14">
        <v>0.213369590721636</v>
      </c>
      <c r="T164" s="14">
        <v>0.21738163280169401</v>
      </c>
      <c r="U164" s="14">
        <v>0.16346770940625899</v>
      </c>
      <c r="V164" s="14">
        <v>0.24544551263047101</v>
      </c>
      <c r="W164" s="14">
        <v>0.22423950493804501</v>
      </c>
      <c r="X164" s="14">
        <v>0.27407245720874901</v>
      </c>
      <c r="Y164" s="14">
        <v>0.20943777998666899</v>
      </c>
      <c r="Z164" s="14">
        <v>0.24928737991144301</v>
      </c>
      <c r="AA164" s="14">
        <v>0.158204783239737</v>
      </c>
      <c r="AB164" s="14">
        <v>0.16374641327665901</v>
      </c>
      <c r="AC164" s="14">
        <v>0.16981250604714701</v>
      </c>
      <c r="AD164" s="14">
        <v>0.23419817525532</v>
      </c>
      <c r="AE164" s="14"/>
      <c r="AF164" s="14">
        <v>0.20595650315973099</v>
      </c>
      <c r="AG164" s="14">
        <v>0.15383140455800701</v>
      </c>
      <c r="AH164" s="14">
        <v>0.35983723006441298</v>
      </c>
      <c r="AI164" s="14"/>
      <c r="AJ164" s="14">
        <v>0.2176906539399</v>
      </c>
      <c r="AK164" s="14">
        <v>0.202515316822273</v>
      </c>
      <c r="AL164" s="14">
        <v>0.12996792440288699</v>
      </c>
      <c r="AM164" s="14">
        <v>7.4677881461991696E-2</v>
      </c>
      <c r="AN164" s="14">
        <v>0.31639562225740397</v>
      </c>
      <c r="AO164" s="14"/>
      <c r="AP164" s="14">
        <v>0.264195603824946</v>
      </c>
      <c r="AQ164" s="14">
        <v>0.22989874967941901</v>
      </c>
      <c r="AR164" s="14">
        <v>0.16880458138526899</v>
      </c>
      <c r="AS164" s="14">
        <v>8.6547079937787402E-2</v>
      </c>
      <c r="AT164" s="14">
        <v>0.23018850484530001</v>
      </c>
      <c r="AU164" s="14"/>
      <c r="AV164" s="14" t="s">
        <v>84</v>
      </c>
      <c r="AW164" s="14">
        <v>0.17046023297314999</v>
      </c>
      <c r="AX164" s="14">
        <v>0.20263631724880801</v>
      </c>
      <c r="AY164" s="14">
        <v>0.23295115176519299</v>
      </c>
      <c r="AZ164" s="14">
        <v>0.32107003181183902</v>
      </c>
      <c r="BA164" s="14"/>
      <c r="BB164" s="14">
        <v>0.24856450220298801</v>
      </c>
      <c r="BC164" s="14">
        <v>5.7964436400860297E-2</v>
      </c>
      <c r="BD164" s="14">
        <v>0.27633460321287201</v>
      </c>
      <c r="BE164" s="14"/>
      <c r="BF164" s="14">
        <v>0.19346482405347401</v>
      </c>
    </row>
    <row r="165" spans="2:58" x14ac:dyDescent="0.35">
      <c r="B165" t="s">
        <v>108</v>
      </c>
      <c r="C165" s="14">
        <v>0.18063671251282601</v>
      </c>
      <c r="D165" s="14">
        <v>0.207035848277204</v>
      </c>
      <c r="E165" s="14">
        <v>0.15534091713428</v>
      </c>
      <c r="F165" s="14"/>
      <c r="G165" s="14">
        <v>0.110605794435128</v>
      </c>
      <c r="H165" s="14">
        <v>0.18299512841145399</v>
      </c>
      <c r="I165" s="14">
        <v>0.17600203161689901</v>
      </c>
      <c r="J165" s="14">
        <v>0.16174942483806301</v>
      </c>
      <c r="K165" s="14">
        <v>0.222524123104581</v>
      </c>
      <c r="L165" s="14">
        <v>0.21631530494956999</v>
      </c>
      <c r="M165" s="14"/>
      <c r="N165" s="14">
        <v>0.214503296596571</v>
      </c>
      <c r="O165" s="14">
        <v>0.139160742734033</v>
      </c>
      <c r="P165" s="14">
        <v>0.218965846744095</v>
      </c>
      <c r="Q165" s="14">
        <v>0.15269073786336099</v>
      </c>
      <c r="R165" s="14"/>
      <c r="S165" s="14">
        <v>0.170531188330904</v>
      </c>
      <c r="T165" s="14">
        <v>0.19313928848602199</v>
      </c>
      <c r="U165" s="14">
        <v>0.14614449108976499</v>
      </c>
      <c r="V165" s="14">
        <v>0.21902723136846999</v>
      </c>
      <c r="W165" s="14">
        <v>0.22536380647917301</v>
      </c>
      <c r="X165" s="14">
        <v>0.18462664194959799</v>
      </c>
      <c r="Y165" s="14">
        <v>0.16863666600760199</v>
      </c>
      <c r="Z165" s="14">
        <v>0.130222230447575</v>
      </c>
      <c r="AA165" s="14">
        <v>0.18581812563149899</v>
      </c>
      <c r="AB165" s="14">
        <v>0.161452714734245</v>
      </c>
      <c r="AC165" s="14">
        <v>0.171670552436508</v>
      </c>
      <c r="AD165" s="14">
        <v>0.18664103896399301</v>
      </c>
      <c r="AE165" s="14"/>
      <c r="AF165" s="14">
        <v>0.28192826723721398</v>
      </c>
      <c r="AG165" s="14">
        <v>0.111826085751476</v>
      </c>
      <c r="AH165" s="14">
        <v>0.17683358894678899</v>
      </c>
      <c r="AI165" s="14"/>
      <c r="AJ165" s="14">
        <v>0.29306961379504498</v>
      </c>
      <c r="AK165" s="14">
        <v>0.108659234987234</v>
      </c>
      <c r="AL165" s="14">
        <v>0.138965641893529</v>
      </c>
      <c r="AM165" s="14">
        <v>0.21366926379564399</v>
      </c>
      <c r="AN165" s="14">
        <v>0.16918759954457199</v>
      </c>
      <c r="AO165" s="14"/>
      <c r="AP165" s="14">
        <v>0.28568768516449999</v>
      </c>
      <c r="AQ165" s="14">
        <v>0.121090422901367</v>
      </c>
      <c r="AR165" s="14">
        <v>0.101618350927672</v>
      </c>
      <c r="AS165" s="14">
        <v>0.35240202773650398</v>
      </c>
      <c r="AT165" s="14">
        <v>0.20478312385991099</v>
      </c>
      <c r="AU165" s="14"/>
      <c r="AV165" s="14" t="s">
        <v>84</v>
      </c>
      <c r="AW165" s="14">
        <v>0.158229470109927</v>
      </c>
      <c r="AX165" s="14">
        <v>0.141986486144767</v>
      </c>
      <c r="AY165" s="14">
        <v>0.181887479194666</v>
      </c>
      <c r="AZ165" s="14">
        <v>0.16738718862819199</v>
      </c>
      <c r="BA165" s="14"/>
      <c r="BB165" s="14">
        <v>0.158861324209325</v>
      </c>
      <c r="BC165" s="14">
        <v>0.36880797482919803</v>
      </c>
      <c r="BD165" s="14">
        <v>0.33493054960410301</v>
      </c>
      <c r="BE165" s="14"/>
      <c r="BF165" s="14">
        <v>0.28070423567847003</v>
      </c>
    </row>
    <row r="166" spans="2:58" x14ac:dyDescent="0.35">
      <c r="B166" t="s">
        <v>109</v>
      </c>
      <c r="C166" s="14">
        <v>9.3581467879220906E-2</v>
      </c>
      <c r="D166" s="14">
        <v>0.119109265899263</v>
      </c>
      <c r="E166" s="14">
        <v>6.8881141604770005E-2</v>
      </c>
      <c r="F166" s="14"/>
      <c r="G166" s="14">
        <v>7.1227476508587004E-2</v>
      </c>
      <c r="H166" s="14">
        <v>6.5130517096506094E-2</v>
      </c>
      <c r="I166" s="14">
        <v>8.9065402307631006E-2</v>
      </c>
      <c r="J166" s="14">
        <v>0.1206610721207</v>
      </c>
      <c r="K166" s="14">
        <v>0.10868913903711901</v>
      </c>
      <c r="L166" s="14">
        <v>0.103023020178668</v>
      </c>
      <c r="M166" s="14"/>
      <c r="N166" s="14">
        <v>7.2031793531415894E-2</v>
      </c>
      <c r="O166" s="14">
        <v>7.19584128584599E-2</v>
      </c>
      <c r="P166" s="14">
        <v>0.12295559255211699</v>
      </c>
      <c r="Q166" s="14">
        <v>0.11526467556485601</v>
      </c>
      <c r="R166" s="14"/>
      <c r="S166" s="14">
        <v>7.2140568353295895E-2</v>
      </c>
      <c r="T166" s="14">
        <v>0.110039642614464</v>
      </c>
      <c r="U166" s="14">
        <v>9.7463514365442802E-2</v>
      </c>
      <c r="V166" s="14">
        <v>0.17075032604632701</v>
      </c>
      <c r="W166" s="14">
        <v>0.104688375041623</v>
      </c>
      <c r="X166" s="14">
        <v>9.7458871171249295E-2</v>
      </c>
      <c r="Y166" s="14">
        <v>9.9605297403092499E-2</v>
      </c>
      <c r="Z166" s="14">
        <v>7.1432665626522202E-2</v>
      </c>
      <c r="AA166" s="14">
        <v>9.1952258692162697E-2</v>
      </c>
      <c r="AB166" s="14">
        <v>2.5236466433202601E-2</v>
      </c>
      <c r="AC166" s="14">
        <v>9.3602913478717506E-2</v>
      </c>
      <c r="AD166" s="14">
        <v>6.7264129527011496E-2</v>
      </c>
      <c r="AE166" s="14"/>
      <c r="AF166" s="14">
        <v>0.191994256407992</v>
      </c>
      <c r="AG166" s="14">
        <v>3.09424959467033E-2</v>
      </c>
      <c r="AH166" s="14">
        <v>4.9010940437834397E-2</v>
      </c>
      <c r="AI166" s="14"/>
      <c r="AJ166" s="14">
        <v>0.14971475436612899</v>
      </c>
      <c r="AK166" s="14">
        <v>4.68404201420793E-2</v>
      </c>
      <c r="AL166" s="14">
        <v>2.4655994935272499E-2</v>
      </c>
      <c r="AM166" s="14">
        <v>0.64443672304677102</v>
      </c>
      <c r="AN166" s="14">
        <v>6.7040830429695303E-2</v>
      </c>
      <c r="AO166" s="14"/>
      <c r="AP166" s="14">
        <v>6.7463236313863695E-2</v>
      </c>
      <c r="AQ166" s="14">
        <v>3.2318319058497399E-2</v>
      </c>
      <c r="AR166" s="14">
        <v>2.0133410330569999E-2</v>
      </c>
      <c r="AS166" s="14">
        <v>0.52672453437169997</v>
      </c>
      <c r="AT166" s="14">
        <v>1.09201935919133E-2</v>
      </c>
      <c r="AU166" s="14"/>
      <c r="AV166" s="14" t="s">
        <v>84</v>
      </c>
      <c r="AW166" s="14">
        <v>0.11275605331012099</v>
      </c>
      <c r="AX166" s="14">
        <v>5.7719117419705201E-2</v>
      </c>
      <c r="AY166" s="14">
        <v>4.1372592270862901E-2</v>
      </c>
      <c r="AZ166" s="14">
        <v>7.1546130449318707E-2</v>
      </c>
      <c r="BA166" s="14"/>
      <c r="BB166" s="14">
        <v>6.00627086302618E-2</v>
      </c>
      <c r="BC166" s="14">
        <v>0.54979905140696705</v>
      </c>
      <c r="BD166" s="14">
        <v>0</v>
      </c>
      <c r="BE166" s="14"/>
      <c r="BF166" s="14">
        <v>0.21980342828083299</v>
      </c>
    </row>
    <row r="167" spans="2:58" x14ac:dyDescent="0.35">
      <c r="B167" t="s">
        <v>97</v>
      </c>
      <c r="C167" s="14">
        <v>2.3207903226793499E-2</v>
      </c>
      <c r="D167" s="14">
        <v>1.55173738360063E-2</v>
      </c>
      <c r="E167" s="14">
        <v>2.9788559362828499E-2</v>
      </c>
      <c r="F167" s="14"/>
      <c r="G167" s="14">
        <v>6.1646500457473698E-2</v>
      </c>
      <c r="H167" s="14">
        <v>1.8176491182805201E-2</v>
      </c>
      <c r="I167" s="14">
        <v>2.4300856526919799E-2</v>
      </c>
      <c r="J167" s="14">
        <v>1.9905592720894798E-2</v>
      </c>
      <c r="K167" s="14">
        <v>1.8225650089762301E-2</v>
      </c>
      <c r="L167" s="14">
        <v>6.8744723826564599E-3</v>
      </c>
      <c r="M167" s="14"/>
      <c r="N167" s="14">
        <v>1.43732231972496E-2</v>
      </c>
      <c r="O167" s="14">
        <v>2.1666623893317801E-2</v>
      </c>
      <c r="P167" s="14">
        <v>2.2514897497042101E-2</v>
      </c>
      <c r="Q167" s="14">
        <v>3.3345615359919499E-2</v>
      </c>
      <c r="R167" s="14"/>
      <c r="S167" s="14">
        <v>4.2070313456119703E-2</v>
      </c>
      <c r="T167" s="14">
        <v>1.1710449420305601E-2</v>
      </c>
      <c r="U167" s="14">
        <v>3.1605190453492797E-2</v>
      </c>
      <c r="V167" s="14">
        <v>1.66259383464093E-2</v>
      </c>
      <c r="W167" s="14">
        <v>1.34865997217683E-2</v>
      </c>
      <c r="X167" s="14">
        <v>2.2039043595437902E-2</v>
      </c>
      <c r="Y167" s="14">
        <v>3.3390164018985202E-2</v>
      </c>
      <c r="Z167" s="14">
        <v>1.1582169117306199E-2</v>
      </c>
      <c r="AA167" s="14">
        <v>1.7325251762430001E-2</v>
      </c>
      <c r="AB167" s="14">
        <v>1.6432248154958199E-2</v>
      </c>
      <c r="AC167" s="14">
        <v>2.79480834309505E-2</v>
      </c>
      <c r="AD167" s="14">
        <v>3.0569810641836E-2</v>
      </c>
      <c r="AE167" s="14"/>
      <c r="AF167" s="14">
        <v>9.59484482515135E-3</v>
      </c>
      <c r="AG167" s="14">
        <v>1.1319296842776201E-2</v>
      </c>
      <c r="AH167" s="14">
        <v>5.9411102139890801E-2</v>
      </c>
      <c r="AI167" s="14"/>
      <c r="AJ167" s="14">
        <v>1.1993088705939001E-2</v>
      </c>
      <c r="AK167" s="14">
        <v>8.2333879176412807E-3</v>
      </c>
      <c r="AL167" s="14">
        <v>7.5283152585221497E-3</v>
      </c>
      <c r="AM167" s="14">
        <v>0</v>
      </c>
      <c r="AN167" s="14">
        <v>6.8509446273380403E-2</v>
      </c>
      <c r="AO167" s="14"/>
      <c r="AP167" s="14">
        <v>1.7996884140027598E-2</v>
      </c>
      <c r="AQ167" s="14">
        <v>1.0242166342009E-2</v>
      </c>
      <c r="AR167" s="14">
        <v>2.2520943946979399E-2</v>
      </c>
      <c r="AS167" s="14">
        <v>0</v>
      </c>
      <c r="AT167" s="14">
        <v>7.9839666110317398E-2</v>
      </c>
      <c r="AU167" s="14"/>
      <c r="AV167" s="14" t="s">
        <v>84</v>
      </c>
      <c r="AW167" s="14">
        <v>3.3830865570300697E-2</v>
      </c>
      <c r="AX167" s="14">
        <v>6.3783473677872802E-3</v>
      </c>
      <c r="AY167" s="14">
        <v>5.1071268167440502E-2</v>
      </c>
      <c r="AZ167" s="14">
        <v>0</v>
      </c>
      <c r="BA167" s="14"/>
      <c r="BB167" s="14">
        <v>1.75804648954999E-2</v>
      </c>
      <c r="BC167" s="14">
        <v>0</v>
      </c>
      <c r="BD167" s="14">
        <v>1.15544065672565E-2</v>
      </c>
      <c r="BE167" s="14"/>
      <c r="BF167" s="14">
        <v>7.6728392329999196E-3</v>
      </c>
    </row>
    <row r="168" spans="2:58" x14ac:dyDescent="0.35">
      <c r="B168" t="s">
        <v>110</v>
      </c>
      <c r="C168" s="14">
        <v>0.49454671010472601</v>
      </c>
      <c r="D168" s="14">
        <v>0.48104888559836401</v>
      </c>
      <c r="E168" s="14">
        <v>0.50727297893407897</v>
      </c>
      <c r="F168" s="14"/>
      <c r="G168" s="14">
        <v>0.51096442314485502</v>
      </c>
      <c r="H168" s="14">
        <v>0.480889791767037</v>
      </c>
      <c r="I168" s="14">
        <v>0.48467291934724399</v>
      </c>
      <c r="J168" s="14">
        <v>0.48024075977770603</v>
      </c>
      <c r="K168" s="14">
        <v>0.47378124717067399</v>
      </c>
      <c r="L168" s="14">
        <v>0.528368361848219</v>
      </c>
      <c r="M168" s="14"/>
      <c r="N168" s="14">
        <v>0.51571328292137697</v>
      </c>
      <c r="O168" s="14">
        <v>0.59638676472680596</v>
      </c>
      <c r="P168" s="14">
        <v>0.386138536635598</v>
      </c>
      <c r="Q168" s="14">
        <v>0.45982119290962198</v>
      </c>
      <c r="R168" s="14"/>
      <c r="S168" s="14">
        <v>0.50188833913804498</v>
      </c>
      <c r="T168" s="14">
        <v>0.467728986677515</v>
      </c>
      <c r="U168" s="14">
        <v>0.56131909468504104</v>
      </c>
      <c r="V168" s="14">
        <v>0.34815099160832202</v>
      </c>
      <c r="W168" s="14">
        <v>0.43222171381939101</v>
      </c>
      <c r="X168" s="14">
        <v>0.42180298607496602</v>
      </c>
      <c r="Y168" s="14">
        <v>0.488930092583651</v>
      </c>
      <c r="Z168" s="14">
        <v>0.53747555489715404</v>
      </c>
      <c r="AA168" s="14">
        <v>0.54669958067417201</v>
      </c>
      <c r="AB168" s="14">
        <v>0.63313215740093498</v>
      </c>
      <c r="AC168" s="14">
        <v>0.53696594460667701</v>
      </c>
      <c r="AD168" s="14">
        <v>0.48132684561184003</v>
      </c>
      <c r="AE168" s="14"/>
      <c r="AF168" s="14">
        <v>0.310526128369912</v>
      </c>
      <c r="AG168" s="14">
        <v>0.69208071690103801</v>
      </c>
      <c r="AH168" s="14">
        <v>0.35490713841107202</v>
      </c>
      <c r="AI168" s="14"/>
      <c r="AJ168" s="14">
        <v>0.32753188919298598</v>
      </c>
      <c r="AK168" s="14">
        <v>0.63375164013077301</v>
      </c>
      <c r="AL168" s="14">
        <v>0.69888212350978995</v>
      </c>
      <c r="AM168" s="14">
        <v>6.7216131695593206E-2</v>
      </c>
      <c r="AN168" s="14">
        <v>0.37886650149494799</v>
      </c>
      <c r="AO168" s="14"/>
      <c r="AP168" s="14">
        <v>0.364656590556663</v>
      </c>
      <c r="AQ168" s="14">
        <v>0.60645034201870796</v>
      </c>
      <c r="AR168" s="14">
        <v>0.68692271340950894</v>
      </c>
      <c r="AS168" s="14">
        <v>3.4326357954009401E-2</v>
      </c>
      <c r="AT168" s="14">
        <v>0.47426851159255801</v>
      </c>
      <c r="AU168" s="14"/>
      <c r="AV168" s="14" t="s">
        <v>84</v>
      </c>
      <c r="AW168" s="14">
        <v>0.52472337803650004</v>
      </c>
      <c r="AX168" s="14">
        <v>0.59127973181893301</v>
      </c>
      <c r="AY168" s="14">
        <v>0.49271750860183799</v>
      </c>
      <c r="AZ168" s="14">
        <v>0.43999664911064901</v>
      </c>
      <c r="BA168" s="14"/>
      <c r="BB168" s="14">
        <v>0.51493100006192505</v>
      </c>
      <c r="BC168" s="14">
        <v>2.34285373629745E-2</v>
      </c>
      <c r="BD168" s="14">
        <v>0.377180440615769</v>
      </c>
      <c r="BE168" s="14"/>
      <c r="BF168" s="14">
        <v>0.298354672754223</v>
      </c>
    </row>
    <row r="169" spans="2:58" x14ac:dyDescent="0.35">
      <c r="B169" t="s">
        <v>111</v>
      </c>
      <c r="C169" s="14">
        <v>0.27421818039204698</v>
      </c>
      <c r="D169" s="14">
        <v>0.32614511417646702</v>
      </c>
      <c r="E169" s="14">
        <v>0.22422205873904999</v>
      </c>
      <c r="F169" s="14"/>
      <c r="G169" s="14">
        <v>0.18183327094371499</v>
      </c>
      <c r="H169" s="14">
        <v>0.24812564550796001</v>
      </c>
      <c r="I169" s="14">
        <v>0.26506743392453003</v>
      </c>
      <c r="J169" s="14">
        <v>0.28241049695876302</v>
      </c>
      <c r="K169" s="14">
        <v>0.33121326214169999</v>
      </c>
      <c r="L169" s="14">
        <v>0.31933832512823901</v>
      </c>
      <c r="M169" s="14"/>
      <c r="N169" s="14">
        <v>0.286535090127987</v>
      </c>
      <c r="O169" s="14">
        <v>0.211119155592493</v>
      </c>
      <c r="P169" s="14">
        <v>0.34192143929621199</v>
      </c>
      <c r="Q169" s="14">
        <v>0.26795541342821699</v>
      </c>
      <c r="R169" s="14"/>
      <c r="S169" s="14">
        <v>0.24267175668419999</v>
      </c>
      <c r="T169" s="14">
        <v>0.30317893110048599</v>
      </c>
      <c r="U169" s="14">
        <v>0.243608005455208</v>
      </c>
      <c r="V169" s="14">
        <v>0.38977755741479803</v>
      </c>
      <c r="W169" s="14">
        <v>0.33005218152079602</v>
      </c>
      <c r="X169" s="14">
        <v>0.28208551312084801</v>
      </c>
      <c r="Y169" s="14">
        <v>0.26824196341069501</v>
      </c>
      <c r="Z169" s="14">
        <v>0.20165489607409701</v>
      </c>
      <c r="AA169" s="14">
        <v>0.27777038432366102</v>
      </c>
      <c r="AB169" s="14">
        <v>0.18668918116744701</v>
      </c>
      <c r="AC169" s="14">
        <v>0.26527346591522499</v>
      </c>
      <c r="AD169" s="14">
        <v>0.25390516849100497</v>
      </c>
      <c r="AE169" s="14"/>
      <c r="AF169" s="14">
        <v>0.47392252364520598</v>
      </c>
      <c r="AG169" s="14">
        <v>0.14276858169817899</v>
      </c>
      <c r="AH169" s="14">
        <v>0.22584452938462399</v>
      </c>
      <c r="AI169" s="14"/>
      <c r="AJ169" s="14">
        <v>0.442784368161175</v>
      </c>
      <c r="AK169" s="14">
        <v>0.15549965512931299</v>
      </c>
      <c r="AL169" s="14">
        <v>0.16362163682880199</v>
      </c>
      <c r="AM169" s="14">
        <v>0.85810598684241501</v>
      </c>
      <c r="AN169" s="14">
        <v>0.23622842997426699</v>
      </c>
      <c r="AO169" s="14"/>
      <c r="AP169" s="14">
        <v>0.35315092147836302</v>
      </c>
      <c r="AQ169" s="14">
        <v>0.15340874195986401</v>
      </c>
      <c r="AR169" s="14">
        <v>0.121751761258242</v>
      </c>
      <c r="AS169" s="14">
        <v>0.87912656210820295</v>
      </c>
      <c r="AT169" s="14">
        <v>0.215703317451825</v>
      </c>
      <c r="AU169" s="14"/>
      <c r="AV169" s="14" t="s">
        <v>84</v>
      </c>
      <c r="AW169" s="14">
        <v>0.270985523420049</v>
      </c>
      <c r="AX169" s="14">
        <v>0.19970560356447201</v>
      </c>
      <c r="AY169" s="14">
        <v>0.22326007146552801</v>
      </c>
      <c r="AZ169" s="14">
        <v>0.238933319077511</v>
      </c>
      <c r="BA169" s="14"/>
      <c r="BB169" s="14">
        <v>0.218924032839587</v>
      </c>
      <c r="BC169" s="14">
        <v>0.91860702623616497</v>
      </c>
      <c r="BD169" s="14">
        <v>0.33493054960410301</v>
      </c>
      <c r="BE169" s="14"/>
      <c r="BF169" s="14">
        <v>0.50050766395930302</v>
      </c>
    </row>
    <row r="170" spans="2:58" x14ac:dyDescent="0.35">
      <c r="B170" t="s">
        <v>112</v>
      </c>
      <c r="C170" s="14">
        <v>0.22032852971267899</v>
      </c>
      <c r="D170" s="14">
        <v>0.15490377142189701</v>
      </c>
      <c r="E170" s="14">
        <v>0.28305092019502898</v>
      </c>
      <c r="F170" s="14"/>
      <c r="G170" s="14">
        <v>0.32913115220114098</v>
      </c>
      <c r="H170" s="14">
        <v>0.23276414625907799</v>
      </c>
      <c r="I170" s="14">
        <v>0.21960548542271399</v>
      </c>
      <c r="J170" s="14">
        <v>0.197830262818943</v>
      </c>
      <c r="K170" s="14">
        <v>0.142567985028974</v>
      </c>
      <c r="L170" s="14">
        <v>0.20903003671997999</v>
      </c>
      <c r="M170" s="14"/>
      <c r="N170" s="14">
        <v>0.22917819279339</v>
      </c>
      <c r="O170" s="14">
        <v>0.38526760913431302</v>
      </c>
      <c r="P170" s="14">
        <v>4.4217097339385697E-2</v>
      </c>
      <c r="Q170" s="14">
        <v>0.19186577948140501</v>
      </c>
      <c r="R170" s="14"/>
      <c r="S170" s="14">
        <v>0.25921658245384499</v>
      </c>
      <c r="T170" s="14">
        <v>0.16455005557702901</v>
      </c>
      <c r="U170" s="14">
        <v>0.31771108922983299</v>
      </c>
      <c r="V170" s="14">
        <v>-4.1626565806475502E-2</v>
      </c>
      <c r="W170" s="14">
        <v>0.102169532298595</v>
      </c>
      <c r="X170" s="14">
        <v>0.13971747295411799</v>
      </c>
      <c r="Y170" s="14">
        <v>0.22068812917295599</v>
      </c>
      <c r="Z170" s="14">
        <v>0.33582065882305701</v>
      </c>
      <c r="AA170" s="14">
        <v>0.26892919635051099</v>
      </c>
      <c r="AB170" s="14">
        <v>0.446442976233488</v>
      </c>
      <c r="AC170" s="14">
        <v>0.27169247869145202</v>
      </c>
      <c r="AD170" s="14">
        <v>0.227421677120835</v>
      </c>
      <c r="AE170" s="14"/>
      <c r="AF170" s="14">
        <v>-0.16339639527529401</v>
      </c>
      <c r="AG170" s="14">
        <v>0.54931213520285804</v>
      </c>
      <c r="AH170" s="14">
        <v>0.129062609026449</v>
      </c>
      <c r="AI170" s="14"/>
      <c r="AJ170" s="14">
        <v>-0.11525247896818799</v>
      </c>
      <c r="AK170" s="14">
        <v>0.47825198500145999</v>
      </c>
      <c r="AL170" s="14">
        <v>0.53526048668098802</v>
      </c>
      <c r="AM170" s="14">
        <v>-0.79088985514682197</v>
      </c>
      <c r="AN170" s="14">
        <v>0.142638071520682</v>
      </c>
      <c r="AO170" s="14"/>
      <c r="AP170" s="14">
        <v>1.15056690783E-2</v>
      </c>
      <c r="AQ170" s="14">
        <v>0.45304160005884397</v>
      </c>
      <c r="AR170" s="14">
        <v>0.565170952151267</v>
      </c>
      <c r="AS170" s="14">
        <v>-0.84480020415419399</v>
      </c>
      <c r="AT170" s="14">
        <v>0.25856519414073298</v>
      </c>
      <c r="AU170" s="14"/>
      <c r="AV170" s="14" t="s">
        <v>84</v>
      </c>
      <c r="AW170" s="14">
        <v>0.25373785461645199</v>
      </c>
      <c r="AX170" s="14">
        <v>0.39157412825446097</v>
      </c>
      <c r="AY170" s="14">
        <v>0.26945743713630999</v>
      </c>
      <c r="AZ170" s="14">
        <v>0.201063330033138</v>
      </c>
      <c r="BA170" s="14"/>
      <c r="BB170" s="14">
        <v>0.29600696722233799</v>
      </c>
      <c r="BC170" s="14">
        <v>-0.89517848887319096</v>
      </c>
      <c r="BD170" s="14">
        <v>4.2249891011665597E-2</v>
      </c>
      <c r="BE170" s="14"/>
      <c r="BF170" s="14">
        <v>-0.20215299120508101</v>
      </c>
    </row>
    <row r="171" spans="2:58" x14ac:dyDescent="0.35"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</row>
    <row r="172" spans="2:58" x14ac:dyDescent="0.35">
      <c r="B172" s="6" t="s">
        <v>134</v>
      </c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</row>
    <row r="173" spans="2:58" x14ac:dyDescent="0.35">
      <c r="B173" s="24" t="s">
        <v>82</v>
      </c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</row>
    <row r="174" spans="2:58" x14ac:dyDescent="0.35">
      <c r="B174" t="s">
        <v>129</v>
      </c>
      <c r="C174" s="14">
        <v>0.31986902568653602</v>
      </c>
      <c r="D174" s="14">
        <v>0.32610090681556902</v>
      </c>
      <c r="E174" s="14">
        <v>0.31176340196742203</v>
      </c>
      <c r="F174" s="14"/>
      <c r="G174" s="14">
        <v>0.40167997013592999</v>
      </c>
      <c r="H174" s="14">
        <v>0.30974850980116297</v>
      </c>
      <c r="I174" s="14">
        <v>0.37341213638939103</v>
      </c>
      <c r="J174" s="14">
        <v>0.36043656337543101</v>
      </c>
      <c r="K174" s="14">
        <v>0.27408395553052001</v>
      </c>
      <c r="L174" s="14">
        <v>0.22786452746508401</v>
      </c>
      <c r="M174" s="14"/>
      <c r="N174" s="14">
        <v>0.29469041596247803</v>
      </c>
      <c r="O174" s="14">
        <v>0.33033225527605498</v>
      </c>
      <c r="P174" s="14">
        <v>0.33919596268465801</v>
      </c>
      <c r="Q174" s="14">
        <v>0.31534301933182302</v>
      </c>
      <c r="R174" s="14"/>
      <c r="S174" s="14">
        <v>0.27098894231646298</v>
      </c>
      <c r="T174" s="14">
        <v>0.292993900832895</v>
      </c>
      <c r="U174" s="14">
        <v>0.312989528156084</v>
      </c>
      <c r="V174" s="14">
        <v>0.26699341501247298</v>
      </c>
      <c r="W174" s="14">
        <v>0.33142234128765702</v>
      </c>
      <c r="X174" s="14">
        <v>0.34654210851272399</v>
      </c>
      <c r="Y174" s="14">
        <v>0.33936292653185302</v>
      </c>
      <c r="Z174" s="14">
        <v>0.35124970021620799</v>
      </c>
      <c r="AA174" s="14">
        <v>0.35482095882794501</v>
      </c>
      <c r="AB174" s="14">
        <v>0.36971237900836801</v>
      </c>
      <c r="AC174" s="14">
        <v>0.37294959455203303</v>
      </c>
      <c r="AD174" s="14">
        <v>0.274262305538714</v>
      </c>
      <c r="AE174" s="14"/>
      <c r="AF174" s="14">
        <v>0.240573309519691</v>
      </c>
      <c r="AG174" s="14">
        <v>0.36997054834430998</v>
      </c>
      <c r="AH174" s="14">
        <v>0.27987217060119302</v>
      </c>
      <c r="AI174" s="14"/>
      <c r="AJ174" s="14">
        <v>0.15013568275791001</v>
      </c>
      <c r="AK174" s="14">
        <v>0.47025122854408902</v>
      </c>
      <c r="AL174" s="14">
        <v>0.26071634226115897</v>
      </c>
      <c r="AM174" s="14">
        <v>0.406976188507993</v>
      </c>
      <c r="AN174" s="14">
        <v>0.29410837843878102</v>
      </c>
      <c r="AO174" s="14"/>
      <c r="AP174" s="14">
        <v>3.9926957937573199E-2</v>
      </c>
      <c r="AQ174" s="14">
        <v>0.43683590486819401</v>
      </c>
      <c r="AR174" s="14">
        <v>0.30001494068088902</v>
      </c>
      <c r="AS174" s="14">
        <v>0.31748389256406401</v>
      </c>
      <c r="AT174" s="14">
        <v>0.19172134162317001</v>
      </c>
      <c r="AU174" s="14"/>
      <c r="AV174" s="14" t="s">
        <v>84</v>
      </c>
      <c r="AW174" s="14">
        <v>0.35594208571271502</v>
      </c>
      <c r="AX174" s="14">
        <v>0.329474853654531</v>
      </c>
      <c r="AY174" s="14">
        <v>0.27406880630897901</v>
      </c>
      <c r="AZ174" s="14">
        <v>0.392409621626163</v>
      </c>
      <c r="BA174" s="14"/>
      <c r="BB174" s="14">
        <v>0.342621720531465</v>
      </c>
      <c r="BC174" s="14">
        <v>0.27974904721247301</v>
      </c>
      <c r="BD174" s="14">
        <v>0.12069636197787301</v>
      </c>
      <c r="BE174" s="14"/>
      <c r="BF174" s="14">
        <v>0.24925658830252201</v>
      </c>
    </row>
    <row r="175" spans="2:58" x14ac:dyDescent="0.35">
      <c r="B175" t="s">
        <v>130</v>
      </c>
      <c r="C175" s="14">
        <v>0.241640653765435</v>
      </c>
      <c r="D175" s="14">
        <v>0.227941480057026</v>
      </c>
      <c r="E175" s="14">
        <v>0.25575757840916002</v>
      </c>
      <c r="F175" s="14"/>
      <c r="G175" s="14">
        <v>0.23612335759018199</v>
      </c>
      <c r="H175" s="14">
        <v>0.23473893548945399</v>
      </c>
      <c r="I175" s="14">
        <v>0.245577610828635</v>
      </c>
      <c r="J175" s="14">
        <v>0.26779815885102098</v>
      </c>
      <c r="K175" s="14">
        <v>0.25805898834785002</v>
      </c>
      <c r="L175" s="14">
        <v>0.215364637887971</v>
      </c>
      <c r="M175" s="14"/>
      <c r="N175" s="14">
        <v>0.234191863508248</v>
      </c>
      <c r="O175" s="14">
        <v>0.25439181896026603</v>
      </c>
      <c r="P175" s="14">
        <v>0.21966845692012199</v>
      </c>
      <c r="Q175" s="14">
        <v>0.260098595682352</v>
      </c>
      <c r="R175" s="14"/>
      <c r="S175" s="14">
        <v>0.25377975022459598</v>
      </c>
      <c r="T175" s="14">
        <v>0.23839669484755299</v>
      </c>
      <c r="U175" s="14">
        <v>0.25574402119275802</v>
      </c>
      <c r="V175" s="14">
        <v>0.214442039966807</v>
      </c>
      <c r="W175" s="14">
        <v>0.24935684364289301</v>
      </c>
      <c r="X175" s="14">
        <v>0.18258888574783799</v>
      </c>
      <c r="Y175" s="14">
        <v>0.24355153424440701</v>
      </c>
      <c r="Z175" s="14">
        <v>0.30813607161308199</v>
      </c>
      <c r="AA175" s="14">
        <v>0.25887222043744101</v>
      </c>
      <c r="AB175" s="14">
        <v>0.24473672923527601</v>
      </c>
      <c r="AC175" s="14">
        <v>0.22761654213248</v>
      </c>
      <c r="AD175" s="14">
        <v>0.25991816469155699</v>
      </c>
      <c r="AE175" s="14"/>
      <c r="AF175" s="14">
        <v>0.25434039123699897</v>
      </c>
      <c r="AG175" s="14">
        <v>0.24031453386889401</v>
      </c>
      <c r="AH175" s="14">
        <v>0.21715794008908601</v>
      </c>
      <c r="AI175" s="14"/>
      <c r="AJ175" s="14">
        <v>0.18560156571396599</v>
      </c>
      <c r="AK175" s="14">
        <v>0.26082360491176898</v>
      </c>
      <c r="AL175" s="14">
        <v>0.30621295602348497</v>
      </c>
      <c r="AM175" s="14">
        <v>0.346655012080122</v>
      </c>
      <c r="AN175" s="14">
        <v>0.24296168102055801</v>
      </c>
      <c r="AO175" s="14"/>
      <c r="AP175" s="14">
        <v>8.5024634295715801E-2</v>
      </c>
      <c r="AQ175" s="14">
        <v>0.27291187669790301</v>
      </c>
      <c r="AR175" s="14">
        <v>0.29642154635129397</v>
      </c>
      <c r="AS175" s="14">
        <v>0.32837674410832701</v>
      </c>
      <c r="AT175" s="14">
        <v>0.29107981931659099</v>
      </c>
      <c r="AU175" s="14"/>
      <c r="AV175" s="14" t="s">
        <v>84</v>
      </c>
      <c r="AW175" s="14">
        <v>0.26896579072544702</v>
      </c>
      <c r="AX175" s="14">
        <v>0.22988119336888099</v>
      </c>
      <c r="AY175" s="14">
        <v>0.21533213278528901</v>
      </c>
      <c r="AZ175" s="14">
        <v>0.202981510537349</v>
      </c>
      <c r="BA175" s="14"/>
      <c r="BB175" s="14">
        <v>0.22245897821681099</v>
      </c>
      <c r="BC175" s="14">
        <v>0.35488976427914698</v>
      </c>
      <c r="BD175" s="14">
        <v>0.282643629799119</v>
      </c>
      <c r="BE175" s="14"/>
      <c r="BF175" s="14">
        <v>0.29105490671885598</v>
      </c>
    </row>
    <row r="176" spans="2:58" x14ac:dyDescent="0.35">
      <c r="B176" t="s">
        <v>131</v>
      </c>
      <c r="C176" s="14">
        <v>0.222913828293826</v>
      </c>
      <c r="D176" s="14">
        <v>0.22463797954949999</v>
      </c>
      <c r="E176" s="14">
        <v>0.22188512073965</v>
      </c>
      <c r="F176" s="14"/>
      <c r="G176" s="14">
        <v>0.153039057558534</v>
      </c>
      <c r="H176" s="14">
        <v>0.21642632321552899</v>
      </c>
      <c r="I176" s="14">
        <v>0.16394140953689201</v>
      </c>
      <c r="J176" s="14">
        <v>0.20827144721781199</v>
      </c>
      <c r="K176" s="14">
        <v>0.27757478665125601</v>
      </c>
      <c r="L176" s="14">
        <v>0.297790824305671</v>
      </c>
      <c r="M176" s="14"/>
      <c r="N176" s="14">
        <v>0.23940006345631601</v>
      </c>
      <c r="O176" s="14">
        <v>0.20639496071994701</v>
      </c>
      <c r="P176" s="14">
        <v>0.21799394326025701</v>
      </c>
      <c r="Q176" s="14">
        <v>0.22428181687902701</v>
      </c>
      <c r="R176" s="14"/>
      <c r="S176" s="14">
        <v>0.219619939697977</v>
      </c>
      <c r="T176" s="14">
        <v>0.250307178222404</v>
      </c>
      <c r="U176" s="14">
        <v>0.22254678028345301</v>
      </c>
      <c r="V176" s="14">
        <v>0.23342109553974599</v>
      </c>
      <c r="W176" s="14">
        <v>0.19075033159142499</v>
      </c>
      <c r="X176" s="14">
        <v>0.23219200362671499</v>
      </c>
      <c r="Y176" s="14">
        <v>0.229506405830986</v>
      </c>
      <c r="Z176" s="14">
        <v>0.17881513121831399</v>
      </c>
      <c r="AA176" s="14">
        <v>0.22068252174338401</v>
      </c>
      <c r="AB176" s="14">
        <v>0.22106815722304801</v>
      </c>
      <c r="AC176" s="14">
        <v>0.198372176580183</v>
      </c>
      <c r="AD176" s="14">
        <v>0.232330242698286</v>
      </c>
      <c r="AE176" s="14"/>
      <c r="AF176" s="14">
        <v>0.27235278616668401</v>
      </c>
      <c r="AG176" s="14">
        <v>0.19309106857594799</v>
      </c>
      <c r="AH176" s="14">
        <v>0.22976070801930701</v>
      </c>
      <c r="AI176" s="14"/>
      <c r="AJ176" s="14">
        <v>0.29300208880109502</v>
      </c>
      <c r="AK176" s="14">
        <v>0.16239823733675901</v>
      </c>
      <c r="AL176" s="14">
        <v>0.27117996798668498</v>
      </c>
      <c r="AM176" s="14">
        <v>0.14241266040515299</v>
      </c>
      <c r="AN176" s="14">
        <v>0.22541833458559199</v>
      </c>
      <c r="AO176" s="14"/>
      <c r="AP176" s="14">
        <v>0.30245007124331402</v>
      </c>
      <c r="AQ176" s="14">
        <v>0.17386369063778201</v>
      </c>
      <c r="AR176" s="14">
        <v>0.24527618552327801</v>
      </c>
      <c r="AS176" s="14">
        <v>0.20887013924841</v>
      </c>
      <c r="AT176" s="14">
        <v>0.34479959626211498</v>
      </c>
      <c r="AU176" s="14"/>
      <c r="AV176" s="14" t="s">
        <v>84</v>
      </c>
      <c r="AW176" s="14">
        <v>0.19957505608835499</v>
      </c>
      <c r="AX176" s="14">
        <v>0.22440927016562001</v>
      </c>
      <c r="AY176" s="14">
        <v>0.20545351691213901</v>
      </c>
      <c r="AZ176" s="14">
        <v>0.238690483763429</v>
      </c>
      <c r="BA176" s="14"/>
      <c r="BB176" s="14">
        <v>0.29516577989841403</v>
      </c>
      <c r="BC176" s="14">
        <v>0.20312017821959499</v>
      </c>
      <c r="BD176" s="14">
        <v>0.37141359855038802</v>
      </c>
      <c r="BE176" s="14"/>
      <c r="BF176" s="14">
        <v>0.28358682403172197</v>
      </c>
    </row>
    <row r="177" spans="2:58" x14ac:dyDescent="0.35">
      <c r="B177" t="s">
        <v>132</v>
      </c>
      <c r="C177" s="14">
        <v>0.153430943529268</v>
      </c>
      <c r="D177" s="14">
        <v>0.14829779399044199</v>
      </c>
      <c r="E177" s="14">
        <v>0.15890631891847501</v>
      </c>
      <c r="F177" s="14"/>
      <c r="G177" s="14">
        <v>0.14152857071935099</v>
      </c>
      <c r="H177" s="14">
        <v>0.16067904849980899</v>
      </c>
      <c r="I177" s="14">
        <v>0.14739638964583701</v>
      </c>
      <c r="J177" s="14">
        <v>0.12106264377652701</v>
      </c>
      <c r="K177" s="14">
        <v>0.106711235216427</v>
      </c>
      <c r="L177" s="14">
        <v>0.21815451776426201</v>
      </c>
      <c r="M177" s="14"/>
      <c r="N177" s="14">
        <v>0.155297263897029</v>
      </c>
      <c r="O177" s="14">
        <v>0.15415405265907201</v>
      </c>
      <c r="P177" s="14">
        <v>0.16364284571687401</v>
      </c>
      <c r="Q177" s="14">
        <v>0.142398415704201</v>
      </c>
      <c r="R177" s="14"/>
      <c r="S177" s="14">
        <v>0.13774022488950199</v>
      </c>
      <c r="T177" s="14">
        <v>0.163112810934777</v>
      </c>
      <c r="U177" s="14">
        <v>0.153517353319295</v>
      </c>
      <c r="V177" s="14">
        <v>0.22744654249445001</v>
      </c>
      <c r="W177" s="14">
        <v>0.181404761318359</v>
      </c>
      <c r="X177" s="14">
        <v>0.17589118555910499</v>
      </c>
      <c r="Y177" s="14">
        <v>0.13336978163181201</v>
      </c>
      <c r="Z177" s="14">
        <v>0.128188076226568</v>
      </c>
      <c r="AA177" s="14">
        <v>0.122687129176296</v>
      </c>
      <c r="AB177" s="14">
        <v>0.12853341521776701</v>
      </c>
      <c r="AC177" s="14">
        <v>0.13549815374626301</v>
      </c>
      <c r="AD177" s="14">
        <v>0.134076343984251</v>
      </c>
      <c r="AE177" s="14"/>
      <c r="AF177" s="14">
        <v>0.16145437254373199</v>
      </c>
      <c r="AG177" s="14">
        <v>0.14606961570323501</v>
      </c>
      <c r="AH177" s="14">
        <v>0.18829596110470301</v>
      </c>
      <c r="AI177" s="14"/>
      <c r="AJ177" s="14">
        <v>0.26215550607361898</v>
      </c>
      <c r="AK177" s="14">
        <v>7.9043187625485206E-2</v>
      </c>
      <c r="AL177" s="14">
        <v>0.15370666850731199</v>
      </c>
      <c r="AM177" s="14">
        <v>7.0332064092730698E-2</v>
      </c>
      <c r="AN177" s="14">
        <v>0.159901471754411</v>
      </c>
      <c r="AO177" s="14"/>
      <c r="AP177" s="14">
        <v>0.37474349184623301</v>
      </c>
      <c r="AQ177" s="14">
        <v>8.8719981792292096E-2</v>
      </c>
      <c r="AR177" s="14">
        <v>0.14438602432827799</v>
      </c>
      <c r="AS177" s="14">
        <v>0.122239254460043</v>
      </c>
      <c r="AT177" s="14">
        <v>0.14151658997446001</v>
      </c>
      <c r="AU177" s="14"/>
      <c r="AV177" s="14" t="s">
        <v>84</v>
      </c>
      <c r="AW177" s="14">
        <v>0.14192268230486399</v>
      </c>
      <c r="AX177" s="14">
        <v>0.145581912059385</v>
      </c>
      <c r="AY177" s="14">
        <v>0.18353851188291201</v>
      </c>
      <c r="AZ177" s="14">
        <v>0.115491702563946</v>
      </c>
      <c r="BA177" s="14"/>
      <c r="BB177" s="14">
        <v>0.12178063083671301</v>
      </c>
      <c r="BC177" s="14">
        <v>0.13510869579023599</v>
      </c>
      <c r="BD177" s="14">
        <v>0.20108633549591301</v>
      </c>
      <c r="BE177" s="14"/>
      <c r="BF177" s="14">
        <v>0.150604211776663</v>
      </c>
    </row>
    <row r="178" spans="2:58" x14ac:dyDescent="0.35">
      <c r="B178" t="s">
        <v>133</v>
      </c>
      <c r="C178" s="14">
        <v>4.7514517676936603E-2</v>
      </c>
      <c r="D178" s="14">
        <v>6.4914093522731697E-2</v>
      </c>
      <c r="E178" s="14">
        <v>3.0630899062133201E-2</v>
      </c>
      <c r="F178" s="14"/>
      <c r="G178" s="14">
        <v>4.2216749887413203E-2</v>
      </c>
      <c r="H178" s="14">
        <v>5.87108288599303E-2</v>
      </c>
      <c r="I178" s="14">
        <v>5.0118716474251701E-2</v>
      </c>
      <c r="J178" s="14">
        <v>3.3589785967076201E-2</v>
      </c>
      <c r="K178" s="14">
        <v>6.2903478384850497E-2</v>
      </c>
      <c r="L178" s="14">
        <v>4.0825492577010798E-2</v>
      </c>
      <c r="M178" s="14"/>
      <c r="N178" s="14">
        <v>6.0482352202942999E-2</v>
      </c>
      <c r="O178" s="14">
        <v>3.7853521589066998E-2</v>
      </c>
      <c r="P178" s="14">
        <v>4.2155235281109198E-2</v>
      </c>
      <c r="Q178" s="14">
        <v>4.9121508469870699E-2</v>
      </c>
      <c r="R178" s="14"/>
      <c r="S178" s="14">
        <v>9.7871683619519298E-2</v>
      </c>
      <c r="T178" s="14">
        <v>3.7036611272912003E-2</v>
      </c>
      <c r="U178" s="14">
        <v>4.32422454844507E-2</v>
      </c>
      <c r="V178" s="14">
        <v>4.0543345726131101E-2</v>
      </c>
      <c r="W178" s="14">
        <v>3.4443216936286998E-2</v>
      </c>
      <c r="X178" s="14">
        <v>5.7325773305243001E-2</v>
      </c>
      <c r="Y178" s="14">
        <v>4.2865630781713002E-2</v>
      </c>
      <c r="Z178" s="14">
        <v>3.3611020725828201E-2</v>
      </c>
      <c r="AA178" s="14">
        <v>2.1169586426386201E-2</v>
      </c>
      <c r="AB178" s="14">
        <v>2.56655394650422E-2</v>
      </c>
      <c r="AC178" s="14">
        <v>5.6578616555740598E-2</v>
      </c>
      <c r="AD178" s="14">
        <v>6.8727772208535598E-2</v>
      </c>
      <c r="AE178" s="14"/>
      <c r="AF178" s="14">
        <v>6.3222328408737399E-2</v>
      </c>
      <c r="AG178" s="14">
        <v>4.2130879145712098E-2</v>
      </c>
      <c r="AH178" s="14">
        <v>4.4006216579972501E-2</v>
      </c>
      <c r="AI178" s="14"/>
      <c r="AJ178" s="14">
        <v>0.102257393628278</v>
      </c>
      <c r="AK178" s="14">
        <v>1.7883415817789499E-2</v>
      </c>
      <c r="AL178" s="14">
        <v>8.1840652213592095E-3</v>
      </c>
      <c r="AM178" s="14">
        <v>3.3624074914001399E-2</v>
      </c>
      <c r="AN178" s="14">
        <v>3.2127475878122203E-2</v>
      </c>
      <c r="AO178" s="14"/>
      <c r="AP178" s="14">
        <v>0.19508087360898099</v>
      </c>
      <c r="AQ178" s="14">
        <v>1.4894288567378299E-2</v>
      </c>
      <c r="AR178" s="14">
        <v>1.3901303116261501E-2</v>
      </c>
      <c r="AS178" s="14">
        <v>1.0934511412642E-2</v>
      </c>
      <c r="AT178" s="14">
        <v>5.1020014300071602E-3</v>
      </c>
      <c r="AU178" s="14"/>
      <c r="AV178" s="14" t="s">
        <v>84</v>
      </c>
      <c r="AW178" s="14">
        <v>2.7979728498666701E-2</v>
      </c>
      <c r="AX178" s="14">
        <v>4.2943952347711201E-2</v>
      </c>
      <c r="AY178" s="14">
        <v>9.6767351918360001E-2</v>
      </c>
      <c r="AZ178" s="14">
        <v>5.0426681509113502E-2</v>
      </c>
      <c r="BA178" s="14"/>
      <c r="BB178" s="14">
        <v>1.04727144181073E-2</v>
      </c>
      <c r="BC178" s="14">
        <v>1.24330934414052E-2</v>
      </c>
      <c r="BD178" s="14">
        <v>1.26056676094503E-2</v>
      </c>
      <c r="BE178" s="14"/>
      <c r="BF178" s="14">
        <v>1.5625415641346702E-2</v>
      </c>
    </row>
    <row r="179" spans="2:58" x14ac:dyDescent="0.35">
      <c r="B179" t="s">
        <v>97</v>
      </c>
      <c r="C179" s="14">
        <v>1.46310310479984E-2</v>
      </c>
      <c r="D179" s="14">
        <v>8.1077460647312506E-3</v>
      </c>
      <c r="E179" s="14">
        <v>2.10566809031601E-2</v>
      </c>
      <c r="F179" s="14"/>
      <c r="G179" s="14">
        <v>2.5412294108589799E-2</v>
      </c>
      <c r="H179" s="14">
        <v>1.9696354134115201E-2</v>
      </c>
      <c r="I179" s="14">
        <v>1.9553737124994398E-2</v>
      </c>
      <c r="J179" s="14">
        <v>8.8414008121321004E-3</v>
      </c>
      <c r="K179" s="14">
        <v>2.06675558690959E-2</v>
      </c>
      <c r="L179" s="14">
        <v>0</v>
      </c>
      <c r="M179" s="14"/>
      <c r="N179" s="14">
        <v>1.5938040972986098E-2</v>
      </c>
      <c r="O179" s="14">
        <v>1.68733907955936E-2</v>
      </c>
      <c r="P179" s="14">
        <v>1.7343556136980201E-2</v>
      </c>
      <c r="Q179" s="14">
        <v>8.75664393272748E-3</v>
      </c>
      <c r="R179" s="14"/>
      <c r="S179" s="14">
        <v>1.9999459251943401E-2</v>
      </c>
      <c r="T179" s="14">
        <v>1.8152803889459002E-2</v>
      </c>
      <c r="U179" s="14">
        <v>1.19600715639601E-2</v>
      </c>
      <c r="V179" s="14">
        <v>1.71535612603925E-2</v>
      </c>
      <c r="W179" s="14">
        <v>1.2622505223379901E-2</v>
      </c>
      <c r="X179" s="14">
        <v>5.4600432483753398E-3</v>
      </c>
      <c r="Y179" s="14">
        <v>1.1343720979229E-2</v>
      </c>
      <c r="Z179" s="14">
        <v>0</v>
      </c>
      <c r="AA179" s="14">
        <v>2.1767583388547299E-2</v>
      </c>
      <c r="AB179" s="14">
        <v>1.02837798504992E-2</v>
      </c>
      <c r="AC179" s="14">
        <v>8.9849164332992896E-3</v>
      </c>
      <c r="AD179" s="14">
        <v>3.0685170878656399E-2</v>
      </c>
      <c r="AE179" s="14"/>
      <c r="AF179" s="14">
        <v>8.0568121241569608E-3</v>
      </c>
      <c r="AG179" s="14">
        <v>8.4233543619014108E-3</v>
      </c>
      <c r="AH179" s="14">
        <v>4.0907003605738901E-2</v>
      </c>
      <c r="AI179" s="14"/>
      <c r="AJ179" s="14">
        <v>6.8477630251325503E-3</v>
      </c>
      <c r="AK179" s="14">
        <v>9.6003257641086599E-3</v>
      </c>
      <c r="AL179" s="14">
        <v>0</v>
      </c>
      <c r="AM179" s="14">
        <v>0</v>
      </c>
      <c r="AN179" s="14">
        <v>4.5482658322536097E-2</v>
      </c>
      <c r="AO179" s="14"/>
      <c r="AP179" s="14">
        <v>2.7739710681830001E-3</v>
      </c>
      <c r="AQ179" s="14">
        <v>1.2774257436450999E-2</v>
      </c>
      <c r="AR179" s="14">
        <v>0</v>
      </c>
      <c r="AS179" s="14">
        <v>1.2095458206513501E-2</v>
      </c>
      <c r="AT179" s="14">
        <v>2.5780651393655801E-2</v>
      </c>
      <c r="AU179" s="14"/>
      <c r="AV179" s="14" t="s">
        <v>84</v>
      </c>
      <c r="AW179" s="14">
        <v>5.6146566699522699E-3</v>
      </c>
      <c r="AX179" s="14">
        <v>2.7708818403871599E-2</v>
      </c>
      <c r="AY179" s="14">
        <v>2.48396801923207E-2</v>
      </c>
      <c r="AZ179" s="14">
        <v>0</v>
      </c>
      <c r="BA179" s="14"/>
      <c r="BB179" s="14">
        <v>7.5001760984893303E-3</v>
      </c>
      <c r="BC179" s="14">
        <v>1.46992210571438E-2</v>
      </c>
      <c r="BD179" s="14">
        <v>1.15544065672565E-2</v>
      </c>
      <c r="BE179" s="14"/>
      <c r="BF179" s="14">
        <v>9.8720535288889192E-3</v>
      </c>
    </row>
    <row r="180" spans="2:58" x14ac:dyDescent="0.35"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</row>
    <row r="181" spans="2:58" x14ac:dyDescent="0.35">
      <c r="B181" s="6" t="s">
        <v>135</v>
      </c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</row>
    <row r="182" spans="2:58" x14ac:dyDescent="0.35">
      <c r="B182" s="24" t="s">
        <v>82</v>
      </c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</row>
    <row r="183" spans="2:58" x14ac:dyDescent="0.35">
      <c r="B183" t="s">
        <v>129</v>
      </c>
      <c r="C183" s="14">
        <v>0.118930091824023</v>
      </c>
      <c r="D183" s="14">
        <v>0.14190932396897399</v>
      </c>
      <c r="E183" s="14">
        <v>9.6798157281308597E-2</v>
      </c>
      <c r="F183" s="14"/>
      <c r="G183" s="14">
        <v>8.9183694898818194E-2</v>
      </c>
      <c r="H183" s="14">
        <v>5.8298821542261597E-2</v>
      </c>
      <c r="I183" s="14">
        <v>0.101139934829494</v>
      </c>
      <c r="J183" s="14">
        <v>0.15920037018091501</v>
      </c>
      <c r="K183" s="14">
        <v>0.16404606185711701</v>
      </c>
      <c r="L183" s="14">
        <v>0.139309138717851</v>
      </c>
      <c r="M183" s="14"/>
      <c r="N183" s="14">
        <v>0.105164634481724</v>
      </c>
      <c r="O183" s="14">
        <v>0.11983220492371199</v>
      </c>
      <c r="P183" s="14">
        <v>0.129033733780438</v>
      </c>
      <c r="Q183" s="14">
        <v>0.126133851549701</v>
      </c>
      <c r="R183" s="14"/>
      <c r="S183" s="14">
        <v>8.8963793718836295E-2</v>
      </c>
      <c r="T183" s="14">
        <v>0.109666978665445</v>
      </c>
      <c r="U183" s="14">
        <v>0.109172682663138</v>
      </c>
      <c r="V183" s="14">
        <v>0.161864744436158</v>
      </c>
      <c r="W183" s="14">
        <v>0.17665068206430801</v>
      </c>
      <c r="X183" s="14">
        <v>0.13355151004687901</v>
      </c>
      <c r="Y183" s="14">
        <v>0.100178009210191</v>
      </c>
      <c r="Z183" s="14">
        <v>5.8317702633439598E-2</v>
      </c>
      <c r="AA183" s="14">
        <v>0.1199770389707</v>
      </c>
      <c r="AB183" s="14">
        <v>9.4571924355223297E-2</v>
      </c>
      <c r="AC183" s="14">
        <v>0.14065661770083801</v>
      </c>
      <c r="AD183" s="14">
        <v>0.181168177536317</v>
      </c>
      <c r="AE183" s="14"/>
      <c r="AF183" s="14">
        <v>0.20227903820276399</v>
      </c>
      <c r="AG183" s="14">
        <v>6.0929295440952103E-2</v>
      </c>
      <c r="AH183" s="14">
        <v>7.2963542261031106E-2</v>
      </c>
      <c r="AI183" s="14"/>
      <c r="AJ183" s="14">
        <v>0.19948120647209699</v>
      </c>
      <c r="AK183" s="14">
        <v>3.1560585744538697E-2</v>
      </c>
      <c r="AL183" s="14">
        <v>3.1176717646081601E-2</v>
      </c>
      <c r="AM183" s="14">
        <v>0.43921899230157202</v>
      </c>
      <c r="AN183" s="14">
        <v>0.11572103926536199</v>
      </c>
      <c r="AO183" s="14"/>
      <c r="AP183" s="14">
        <v>0.20390610399917</v>
      </c>
      <c r="AQ183" s="14">
        <v>1.7257831137498899E-2</v>
      </c>
      <c r="AR183" s="14">
        <v>4.58376497143895E-2</v>
      </c>
      <c r="AS183" s="14">
        <v>0.31848705939833599</v>
      </c>
      <c r="AT183" s="14">
        <v>0.106170243765098</v>
      </c>
      <c r="AU183" s="14"/>
      <c r="AV183" s="14" t="s">
        <v>84</v>
      </c>
      <c r="AW183" s="14">
        <v>0.13412666775931401</v>
      </c>
      <c r="AX183" s="14">
        <v>8.77844506625617E-2</v>
      </c>
      <c r="AY183" s="14">
        <v>4.7197435741212802E-2</v>
      </c>
      <c r="AZ183" s="14">
        <v>0.169243876777605</v>
      </c>
      <c r="BA183" s="14"/>
      <c r="BB183" s="14">
        <v>2.97497636203338E-2</v>
      </c>
      <c r="BC183" s="14">
        <v>0.304530876083764</v>
      </c>
      <c r="BD183" s="14">
        <v>0.17285051538451399</v>
      </c>
      <c r="BE183" s="14"/>
      <c r="BF183" s="14">
        <v>0.17664411433951399</v>
      </c>
    </row>
    <row r="184" spans="2:58" x14ac:dyDescent="0.35">
      <c r="B184" t="s">
        <v>130</v>
      </c>
      <c r="C184" s="14">
        <v>0.16873381814546401</v>
      </c>
      <c r="D184" s="14">
        <v>0.16551549888419301</v>
      </c>
      <c r="E184" s="14">
        <v>0.17135868019855699</v>
      </c>
      <c r="F184" s="14"/>
      <c r="G184" s="14">
        <v>0.14367424813825599</v>
      </c>
      <c r="H184" s="14">
        <v>0.11324837613904901</v>
      </c>
      <c r="I184" s="14">
        <v>0.175041222044686</v>
      </c>
      <c r="J184" s="14">
        <v>0.15243920720465501</v>
      </c>
      <c r="K184" s="14">
        <v>0.15946497448944</v>
      </c>
      <c r="L184" s="14">
        <v>0.24489351010897001</v>
      </c>
      <c r="M184" s="14"/>
      <c r="N184" s="14">
        <v>0.15172387201270399</v>
      </c>
      <c r="O184" s="14">
        <v>0.166337402922863</v>
      </c>
      <c r="P184" s="14">
        <v>0.16851465494265699</v>
      </c>
      <c r="Q184" s="14">
        <v>0.18838934663229001</v>
      </c>
      <c r="R184" s="14"/>
      <c r="S184" s="14">
        <v>0.155773709716512</v>
      </c>
      <c r="T184" s="14">
        <v>0.22209941207292899</v>
      </c>
      <c r="U184" s="14">
        <v>0.164199204643975</v>
      </c>
      <c r="V184" s="14">
        <v>0.226056274202213</v>
      </c>
      <c r="W184" s="14">
        <v>0.135548023819067</v>
      </c>
      <c r="X184" s="14">
        <v>0.145779491483324</v>
      </c>
      <c r="Y184" s="14">
        <v>0.236460632253298</v>
      </c>
      <c r="Z184" s="14">
        <v>0.139359094045792</v>
      </c>
      <c r="AA184" s="14">
        <v>0.134806331259579</v>
      </c>
      <c r="AB184" s="14">
        <v>0.148984025477534</v>
      </c>
      <c r="AC184" s="14">
        <v>8.6087851150384795E-2</v>
      </c>
      <c r="AD184" s="14">
        <v>0.16509084203966701</v>
      </c>
      <c r="AE184" s="14"/>
      <c r="AF184" s="14">
        <v>0.22457274014119599</v>
      </c>
      <c r="AG184" s="14">
        <v>0.15006182320483399</v>
      </c>
      <c r="AH184" s="14">
        <v>0.100871514202049</v>
      </c>
      <c r="AI184" s="14"/>
      <c r="AJ184" s="14">
        <v>0.27122074376206501</v>
      </c>
      <c r="AK184" s="14">
        <v>8.8473138432729095E-2</v>
      </c>
      <c r="AL184" s="14">
        <v>0.15391280945960001</v>
      </c>
      <c r="AM184" s="14">
        <v>0.17817535402946599</v>
      </c>
      <c r="AN184" s="14">
        <v>0.13357218458699699</v>
      </c>
      <c r="AO184" s="14"/>
      <c r="AP184" s="14">
        <v>0.27193973493458801</v>
      </c>
      <c r="AQ184" s="14">
        <v>4.7814030498943803E-2</v>
      </c>
      <c r="AR184" s="14">
        <v>0.17028313072398399</v>
      </c>
      <c r="AS184" s="14">
        <v>0.30979083502216098</v>
      </c>
      <c r="AT184" s="14">
        <v>0.23652833241572399</v>
      </c>
      <c r="AU184" s="14"/>
      <c r="AV184" s="14" t="s">
        <v>84</v>
      </c>
      <c r="AW184" s="14">
        <v>0.17311118673196699</v>
      </c>
      <c r="AX184" s="14">
        <v>0.14713285950157001</v>
      </c>
      <c r="AY184" s="14">
        <v>0.12104994450265601</v>
      </c>
      <c r="AZ184" s="14">
        <v>0.16922326510650401</v>
      </c>
      <c r="BA184" s="14"/>
      <c r="BB184" s="14">
        <v>1.8233637848616702E-2</v>
      </c>
      <c r="BC184" s="14">
        <v>0.42421274122396002</v>
      </c>
      <c r="BD184" s="14">
        <v>0.25858098631074899</v>
      </c>
      <c r="BE184" s="14"/>
      <c r="BF184" s="14">
        <v>0.248375258618239</v>
      </c>
    </row>
    <row r="185" spans="2:58" x14ac:dyDescent="0.35">
      <c r="B185" t="s">
        <v>131</v>
      </c>
      <c r="C185" s="14">
        <v>0.26766143483273602</v>
      </c>
      <c r="D185" s="14">
        <v>0.242125323474775</v>
      </c>
      <c r="E185" s="14">
        <v>0.29343657196244</v>
      </c>
      <c r="F185" s="14"/>
      <c r="G185" s="14">
        <v>0.31267010232286602</v>
      </c>
      <c r="H185" s="14">
        <v>0.27092201989786902</v>
      </c>
      <c r="I185" s="14">
        <v>0.26182182432256201</v>
      </c>
      <c r="J185" s="14">
        <v>0.22288483687346999</v>
      </c>
      <c r="K185" s="14">
        <v>0.28013457705686801</v>
      </c>
      <c r="L185" s="14">
        <v>0.267918045800903</v>
      </c>
      <c r="M185" s="14"/>
      <c r="N185" s="14">
        <v>0.28392716688296099</v>
      </c>
      <c r="O185" s="14">
        <v>0.24570526039884499</v>
      </c>
      <c r="P185" s="14">
        <v>0.267460923199208</v>
      </c>
      <c r="Q185" s="14">
        <v>0.27603871041165401</v>
      </c>
      <c r="R185" s="14"/>
      <c r="S185" s="14">
        <v>0.25482586589071698</v>
      </c>
      <c r="T185" s="14">
        <v>0.27992434048169901</v>
      </c>
      <c r="U185" s="14">
        <v>0.27783428084382999</v>
      </c>
      <c r="V185" s="14">
        <v>0.18623823701141001</v>
      </c>
      <c r="W185" s="14">
        <v>0.293461896491094</v>
      </c>
      <c r="X185" s="14">
        <v>0.303922061495354</v>
      </c>
      <c r="Y185" s="14">
        <v>0.25990368362974398</v>
      </c>
      <c r="Z185" s="14">
        <v>0.20386845959428601</v>
      </c>
      <c r="AA185" s="14">
        <v>0.25145417754764599</v>
      </c>
      <c r="AB185" s="14">
        <v>0.32456327574861898</v>
      </c>
      <c r="AC185" s="14">
        <v>0.32853922426207999</v>
      </c>
      <c r="AD185" s="14">
        <v>0.21439943554719701</v>
      </c>
      <c r="AE185" s="14"/>
      <c r="AF185" s="14">
        <v>0.251762167989875</v>
      </c>
      <c r="AG185" s="14">
        <v>0.26566352284685901</v>
      </c>
      <c r="AH185" s="14">
        <v>0.27262578697960999</v>
      </c>
      <c r="AI185" s="14"/>
      <c r="AJ185" s="14">
        <v>0.272146940549435</v>
      </c>
      <c r="AK185" s="14">
        <v>0.21230328945670701</v>
      </c>
      <c r="AL185" s="14">
        <v>0.29596659535771402</v>
      </c>
      <c r="AM185" s="14">
        <v>0.24781607375471301</v>
      </c>
      <c r="AN185" s="14">
        <v>0.264906435286626</v>
      </c>
      <c r="AO185" s="14"/>
      <c r="AP185" s="14">
        <v>0.32099840910178101</v>
      </c>
      <c r="AQ185" s="14">
        <v>0.222675006776485</v>
      </c>
      <c r="AR185" s="14">
        <v>0.31266560058174397</v>
      </c>
      <c r="AS185" s="14">
        <v>0.19938520172417201</v>
      </c>
      <c r="AT185" s="14">
        <v>0.36323463906755399</v>
      </c>
      <c r="AU185" s="14"/>
      <c r="AV185" s="14" t="s">
        <v>84</v>
      </c>
      <c r="AW185" s="14">
        <v>0.25837290052701001</v>
      </c>
      <c r="AX185" s="14">
        <v>0.26358268460831102</v>
      </c>
      <c r="AY185" s="14">
        <v>0.29742732124090099</v>
      </c>
      <c r="AZ185" s="14">
        <v>7.4334897323753604E-2</v>
      </c>
      <c r="BA185" s="14"/>
      <c r="BB185" s="14">
        <v>0.26181983732083502</v>
      </c>
      <c r="BC185" s="14">
        <v>0.18274599016700599</v>
      </c>
      <c r="BD185" s="14">
        <v>0.34564823263491101</v>
      </c>
      <c r="BE185" s="14"/>
      <c r="BF185" s="14">
        <v>0.25315625653622897</v>
      </c>
    </row>
    <row r="186" spans="2:58" x14ac:dyDescent="0.35">
      <c r="B186" t="s">
        <v>132</v>
      </c>
      <c r="C186" s="14">
        <v>0.29132028116192299</v>
      </c>
      <c r="D186" s="14">
        <v>0.28989796436188903</v>
      </c>
      <c r="E186" s="14">
        <v>0.29265387633559498</v>
      </c>
      <c r="F186" s="14"/>
      <c r="G186" s="14">
        <v>0.283461060665748</v>
      </c>
      <c r="H186" s="14">
        <v>0.37403526058842501</v>
      </c>
      <c r="I186" s="14">
        <v>0.28801553845147998</v>
      </c>
      <c r="J186" s="14">
        <v>0.31069415282188101</v>
      </c>
      <c r="K186" s="14">
        <v>0.27711189326012797</v>
      </c>
      <c r="L186" s="14">
        <v>0.225765148525197</v>
      </c>
      <c r="M186" s="14"/>
      <c r="N186" s="14">
        <v>0.30376664231288603</v>
      </c>
      <c r="O186" s="14">
        <v>0.32856372023901598</v>
      </c>
      <c r="P186" s="14">
        <v>0.26011753650070202</v>
      </c>
      <c r="Q186" s="14">
        <v>0.26797779172793201</v>
      </c>
      <c r="R186" s="14"/>
      <c r="S186" s="14">
        <v>0.31942488714719802</v>
      </c>
      <c r="T186" s="14">
        <v>0.24244746591814101</v>
      </c>
      <c r="U186" s="14">
        <v>0.294262228543055</v>
      </c>
      <c r="V186" s="14">
        <v>0.31013031250627399</v>
      </c>
      <c r="W186" s="14">
        <v>0.28058079159431898</v>
      </c>
      <c r="X186" s="14">
        <v>0.31615715503390501</v>
      </c>
      <c r="Y186" s="14">
        <v>0.20649989955098899</v>
      </c>
      <c r="Z186" s="14">
        <v>0.34937828476105198</v>
      </c>
      <c r="AA186" s="14">
        <v>0.32339515789069001</v>
      </c>
      <c r="AB186" s="14">
        <v>0.29222003672807501</v>
      </c>
      <c r="AC186" s="14">
        <v>0.28297760274945599</v>
      </c>
      <c r="AD186" s="14">
        <v>0.30086513538054299</v>
      </c>
      <c r="AE186" s="14"/>
      <c r="AF186" s="14">
        <v>0.21884613695420499</v>
      </c>
      <c r="AG186" s="14">
        <v>0.36478041628829</v>
      </c>
      <c r="AH186" s="14">
        <v>0.31710580873677402</v>
      </c>
      <c r="AI186" s="14"/>
      <c r="AJ186" s="14">
        <v>0.19679642650337001</v>
      </c>
      <c r="AK186" s="14">
        <v>0.42525156058695601</v>
      </c>
      <c r="AL186" s="14">
        <v>0.41881921703897002</v>
      </c>
      <c r="AM186" s="14">
        <v>0.134789579914248</v>
      </c>
      <c r="AN186" s="14">
        <v>0.26257474015785698</v>
      </c>
      <c r="AO186" s="14"/>
      <c r="AP186" s="14">
        <v>0.163713497533508</v>
      </c>
      <c r="AQ186" s="14">
        <v>0.46208891583075301</v>
      </c>
      <c r="AR186" s="14">
        <v>0.36175823257384199</v>
      </c>
      <c r="AS186" s="14">
        <v>0.12701912597835899</v>
      </c>
      <c r="AT186" s="14">
        <v>0.15733770516977</v>
      </c>
      <c r="AU186" s="14"/>
      <c r="AV186" s="14" t="s">
        <v>84</v>
      </c>
      <c r="AW186" s="14">
        <v>0.28484714891191598</v>
      </c>
      <c r="AX186" s="14">
        <v>0.35547039491631299</v>
      </c>
      <c r="AY186" s="14">
        <v>0.32262015328112298</v>
      </c>
      <c r="AZ186" s="14">
        <v>0.39282052996649203</v>
      </c>
      <c r="BA186" s="14"/>
      <c r="BB186" s="14">
        <v>0.52518282761326096</v>
      </c>
      <c r="BC186" s="14">
        <v>5.0748093838477303E-2</v>
      </c>
      <c r="BD186" s="14">
        <v>0.15777413868610601</v>
      </c>
      <c r="BE186" s="14"/>
      <c r="BF186" s="14">
        <v>0.23939940811219401</v>
      </c>
    </row>
    <row r="187" spans="2:58" x14ac:dyDescent="0.35">
      <c r="B187" t="s">
        <v>133</v>
      </c>
      <c r="C187" s="14">
        <v>0.10208081768761</v>
      </c>
      <c r="D187" s="14">
        <v>0.12802462846998899</v>
      </c>
      <c r="E187" s="14">
        <v>7.6998557213796601E-2</v>
      </c>
      <c r="F187" s="14"/>
      <c r="G187" s="14">
        <v>7.13489706355485E-2</v>
      </c>
      <c r="H187" s="14">
        <v>0.14033946178249301</v>
      </c>
      <c r="I187" s="14">
        <v>0.131904795347947</v>
      </c>
      <c r="J187" s="14">
        <v>0.123574488838227</v>
      </c>
      <c r="K187" s="14">
        <v>5.3928230151910901E-2</v>
      </c>
      <c r="L187" s="14">
        <v>8.20493309197277E-2</v>
      </c>
      <c r="M187" s="14"/>
      <c r="N187" s="14">
        <v>0.12051709619527599</v>
      </c>
      <c r="O187" s="14">
        <v>9.5392497487904501E-2</v>
      </c>
      <c r="P187" s="14">
        <v>0.105685780426461</v>
      </c>
      <c r="Q187" s="14">
        <v>8.3971540789235494E-2</v>
      </c>
      <c r="R187" s="14"/>
      <c r="S187" s="14">
        <v>9.7300970052328295E-2</v>
      </c>
      <c r="T187" s="14">
        <v>9.2373252991148805E-2</v>
      </c>
      <c r="U187" s="14">
        <v>0.106430560092149</v>
      </c>
      <c r="V187" s="14">
        <v>6.2249117599484302E-2</v>
      </c>
      <c r="W187" s="14">
        <v>5.9554806047393598E-2</v>
      </c>
      <c r="X187" s="14">
        <v>9.5476095022739002E-2</v>
      </c>
      <c r="Y187" s="14">
        <v>0.12606281599264099</v>
      </c>
      <c r="Z187" s="14">
        <v>0.189658431992619</v>
      </c>
      <c r="AA187" s="14">
        <v>0.13535206067838901</v>
      </c>
      <c r="AB187" s="14">
        <v>8.59058580554906E-2</v>
      </c>
      <c r="AC187" s="14">
        <v>0.142837860852113</v>
      </c>
      <c r="AD187" s="14">
        <v>7.1637231971140206E-2</v>
      </c>
      <c r="AE187" s="14"/>
      <c r="AF187" s="14">
        <v>7.1082735415098894E-2</v>
      </c>
      <c r="AG187" s="14">
        <v>0.12937380245255201</v>
      </c>
      <c r="AH187" s="14">
        <v>0.10837121430944301</v>
      </c>
      <c r="AI187" s="14"/>
      <c r="AJ187" s="14">
        <v>3.32144481392131E-2</v>
      </c>
      <c r="AK187" s="14">
        <v>0.21500594324033401</v>
      </c>
      <c r="AL187" s="14">
        <v>9.1816209309148605E-2</v>
      </c>
      <c r="AM187" s="14">
        <v>0</v>
      </c>
      <c r="AN187" s="14">
        <v>8.7561837109563001E-2</v>
      </c>
      <c r="AO187" s="14"/>
      <c r="AP187" s="14">
        <v>8.3645305466261404E-3</v>
      </c>
      <c r="AQ187" s="14">
        <v>0.22735921488307101</v>
      </c>
      <c r="AR187" s="14">
        <v>6.2090026822861299E-2</v>
      </c>
      <c r="AS187" s="14">
        <v>7.7216555520020196E-3</v>
      </c>
      <c r="AT187" s="14">
        <v>5.3128146682587998E-3</v>
      </c>
      <c r="AU187" s="14"/>
      <c r="AV187" s="14" t="s">
        <v>84</v>
      </c>
      <c r="AW187" s="14">
        <v>9.6274780216216702E-2</v>
      </c>
      <c r="AX187" s="14">
        <v>0.100274274639049</v>
      </c>
      <c r="AY187" s="14">
        <v>0.14858093986960699</v>
      </c>
      <c r="AZ187" s="14">
        <v>0.19437743082564601</v>
      </c>
      <c r="BA187" s="14"/>
      <c r="BB187" s="14">
        <v>0.148170804916709</v>
      </c>
      <c r="BC187" s="14">
        <v>6.7049149671201498E-3</v>
      </c>
      <c r="BD187" s="14">
        <v>1.3126530185740899E-2</v>
      </c>
      <c r="BE187" s="14"/>
      <c r="BF187" s="14">
        <v>5.56269814139293E-2</v>
      </c>
    </row>
    <row r="188" spans="2:58" x14ac:dyDescent="0.35">
      <c r="B188" t="s">
        <v>97</v>
      </c>
      <c r="C188" s="14">
        <v>5.1273556348244001E-2</v>
      </c>
      <c r="D188" s="14">
        <v>3.2527260840179303E-2</v>
      </c>
      <c r="E188" s="14">
        <v>6.8754157008303299E-2</v>
      </c>
      <c r="F188" s="14"/>
      <c r="G188" s="14">
        <v>9.9661923338762906E-2</v>
      </c>
      <c r="H188" s="14">
        <v>4.3156060049903001E-2</v>
      </c>
      <c r="I188" s="14">
        <v>4.2076685003830203E-2</v>
      </c>
      <c r="J188" s="14">
        <v>3.12069440808511E-2</v>
      </c>
      <c r="K188" s="14">
        <v>6.5314263184535606E-2</v>
      </c>
      <c r="L188" s="14">
        <v>4.0064825927351597E-2</v>
      </c>
      <c r="M188" s="14"/>
      <c r="N188" s="14">
        <v>3.4900588114448503E-2</v>
      </c>
      <c r="O188" s="14">
        <v>4.4168914027660197E-2</v>
      </c>
      <c r="P188" s="14">
        <v>6.9187371150533902E-2</v>
      </c>
      <c r="Q188" s="14">
        <v>5.7488758889187697E-2</v>
      </c>
      <c r="R188" s="14"/>
      <c r="S188" s="14">
        <v>8.3710773474408501E-2</v>
      </c>
      <c r="T188" s="14">
        <v>5.3488549870636698E-2</v>
      </c>
      <c r="U188" s="14">
        <v>4.8101043213852501E-2</v>
      </c>
      <c r="V188" s="14">
        <v>5.3461314244461502E-2</v>
      </c>
      <c r="W188" s="14">
        <v>5.4203799983818697E-2</v>
      </c>
      <c r="X188" s="14">
        <v>5.1136869177987997E-3</v>
      </c>
      <c r="Y188" s="14">
        <v>7.0894959363137097E-2</v>
      </c>
      <c r="Z188" s="14">
        <v>5.9418026972811497E-2</v>
      </c>
      <c r="AA188" s="14">
        <v>3.5015233652995498E-2</v>
      </c>
      <c r="AB188" s="14">
        <v>5.3754879635058102E-2</v>
      </c>
      <c r="AC188" s="14">
        <v>1.8900843285128199E-2</v>
      </c>
      <c r="AD188" s="14">
        <v>6.6839177525135698E-2</v>
      </c>
      <c r="AE188" s="14"/>
      <c r="AF188" s="14">
        <v>3.14571812968613E-2</v>
      </c>
      <c r="AG188" s="14">
        <v>2.9191139766513399E-2</v>
      </c>
      <c r="AH188" s="14">
        <v>0.128062133511093</v>
      </c>
      <c r="AI188" s="14"/>
      <c r="AJ188" s="14">
        <v>2.7140234573819599E-2</v>
      </c>
      <c r="AK188" s="14">
        <v>2.7405482538734802E-2</v>
      </c>
      <c r="AL188" s="14">
        <v>8.3084511884855394E-3</v>
      </c>
      <c r="AM188" s="14">
        <v>0</v>
      </c>
      <c r="AN188" s="14">
        <v>0.135663763593596</v>
      </c>
      <c r="AO188" s="14"/>
      <c r="AP188" s="14">
        <v>3.1077723884326999E-2</v>
      </c>
      <c r="AQ188" s="14">
        <v>2.2805000873248701E-2</v>
      </c>
      <c r="AR188" s="14">
        <v>4.7365359583178897E-2</v>
      </c>
      <c r="AS188" s="14">
        <v>3.7596122324969401E-2</v>
      </c>
      <c r="AT188" s="14">
        <v>0.13141626491359601</v>
      </c>
      <c r="AU188" s="14"/>
      <c r="AV188" s="14" t="s">
        <v>84</v>
      </c>
      <c r="AW188" s="14">
        <v>5.3267315853575803E-2</v>
      </c>
      <c r="AX188" s="14">
        <v>4.5755335672194801E-2</v>
      </c>
      <c r="AY188" s="14">
        <v>6.3124205364498906E-2</v>
      </c>
      <c r="AZ188" s="14">
        <v>0</v>
      </c>
      <c r="BA188" s="14"/>
      <c r="BB188" s="14">
        <v>1.6843128680244599E-2</v>
      </c>
      <c r="BC188" s="14">
        <v>3.1057383719672399E-2</v>
      </c>
      <c r="BD188" s="14">
        <v>5.20195967979796E-2</v>
      </c>
      <c r="BE188" s="14"/>
      <c r="BF188" s="14">
        <v>2.67979809798948E-2</v>
      </c>
    </row>
    <row r="189" spans="2:58" x14ac:dyDescent="0.35"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</row>
    <row r="190" spans="2:58" x14ac:dyDescent="0.35">
      <c r="B190" s="6" t="s">
        <v>143</v>
      </c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</row>
    <row r="191" spans="2:58" x14ac:dyDescent="0.35">
      <c r="B191" s="24" t="s">
        <v>82</v>
      </c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</row>
    <row r="192" spans="2:58" x14ac:dyDescent="0.35">
      <c r="B192" t="s">
        <v>136</v>
      </c>
      <c r="C192" s="14">
        <v>0.191165065461292</v>
      </c>
      <c r="D192" s="14">
        <v>0.204464406048988</v>
      </c>
      <c r="E192" s="14">
        <v>0.178717329029592</v>
      </c>
      <c r="F192" s="14"/>
      <c r="G192" s="14">
        <v>0.144764734450438</v>
      </c>
      <c r="H192" s="14">
        <v>0.16971047590352201</v>
      </c>
      <c r="I192" s="14">
        <v>0.20288072944548199</v>
      </c>
      <c r="J192" s="14">
        <v>0.18737279475354501</v>
      </c>
      <c r="K192" s="14">
        <v>0.16999583731297199</v>
      </c>
      <c r="L192" s="14">
        <v>0.24727907063531199</v>
      </c>
      <c r="M192" s="14"/>
      <c r="N192" s="14">
        <v>0.16436521475013899</v>
      </c>
      <c r="O192" s="14">
        <v>0.19363344497577101</v>
      </c>
      <c r="P192" s="14">
        <v>0.21997866689638801</v>
      </c>
      <c r="Q192" s="14">
        <v>0.18729196913996499</v>
      </c>
      <c r="R192" s="14"/>
      <c r="S192" s="14">
        <v>0.240055923904407</v>
      </c>
      <c r="T192" s="14">
        <v>0.16971497908730801</v>
      </c>
      <c r="U192" s="14">
        <v>0.20276580261181201</v>
      </c>
      <c r="V192" s="14">
        <v>0.20262261969992701</v>
      </c>
      <c r="W192" s="14">
        <v>0.247649141890673</v>
      </c>
      <c r="X192" s="14">
        <v>0.20406100914543501</v>
      </c>
      <c r="Y192" s="14">
        <v>0.18278043515449299</v>
      </c>
      <c r="Z192" s="14">
        <v>0.14134625933984299</v>
      </c>
      <c r="AA192" s="14">
        <v>0.14700954231729399</v>
      </c>
      <c r="AB192" s="14">
        <v>0.158096710905162</v>
      </c>
      <c r="AC192" s="14">
        <v>0.17371283826637801</v>
      </c>
      <c r="AD192" s="14">
        <v>0.198047125628874</v>
      </c>
      <c r="AE192" s="14"/>
      <c r="AF192" s="14">
        <v>0.23047640205695799</v>
      </c>
      <c r="AG192" s="14">
        <v>0.158264505053482</v>
      </c>
      <c r="AH192" s="14">
        <v>0.214492186089519</v>
      </c>
      <c r="AI192" s="14"/>
      <c r="AJ192" s="14">
        <v>0.328777229332543</v>
      </c>
      <c r="AK192" s="14">
        <v>8.4826078526028997E-2</v>
      </c>
      <c r="AL192" s="14">
        <v>0.107423504016858</v>
      </c>
      <c r="AM192" s="14">
        <v>0.110125471378982</v>
      </c>
      <c r="AN192" s="14">
        <v>0.22997141991238301</v>
      </c>
      <c r="AO192" s="14"/>
      <c r="AP192" s="14">
        <v>0.53628922154544201</v>
      </c>
      <c r="AQ192" s="14">
        <v>9.44772558112036E-2</v>
      </c>
      <c r="AR192" s="14">
        <v>7.6863545787124704E-2</v>
      </c>
      <c r="AS192" s="14">
        <v>0.126979965491991</v>
      </c>
      <c r="AT192" s="14">
        <v>0.17905722442281399</v>
      </c>
      <c r="AU192" s="14"/>
      <c r="AV192" s="14" t="s">
        <v>84</v>
      </c>
      <c r="AW192" s="14">
        <v>0.15626430418189199</v>
      </c>
      <c r="AX192" s="14">
        <v>0.194056600379478</v>
      </c>
      <c r="AY192" s="14">
        <v>0.19366955474702399</v>
      </c>
      <c r="AZ192" s="14">
        <v>9.1583486749305804E-2</v>
      </c>
      <c r="BA192" s="14"/>
      <c r="BB192" s="14">
        <v>0.14062785646809001</v>
      </c>
      <c r="BC192" s="14">
        <v>0.11232969971166699</v>
      </c>
      <c r="BD192" s="14">
        <v>0.20065523209847699</v>
      </c>
      <c r="BE192" s="14"/>
      <c r="BF192" s="14">
        <v>0.14264348534620599</v>
      </c>
    </row>
    <row r="193" spans="2:58" x14ac:dyDescent="0.35">
      <c r="B193" t="s">
        <v>137</v>
      </c>
      <c r="C193" s="14">
        <v>0.16508258590803401</v>
      </c>
      <c r="D193" s="14">
        <v>0.154942968539171</v>
      </c>
      <c r="E193" s="14">
        <v>0.175490744521384</v>
      </c>
      <c r="F193" s="14"/>
      <c r="G193" s="14">
        <v>0.122143186263947</v>
      </c>
      <c r="H193" s="14">
        <v>0.139388164386748</v>
      </c>
      <c r="I193" s="14">
        <v>0.12672245848726599</v>
      </c>
      <c r="J193" s="14">
        <v>0.192647909524362</v>
      </c>
      <c r="K193" s="14">
        <v>0.19971349236435901</v>
      </c>
      <c r="L193" s="14">
        <v>0.199963685385635</v>
      </c>
      <c r="M193" s="14"/>
      <c r="N193" s="14">
        <v>0.18368448571233201</v>
      </c>
      <c r="O193" s="14">
        <v>0.15778684562432499</v>
      </c>
      <c r="P193" s="14">
        <v>0.15791317502555099</v>
      </c>
      <c r="Q193" s="14">
        <v>0.16183805981833799</v>
      </c>
      <c r="R193" s="14"/>
      <c r="S193" s="14">
        <v>0.150718235689423</v>
      </c>
      <c r="T193" s="14">
        <v>0.17916223869933001</v>
      </c>
      <c r="U193" s="14">
        <v>0.176345617012513</v>
      </c>
      <c r="V193" s="14">
        <v>0.227043133566001</v>
      </c>
      <c r="W193" s="14">
        <v>0.115759582908307</v>
      </c>
      <c r="X193" s="14">
        <v>0.19188800083313101</v>
      </c>
      <c r="Y193" s="14">
        <v>0.16838788804086199</v>
      </c>
      <c r="Z193" s="14">
        <v>0.19058674509648199</v>
      </c>
      <c r="AA193" s="14">
        <v>0.14583809824016999</v>
      </c>
      <c r="AB193" s="14">
        <v>0.12930634130879301</v>
      </c>
      <c r="AC193" s="14">
        <v>0.13197283261048301</v>
      </c>
      <c r="AD193" s="14">
        <v>0.18093256891014101</v>
      </c>
      <c r="AE193" s="14"/>
      <c r="AF193" s="14">
        <v>0.19754957050851699</v>
      </c>
      <c r="AG193" s="14">
        <v>0.14028829528825101</v>
      </c>
      <c r="AH193" s="14">
        <v>0.17345866609607399</v>
      </c>
      <c r="AI193" s="14"/>
      <c r="AJ193" s="14">
        <v>0.25015298730668201</v>
      </c>
      <c r="AK193" s="14">
        <v>0.102837573942196</v>
      </c>
      <c r="AL193" s="14">
        <v>0.158128332692268</v>
      </c>
      <c r="AM193" s="14">
        <v>0.13386022068262199</v>
      </c>
      <c r="AN193" s="14">
        <v>0.14479339837341201</v>
      </c>
      <c r="AO193" s="14"/>
      <c r="AP193" s="14">
        <v>0.263115340378205</v>
      </c>
      <c r="AQ193" s="14">
        <v>0.109898132465708</v>
      </c>
      <c r="AR193" s="14">
        <v>0.157303357522455</v>
      </c>
      <c r="AS193" s="14">
        <v>0.23314934491168099</v>
      </c>
      <c r="AT193" s="14">
        <v>0.20714459795205001</v>
      </c>
      <c r="AU193" s="14"/>
      <c r="AV193" s="14" t="s">
        <v>84</v>
      </c>
      <c r="AW193" s="14">
        <v>0.16107937144141499</v>
      </c>
      <c r="AX193" s="14">
        <v>0.146745561816717</v>
      </c>
      <c r="AY193" s="14">
        <v>0.13567019268744401</v>
      </c>
      <c r="AZ193" s="14">
        <v>0.12697096097548699</v>
      </c>
      <c r="BA193" s="14"/>
      <c r="BB193" s="14">
        <v>0.160939401513195</v>
      </c>
      <c r="BC193" s="14">
        <v>0.29012648293473497</v>
      </c>
      <c r="BD193" s="14">
        <v>0.26239246875453698</v>
      </c>
      <c r="BE193" s="14"/>
      <c r="BF193" s="14">
        <v>0.230824710807494</v>
      </c>
    </row>
    <row r="194" spans="2:58" x14ac:dyDescent="0.35">
      <c r="B194" t="s">
        <v>138</v>
      </c>
      <c r="C194" s="14">
        <v>0.15212548854123401</v>
      </c>
      <c r="D194" s="14">
        <v>0.15296733044958999</v>
      </c>
      <c r="E194" s="14">
        <v>0.15073865458098801</v>
      </c>
      <c r="F194" s="14"/>
      <c r="G194" s="14">
        <v>0.21300127307792599</v>
      </c>
      <c r="H194" s="14">
        <v>0.16019892834779201</v>
      </c>
      <c r="I194" s="14">
        <v>0.14970323811783001</v>
      </c>
      <c r="J194" s="14">
        <v>0.114038300705849</v>
      </c>
      <c r="K194" s="14">
        <v>0.123936036015557</v>
      </c>
      <c r="L194" s="14">
        <v>0.15702109007183501</v>
      </c>
      <c r="M194" s="14"/>
      <c r="N194" s="14">
        <v>0.171017019167721</v>
      </c>
      <c r="O194" s="14">
        <v>0.137633687905099</v>
      </c>
      <c r="P194" s="14">
        <v>0.15802632982286299</v>
      </c>
      <c r="Q194" s="14">
        <v>0.14037992294020399</v>
      </c>
      <c r="R194" s="14"/>
      <c r="S194" s="14">
        <v>0.15859773859096599</v>
      </c>
      <c r="T194" s="14">
        <v>0.14946194112969599</v>
      </c>
      <c r="U194" s="14">
        <v>0.12832089309851999</v>
      </c>
      <c r="V194" s="14">
        <v>0.148756168125046</v>
      </c>
      <c r="W194" s="14">
        <v>0.14580341981080999</v>
      </c>
      <c r="X194" s="14">
        <v>0.18094697536469501</v>
      </c>
      <c r="Y194" s="14">
        <v>0.16730246303444801</v>
      </c>
      <c r="Z194" s="14">
        <v>0.163150146605194</v>
      </c>
      <c r="AA194" s="14">
        <v>0.14171607595911501</v>
      </c>
      <c r="AB194" s="14">
        <v>0.16429605059317801</v>
      </c>
      <c r="AC194" s="14">
        <v>0.104233789639054</v>
      </c>
      <c r="AD194" s="14">
        <v>0.162061299244082</v>
      </c>
      <c r="AE194" s="14"/>
      <c r="AF194" s="14">
        <v>0.14656955266876201</v>
      </c>
      <c r="AG194" s="14">
        <v>0.14955097645072801</v>
      </c>
      <c r="AH194" s="14">
        <v>0.17451175396865801</v>
      </c>
      <c r="AI194" s="14"/>
      <c r="AJ194" s="14">
        <v>0.15186261069731999</v>
      </c>
      <c r="AK194" s="14">
        <v>0.14378312967302201</v>
      </c>
      <c r="AL194" s="14">
        <v>0.20028065148198901</v>
      </c>
      <c r="AM194" s="14">
        <v>0.104116319744018</v>
      </c>
      <c r="AN194" s="14">
        <v>0.146031312034751</v>
      </c>
      <c r="AO194" s="14"/>
      <c r="AP194" s="14">
        <v>0.10401346307378501</v>
      </c>
      <c r="AQ194" s="14">
        <v>0.13605511155290101</v>
      </c>
      <c r="AR194" s="14">
        <v>0.24544891548126499</v>
      </c>
      <c r="AS194" s="14">
        <v>0.16063269196626501</v>
      </c>
      <c r="AT194" s="14">
        <v>0.20412494667181</v>
      </c>
      <c r="AU194" s="14"/>
      <c r="AV194" s="14" t="s">
        <v>84</v>
      </c>
      <c r="AW194" s="14">
        <v>0.150312878835173</v>
      </c>
      <c r="AX194" s="14">
        <v>0.142468020330898</v>
      </c>
      <c r="AY194" s="14">
        <v>0.196487438813781</v>
      </c>
      <c r="AZ194" s="14">
        <v>0.213504262384698</v>
      </c>
      <c r="BA194" s="14"/>
      <c r="BB194" s="14">
        <v>0.13400568190446399</v>
      </c>
      <c r="BC194" s="14">
        <v>0.18741338717378001</v>
      </c>
      <c r="BD194" s="14">
        <v>0.25500967793184598</v>
      </c>
      <c r="BE194" s="14"/>
      <c r="BF194" s="14">
        <v>0.200589660189255</v>
      </c>
    </row>
    <row r="195" spans="2:58" x14ac:dyDescent="0.35">
      <c r="B195" t="s">
        <v>139</v>
      </c>
      <c r="C195" s="14">
        <v>0.14922977129268999</v>
      </c>
      <c r="D195" s="14">
        <v>0.16232733746810901</v>
      </c>
      <c r="E195" s="14">
        <v>0.13685562655190001</v>
      </c>
      <c r="F195" s="14"/>
      <c r="G195" s="14">
        <v>0.13643655780165301</v>
      </c>
      <c r="H195" s="14">
        <v>0.17821711802642901</v>
      </c>
      <c r="I195" s="14">
        <v>0.128791659984446</v>
      </c>
      <c r="J195" s="14">
        <v>0.16727350536065999</v>
      </c>
      <c r="K195" s="14">
        <v>0.16425657349860601</v>
      </c>
      <c r="L195" s="14">
        <v>0.12598151219692399</v>
      </c>
      <c r="M195" s="14"/>
      <c r="N195" s="14">
        <v>0.17239268225360799</v>
      </c>
      <c r="O195" s="14">
        <v>0.142476044451982</v>
      </c>
      <c r="P195" s="14">
        <v>0.135072260491298</v>
      </c>
      <c r="Q195" s="14">
        <v>0.14634963038948801</v>
      </c>
      <c r="R195" s="14"/>
      <c r="S195" s="14">
        <v>0.16825282083501999</v>
      </c>
      <c r="T195" s="14">
        <v>0.158728737218301</v>
      </c>
      <c r="U195" s="14">
        <v>0.14264743097944599</v>
      </c>
      <c r="V195" s="14">
        <v>0.13072939211283099</v>
      </c>
      <c r="W195" s="14">
        <v>0.18280217656153</v>
      </c>
      <c r="X195" s="14">
        <v>0.154082682763545</v>
      </c>
      <c r="Y195" s="14">
        <v>0.10041511277222</v>
      </c>
      <c r="Z195" s="14">
        <v>0.14208399903497301</v>
      </c>
      <c r="AA195" s="14">
        <v>0.14884045505421101</v>
      </c>
      <c r="AB195" s="14">
        <v>0.1224747288615</v>
      </c>
      <c r="AC195" s="14">
        <v>0.17790242660696301</v>
      </c>
      <c r="AD195" s="14">
        <v>0.172830238184109</v>
      </c>
      <c r="AE195" s="14"/>
      <c r="AF195" s="14">
        <v>0.150196170397699</v>
      </c>
      <c r="AG195" s="14">
        <v>0.167922916847913</v>
      </c>
      <c r="AH195" s="14">
        <v>9.0173308575856606E-2</v>
      </c>
      <c r="AI195" s="14"/>
      <c r="AJ195" s="14">
        <v>0.107431509515761</v>
      </c>
      <c r="AK195" s="14">
        <v>0.185808623930102</v>
      </c>
      <c r="AL195" s="14">
        <v>0.18582905630409799</v>
      </c>
      <c r="AM195" s="14">
        <v>0.13779499773999199</v>
      </c>
      <c r="AN195" s="14">
        <v>0.11496731148514901</v>
      </c>
      <c r="AO195" s="14"/>
      <c r="AP195" s="14">
        <v>4.9789757172654603E-2</v>
      </c>
      <c r="AQ195" s="14">
        <v>0.195308622748885</v>
      </c>
      <c r="AR195" s="14">
        <v>0.13607945681467201</v>
      </c>
      <c r="AS195" s="14">
        <v>0.170107662843202</v>
      </c>
      <c r="AT195" s="14">
        <v>0.154444274569604</v>
      </c>
      <c r="AU195" s="14"/>
      <c r="AV195" s="14" t="s">
        <v>84</v>
      </c>
      <c r="AW195" s="14">
        <v>0.163345652910839</v>
      </c>
      <c r="AX195" s="14">
        <v>0.155920566770897</v>
      </c>
      <c r="AY195" s="14">
        <v>0.159677282089256</v>
      </c>
      <c r="AZ195" s="14">
        <v>0.214566824697319</v>
      </c>
      <c r="BA195" s="14"/>
      <c r="BB195" s="14">
        <v>0.20645345868392301</v>
      </c>
      <c r="BC195" s="14">
        <v>0.15270879521643899</v>
      </c>
      <c r="BD195" s="14">
        <v>0.13586642731168599</v>
      </c>
      <c r="BE195" s="14"/>
      <c r="BF195" s="14">
        <v>0.16595024652323101</v>
      </c>
    </row>
    <row r="196" spans="2:58" x14ac:dyDescent="0.35">
      <c r="B196" t="s">
        <v>140</v>
      </c>
      <c r="C196" s="14">
        <v>0.30477840068101902</v>
      </c>
      <c r="D196" s="14">
        <v>0.30309433198308999</v>
      </c>
      <c r="E196" s="14">
        <v>0.30538562514015699</v>
      </c>
      <c r="F196" s="14"/>
      <c r="G196" s="14">
        <v>0.34130904175229598</v>
      </c>
      <c r="H196" s="14">
        <v>0.30127567972587199</v>
      </c>
      <c r="I196" s="14">
        <v>0.34519698537509502</v>
      </c>
      <c r="J196" s="14">
        <v>0.31079831937512498</v>
      </c>
      <c r="K196" s="14">
        <v>0.31044806483603898</v>
      </c>
      <c r="L196" s="14">
        <v>0.241753128306924</v>
      </c>
      <c r="M196" s="14"/>
      <c r="N196" s="14">
        <v>0.27572081162765899</v>
      </c>
      <c r="O196" s="14">
        <v>0.335109905714988</v>
      </c>
      <c r="P196" s="14">
        <v>0.28838756994847498</v>
      </c>
      <c r="Q196" s="14">
        <v>0.318857615492316</v>
      </c>
      <c r="R196" s="14"/>
      <c r="S196" s="14">
        <v>0.25277453527616001</v>
      </c>
      <c r="T196" s="14">
        <v>0.29716822628756601</v>
      </c>
      <c r="U196" s="14">
        <v>0.31891310104016002</v>
      </c>
      <c r="V196" s="14">
        <v>0.23539875607925101</v>
      </c>
      <c r="W196" s="14">
        <v>0.25479704771060702</v>
      </c>
      <c r="X196" s="14">
        <v>0.225109870946028</v>
      </c>
      <c r="Y196" s="14">
        <v>0.345618821911156</v>
      </c>
      <c r="Z196" s="14">
        <v>0.35090763213667397</v>
      </c>
      <c r="AA196" s="14">
        <v>0.38586286812975501</v>
      </c>
      <c r="AB196" s="14">
        <v>0.38824101603558198</v>
      </c>
      <c r="AC196" s="14">
        <v>0.394330954241288</v>
      </c>
      <c r="AD196" s="14">
        <v>0.23917715411725701</v>
      </c>
      <c r="AE196" s="14"/>
      <c r="AF196" s="14">
        <v>0.243954579758969</v>
      </c>
      <c r="AG196" s="14">
        <v>0.35907835524494303</v>
      </c>
      <c r="AH196" s="14">
        <v>0.26132406411508802</v>
      </c>
      <c r="AI196" s="14"/>
      <c r="AJ196" s="14">
        <v>0.138262506798809</v>
      </c>
      <c r="AK196" s="14">
        <v>0.461095614652899</v>
      </c>
      <c r="AL196" s="14">
        <v>0.32484144993708802</v>
      </c>
      <c r="AM196" s="14">
        <v>0.51410299045438601</v>
      </c>
      <c r="AN196" s="14">
        <v>0.26612677168806997</v>
      </c>
      <c r="AO196" s="14"/>
      <c r="AP196" s="14">
        <v>3.3036747506612903E-2</v>
      </c>
      <c r="AQ196" s="14">
        <v>0.43821349561063899</v>
      </c>
      <c r="AR196" s="14">
        <v>0.34516572640663801</v>
      </c>
      <c r="AS196" s="14">
        <v>0.29735061850258798</v>
      </c>
      <c r="AT196" s="14">
        <v>0.12681046824676101</v>
      </c>
      <c r="AU196" s="14"/>
      <c r="AV196" s="14" t="s">
        <v>84</v>
      </c>
      <c r="AW196" s="14">
        <v>0.33594021913856498</v>
      </c>
      <c r="AX196" s="14">
        <v>0.318738121593796</v>
      </c>
      <c r="AY196" s="14">
        <v>0.28357488921014701</v>
      </c>
      <c r="AZ196" s="14">
        <v>0.31566528972227798</v>
      </c>
      <c r="BA196" s="14"/>
      <c r="BB196" s="14">
        <v>0.34028654069929998</v>
      </c>
      <c r="BC196" s="14">
        <v>0.25002378788969298</v>
      </c>
      <c r="BD196" s="14">
        <v>5.3478630925267799E-2</v>
      </c>
      <c r="BE196" s="14"/>
      <c r="BF196" s="14">
        <v>0.23036134768189301</v>
      </c>
    </row>
    <row r="197" spans="2:58" x14ac:dyDescent="0.35">
      <c r="B197" t="s">
        <v>141</v>
      </c>
      <c r="C197" s="14">
        <v>3.7618688115730499E-2</v>
      </c>
      <c r="D197" s="14">
        <v>2.22036255110514E-2</v>
      </c>
      <c r="E197" s="14">
        <v>5.2812020175978698E-2</v>
      </c>
      <c r="F197" s="14"/>
      <c r="G197" s="14">
        <v>4.2345206653740003E-2</v>
      </c>
      <c r="H197" s="14">
        <v>5.1209633609637401E-2</v>
      </c>
      <c r="I197" s="14">
        <v>4.67049285898824E-2</v>
      </c>
      <c r="J197" s="14">
        <v>2.78691702804598E-2</v>
      </c>
      <c r="K197" s="14">
        <v>3.1649995972467801E-2</v>
      </c>
      <c r="L197" s="14">
        <v>2.8001513403371099E-2</v>
      </c>
      <c r="M197" s="14"/>
      <c r="N197" s="14">
        <v>3.2819786488540899E-2</v>
      </c>
      <c r="O197" s="14">
        <v>3.3360071327834001E-2</v>
      </c>
      <c r="P197" s="14">
        <v>4.0621997815425498E-2</v>
      </c>
      <c r="Q197" s="14">
        <v>4.52828022196895E-2</v>
      </c>
      <c r="R197" s="14"/>
      <c r="S197" s="14">
        <v>2.9600745704023899E-2</v>
      </c>
      <c r="T197" s="14">
        <v>4.5763877577798498E-2</v>
      </c>
      <c r="U197" s="14">
        <v>3.1007155257550299E-2</v>
      </c>
      <c r="V197" s="14">
        <v>5.5449930416944099E-2</v>
      </c>
      <c r="W197" s="14">
        <v>5.3188631118072198E-2</v>
      </c>
      <c r="X197" s="14">
        <v>4.3911460947166303E-2</v>
      </c>
      <c r="Y197" s="14">
        <v>3.5495279086821603E-2</v>
      </c>
      <c r="Z197" s="14">
        <v>1.19252177868344E-2</v>
      </c>
      <c r="AA197" s="14">
        <v>3.07329602994552E-2</v>
      </c>
      <c r="AB197" s="14">
        <v>3.75851522957837E-2</v>
      </c>
      <c r="AC197" s="14">
        <v>1.7847158635832999E-2</v>
      </c>
      <c r="AD197" s="14">
        <v>4.69516139155364E-2</v>
      </c>
      <c r="AE197" s="14"/>
      <c r="AF197" s="14">
        <v>3.1253724609095701E-2</v>
      </c>
      <c r="AG197" s="14">
        <v>2.48949511146834E-2</v>
      </c>
      <c r="AH197" s="14">
        <v>8.6040021154804205E-2</v>
      </c>
      <c r="AI197" s="14"/>
      <c r="AJ197" s="14">
        <v>2.3513156348886299E-2</v>
      </c>
      <c r="AK197" s="14">
        <v>2.16489792757515E-2</v>
      </c>
      <c r="AL197" s="14">
        <v>2.3497005567698299E-2</v>
      </c>
      <c r="AM197" s="14">
        <v>0</v>
      </c>
      <c r="AN197" s="14">
        <v>9.8109786506235599E-2</v>
      </c>
      <c r="AO197" s="14"/>
      <c r="AP197" s="14">
        <v>1.37554703233E-2</v>
      </c>
      <c r="AQ197" s="14">
        <v>2.60473818106636E-2</v>
      </c>
      <c r="AR197" s="14">
        <v>3.9138997987845203E-2</v>
      </c>
      <c r="AS197" s="14">
        <v>1.1779716284273E-2</v>
      </c>
      <c r="AT197" s="14">
        <v>0.128418488136961</v>
      </c>
      <c r="AU197" s="14"/>
      <c r="AV197" s="14" t="s">
        <v>84</v>
      </c>
      <c r="AW197" s="14">
        <v>3.3057573492117499E-2</v>
      </c>
      <c r="AX197" s="14">
        <v>4.2071129108213499E-2</v>
      </c>
      <c r="AY197" s="14">
        <v>3.09206424523484E-2</v>
      </c>
      <c r="AZ197" s="14">
        <v>3.7709175470911203E-2</v>
      </c>
      <c r="BA197" s="14"/>
      <c r="BB197" s="14">
        <v>1.7687060731029099E-2</v>
      </c>
      <c r="BC197" s="14">
        <v>7.3978470736860303E-3</v>
      </c>
      <c r="BD197" s="14">
        <v>9.2597562978186596E-2</v>
      </c>
      <c r="BE197" s="14"/>
      <c r="BF197" s="14">
        <v>2.96305494519216E-2</v>
      </c>
    </row>
    <row r="198" spans="2:58" x14ac:dyDescent="0.35"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</row>
    <row r="199" spans="2:58" x14ac:dyDescent="0.35">
      <c r="B199" s="6" t="s">
        <v>144</v>
      </c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</row>
    <row r="200" spans="2:58" x14ac:dyDescent="0.35">
      <c r="B200" s="24" t="s">
        <v>82</v>
      </c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</row>
    <row r="201" spans="2:58" x14ac:dyDescent="0.35">
      <c r="B201" t="s">
        <v>136</v>
      </c>
      <c r="C201" s="14">
        <v>0.41618007031957599</v>
      </c>
      <c r="D201" s="14">
        <v>0.42043677244129202</v>
      </c>
      <c r="E201" s="14">
        <v>0.41232594210388102</v>
      </c>
      <c r="F201" s="14"/>
      <c r="G201" s="14">
        <v>0.35565302752829703</v>
      </c>
      <c r="H201" s="14">
        <v>0.47065782620854102</v>
      </c>
      <c r="I201" s="14">
        <v>0.43376385457641298</v>
      </c>
      <c r="J201" s="14">
        <v>0.46050073008828102</v>
      </c>
      <c r="K201" s="14">
        <v>0.39336215396292401</v>
      </c>
      <c r="L201" s="14">
        <v>0.377100274449438</v>
      </c>
      <c r="M201" s="14"/>
      <c r="N201" s="14">
        <v>0.43766411605920902</v>
      </c>
      <c r="O201" s="14">
        <v>0.42484763118909202</v>
      </c>
      <c r="P201" s="14">
        <v>0.40146836886273801</v>
      </c>
      <c r="Q201" s="14">
        <v>0.39232614967528801</v>
      </c>
      <c r="R201" s="14"/>
      <c r="S201" s="14">
        <v>0.46269018467370499</v>
      </c>
      <c r="T201" s="14">
        <v>0.34997723274871601</v>
      </c>
      <c r="U201" s="14">
        <v>0.42311994014521598</v>
      </c>
      <c r="V201" s="14">
        <v>0.34738338522832302</v>
      </c>
      <c r="W201" s="14">
        <v>0.406243151552453</v>
      </c>
      <c r="X201" s="14">
        <v>0.41350015262803602</v>
      </c>
      <c r="Y201" s="14">
        <v>0.41617800663655802</v>
      </c>
      <c r="Z201" s="14">
        <v>0.50473053195996997</v>
      </c>
      <c r="AA201" s="14">
        <v>0.44961309809309802</v>
      </c>
      <c r="AB201" s="14">
        <v>0.40438475296751902</v>
      </c>
      <c r="AC201" s="14">
        <v>0.46332202946229201</v>
      </c>
      <c r="AD201" s="14">
        <v>0.42092631983519202</v>
      </c>
      <c r="AE201" s="14"/>
      <c r="AF201" s="14">
        <v>0.335306581660752</v>
      </c>
      <c r="AG201" s="14">
        <v>0.47962041351184198</v>
      </c>
      <c r="AH201" s="14">
        <v>0.48900794761799299</v>
      </c>
      <c r="AI201" s="14"/>
      <c r="AJ201" s="14">
        <v>0.27989008095026002</v>
      </c>
      <c r="AK201" s="14">
        <v>0.59618965847208205</v>
      </c>
      <c r="AL201" s="14">
        <v>0.43931186681270501</v>
      </c>
      <c r="AM201" s="14">
        <v>0.21996430713781601</v>
      </c>
      <c r="AN201" s="14">
        <v>0.44636253635869</v>
      </c>
      <c r="AO201" s="14"/>
      <c r="AP201" s="14">
        <v>0.22691468865961201</v>
      </c>
      <c r="AQ201" s="14">
        <v>0.66832277264418005</v>
      </c>
      <c r="AR201" s="14">
        <v>0.37815067873338698</v>
      </c>
      <c r="AS201" s="14">
        <v>0.14137424614354999</v>
      </c>
      <c r="AT201" s="14">
        <v>0.28670834341328399</v>
      </c>
      <c r="AU201" s="14"/>
      <c r="AV201" s="14" t="s">
        <v>84</v>
      </c>
      <c r="AW201" s="14">
        <v>0.42102427523075198</v>
      </c>
      <c r="AX201" s="14">
        <v>0.42187996724044802</v>
      </c>
      <c r="AY201" s="14">
        <v>0.42893775438402598</v>
      </c>
      <c r="AZ201" s="14">
        <v>0.32875403651885499</v>
      </c>
      <c r="BA201" s="14"/>
      <c r="BB201" s="14">
        <v>0.67944829354050995</v>
      </c>
      <c r="BC201" s="14">
        <v>0.13412719676728899</v>
      </c>
      <c r="BD201" s="14">
        <v>0.30265487844442901</v>
      </c>
      <c r="BE201" s="14"/>
      <c r="BF201" s="14">
        <v>0.35336197267372599</v>
      </c>
    </row>
    <row r="202" spans="2:58" x14ac:dyDescent="0.35">
      <c r="B202" t="s">
        <v>137</v>
      </c>
      <c r="C202" s="14">
        <v>0.20649017661691299</v>
      </c>
      <c r="D202" s="14">
        <v>0.20092801554152701</v>
      </c>
      <c r="E202" s="14">
        <v>0.21151976385197099</v>
      </c>
      <c r="F202" s="14"/>
      <c r="G202" s="14">
        <v>0.26061369012908298</v>
      </c>
      <c r="H202" s="14">
        <v>0.21591337983509201</v>
      </c>
      <c r="I202" s="14">
        <v>0.21483150815135199</v>
      </c>
      <c r="J202" s="14">
        <v>0.191340558219357</v>
      </c>
      <c r="K202" s="14">
        <v>0.18485455059397499</v>
      </c>
      <c r="L202" s="14">
        <v>0.18293294511922101</v>
      </c>
      <c r="M202" s="14"/>
      <c r="N202" s="14">
        <v>0.21840105626972101</v>
      </c>
      <c r="O202" s="14">
        <v>0.222542409631029</v>
      </c>
      <c r="P202" s="14">
        <v>0.18840074948602001</v>
      </c>
      <c r="Q202" s="14">
        <v>0.194476724553827</v>
      </c>
      <c r="R202" s="14"/>
      <c r="S202" s="14">
        <v>0.21634201959517499</v>
      </c>
      <c r="T202" s="14">
        <v>0.22800034363706201</v>
      </c>
      <c r="U202" s="14">
        <v>0.22918051480365301</v>
      </c>
      <c r="V202" s="14">
        <v>0.17579884730812201</v>
      </c>
      <c r="W202" s="14">
        <v>0.19016653497250999</v>
      </c>
      <c r="X202" s="14">
        <v>0.18221305043410299</v>
      </c>
      <c r="Y202" s="14">
        <v>0.20619991354362699</v>
      </c>
      <c r="Z202" s="14">
        <v>0.24758596929842999</v>
      </c>
      <c r="AA202" s="14">
        <v>0.20728308549239</v>
      </c>
      <c r="AB202" s="14">
        <v>0.21219737987161599</v>
      </c>
      <c r="AC202" s="14">
        <v>0.180686791672415</v>
      </c>
      <c r="AD202" s="14">
        <v>0.17919883618090199</v>
      </c>
      <c r="AE202" s="14"/>
      <c r="AF202" s="14">
        <v>0.16900639533081999</v>
      </c>
      <c r="AG202" s="14">
        <v>0.23785617104002901</v>
      </c>
      <c r="AH202" s="14">
        <v>0.168451030433865</v>
      </c>
      <c r="AI202" s="14"/>
      <c r="AJ202" s="14">
        <v>0.19412704845850301</v>
      </c>
      <c r="AK202" s="14">
        <v>0.21351275717165699</v>
      </c>
      <c r="AL202" s="14">
        <v>0.27062084440427497</v>
      </c>
      <c r="AM202" s="14">
        <v>6.6415573724313698E-2</v>
      </c>
      <c r="AN202" s="14">
        <v>0.15391425694931599</v>
      </c>
      <c r="AO202" s="14"/>
      <c r="AP202" s="14">
        <v>0.19700056576900299</v>
      </c>
      <c r="AQ202" s="14">
        <v>0.19254214641896999</v>
      </c>
      <c r="AR202" s="14">
        <v>0.25302148444359002</v>
      </c>
      <c r="AS202" s="14">
        <v>0.21929107173010901</v>
      </c>
      <c r="AT202" s="14">
        <v>0.24259693295718199</v>
      </c>
      <c r="AU202" s="14"/>
      <c r="AV202" s="14" t="s">
        <v>84</v>
      </c>
      <c r="AW202" s="14">
        <v>0.212058729208706</v>
      </c>
      <c r="AX202" s="14">
        <v>0.241835082008136</v>
      </c>
      <c r="AY202" s="14">
        <v>0.22323575608528401</v>
      </c>
      <c r="AZ202" s="14">
        <v>0.23756118379143101</v>
      </c>
      <c r="BA202" s="14"/>
      <c r="BB202" s="14">
        <v>0.17013759584646501</v>
      </c>
      <c r="BC202" s="14">
        <v>0.167939265186097</v>
      </c>
      <c r="BD202" s="14">
        <v>0.22556397700216499</v>
      </c>
      <c r="BE202" s="14"/>
      <c r="BF202" s="14">
        <v>0.19308866655008999</v>
      </c>
    </row>
    <row r="203" spans="2:58" x14ac:dyDescent="0.35">
      <c r="B203" t="s">
        <v>138</v>
      </c>
      <c r="C203" s="14">
        <v>0.13194263249785099</v>
      </c>
      <c r="D203" s="14">
        <v>0.133180406914301</v>
      </c>
      <c r="E203" s="14">
        <v>0.13010881832540599</v>
      </c>
      <c r="F203" s="14"/>
      <c r="G203" s="14">
        <v>0.152445539097118</v>
      </c>
      <c r="H203" s="14">
        <v>9.7779697528518505E-2</v>
      </c>
      <c r="I203" s="14">
        <v>0.120340957959695</v>
      </c>
      <c r="J203" s="14">
        <v>0.11913567748942699</v>
      </c>
      <c r="K203" s="14">
        <v>0.16936362068146801</v>
      </c>
      <c r="L203" s="14">
        <v>0.140777026981771</v>
      </c>
      <c r="M203" s="14"/>
      <c r="N203" s="14">
        <v>0.13221899497343401</v>
      </c>
      <c r="O203" s="14">
        <v>0.124368251513059</v>
      </c>
      <c r="P203" s="14">
        <v>0.12546277169976</v>
      </c>
      <c r="Q203" s="14">
        <v>0.14555834614811999</v>
      </c>
      <c r="R203" s="14"/>
      <c r="S203" s="14">
        <v>0.11694532523879</v>
      </c>
      <c r="T203" s="14">
        <v>0.18072806338908401</v>
      </c>
      <c r="U203" s="14">
        <v>9.2262195806917496E-2</v>
      </c>
      <c r="V203" s="14">
        <v>0.122626913435662</v>
      </c>
      <c r="W203" s="14">
        <v>0.138089027399317</v>
      </c>
      <c r="X203" s="14">
        <v>0.13237980682374401</v>
      </c>
      <c r="Y203" s="14">
        <v>0.130172322940314</v>
      </c>
      <c r="Z203" s="14">
        <v>6.9791074931955702E-2</v>
      </c>
      <c r="AA203" s="14">
        <v>9.1824623281193202E-2</v>
      </c>
      <c r="AB203" s="14">
        <v>0.18608428946337099</v>
      </c>
      <c r="AC203" s="14">
        <v>0.15877453757039101</v>
      </c>
      <c r="AD203" s="14">
        <v>0.13592049290604999</v>
      </c>
      <c r="AE203" s="14"/>
      <c r="AF203" s="14">
        <v>0.16231862334119601</v>
      </c>
      <c r="AG203" s="14">
        <v>0.11935646109874801</v>
      </c>
      <c r="AH203" s="14">
        <v>9.6349817873702198E-2</v>
      </c>
      <c r="AI203" s="14"/>
      <c r="AJ203" s="14">
        <v>0.17518073285261501</v>
      </c>
      <c r="AK203" s="14">
        <v>7.3192724428782899E-2</v>
      </c>
      <c r="AL203" s="14">
        <v>0.15445561342696601</v>
      </c>
      <c r="AM203" s="14">
        <v>0.24148413352318099</v>
      </c>
      <c r="AN203" s="14">
        <v>0.10231898986077601</v>
      </c>
      <c r="AO203" s="14"/>
      <c r="AP203" s="14">
        <v>0.20114254934460901</v>
      </c>
      <c r="AQ203" s="14">
        <v>5.3183812677777602E-2</v>
      </c>
      <c r="AR203" s="14">
        <v>0.16689066138998099</v>
      </c>
      <c r="AS203" s="14">
        <v>0.21277992900498299</v>
      </c>
      <c r="AT203" s="14">
        <v>0.151267869840707</v>
      </c>
      <c r="AU203" s="14"/>
      <c r="AV203" s="14" t="s">
        <v>84</v>
      </c>
      <c r="AW203" s="14">
        <v>0.11959010897566499</v>
      </c>
      <c r="AX203" s="14">
        <v>0.125833862159935</v>
      </c>
      <c r="AY203" s="14">
        <v>0.14072522117281999</v>
      </c>
      <c r="AZ203" s="14">
        <v>7.0983047571385696E-2</v>
      </c>
      <c r="BA203" s="14"/>
      <c r="BB203" s="14">
        <v>5.2687525973555499E-2</v>
      </c>
      <c r="BC203" s="14">
        <v>0.21240599243921399</v>
      </c>
      <c r="BD203" s="14">
        <v>0.18411928682633</v>
      </c>
      <c r="BE203" s="14"/>
      <c r="BF203" s="14">
        <v>0.15478929408598799</v>
      </c>
    </row>
    <row r="204" spans="2:58" x14ac:dyDescent="0.35">
      <c r="B204" t="s">
        <v>139</v>
      </c>
      <c r="C204" s="14">
        <v>8.5681765347653704E-2</v>
      </c>
      <c r="D204" s="14">
        <v>8.7987885261676002E-2</v>
      </c>
      <c r="E204" s="14">
        <v>8.3678435387004604E-2</v>
      </c>
      <c r="F204" s="14"/>
      <c r="G204" s="14">
        <v>9.8909141328536496E-2</v>
      </c>
      <c r="H204" s="14">
        <v>6.3326554759680007E-2</v>
      </c>
      <c r="I204" s="14">
        <v>9.4296955530819904E-2</v>
      </c>
      <c r="J204" s="14">
        <v>7.4191200556111905E-2</v>
      </c>
      <c r="K204" s="14">
        <v>7.1309934254861401E-2</v>
      </c>
      <c r="L204" s="14">
        <v>0.107077395121553</v>
      </c>
      <c r="M204" s="14"/>
      <c r="N204" s="14">
        <v>8.82871460367812E-2</v>
      </c>
      <c r="O204" s="14">
        <v>8.3620180975746902E-2</v>
      </c>
      <c r="P204" s="14">
        <v>0.10777368142075699</v>
      </c>
      <c r="Q204" s="14">
        <v>6.7112299989471103E-2</v>
      </c>
      <c r="R204" s="14"/>
      <c r="S204" s="14">
        <v>7.7104118635368299E-2</v>
      </c>
      <c r="T204" s="14">
        <v>5.9587558975328199E-2</v>
      </c>
      <c r="U204" s="14">
        <v>0.10309409517597599</v>
      </c>
      <c r="V204" s="14">
        <v>0.124797150803096</v>
      </c>
      <c r="W204" s="14">
        <v>5.4355050366065097E-2</v>
      </c>
      <c r="X204" s="14">
        <v>9.6821272516861207E-2</v>
      </c>
      <c r="Y204" s="14">
        <v>0.124077892047991</v>
      </c>
      <c r="Z204" s="14">
        <v>8.3097213708268697E-2</v>
      </c>
      <c r="AA204" s="14">
        <v>9.5024605530081796E-2</v>
      </c>
      <c r="AB204" s="14">
        <v>6.3363562631061507E-2</v>
      </c>
      <c r="AC204" s="14">
        <v>8.5227712397755298E-2</v>
      </c>
      <c r="AD204" s="14">
        <v>4.8894871268116202E-2</v>
      </c>
      <c r="AE204" s="14"/>
      <c r="AF204" s="14">
        <v>0.115467190490483</v>
      </c>
      <c r="AG204" s="14">
        <v>6.8510452293372201E-2</v>
      </c>
      <c r="AH204" s="14">
        <v>5.1741146778875903E-2</v>
      </c>
      <c r="AI204" s="14"/>
      <c r="AJ204" s="14">
        <v>0.13662126350757001</v>
      </c>
      <c r="AK204" s="14">
        <v>5.2835644472510997E-2</v>
      </c>
      <c r="AL204" s="14">
        <v>7.1551167511407401E-2</v>
      </c>
      <c r="AM204" s="14">
        <v>0.16659803847031099</v>
      </c>
      <c r="AN204" s="14">
        <v>4.9568368335293302E-2</v>
      </c>
      <c r="AO204" s="14"/>
      <c r="AP204" s="14">
        <v>0.158300120272726</v>
      </c>
      <c r="AQ204" s="14">
        <v>2.3088053070993798E-2</v>
      </c>
      <c r="AR204" s="14">
        <v>5.3189147830732801E-2</v>
      </c>
      <c r="AS204" s="14">
        <v>0.164426866294687</v>
      </c>
      <c r="AT204" s="14">
        <v>8.66485625238822E-2</v>
      </c>
      <c r="AU204" s="14"/>
      <c r="AV204" s="14" t="s">
        <v>84</v>
      </c>
      <c r="AW204" s="14">
        <v>0.1003326155078</v>
      </c>
      <c r="AX204" s="14">
        <v>7.4330301785991704E-2</v>
      </c>
      <c r="AY204" s="14">
        <v>7.5896044617744102E-2</v>
      </c>
      <c r="AZ204" s="14">
        <v>0.156291792030372</v>
      </c>
      <c r="BA204" s="14"/>
      <c r="BB204" s="14">
        <v>8.89115828071123E-3</v>
      </c>
      <c r="BC204" s="14">
        <v>0.198920090903798</v>
      </c>
      <c r="BD204" s="14">
        <v>0.124155258234438</v>
      </c>
      <c r="BE204" s="14"/>
      <c r="BF204" s="14">
        <v>0.114348726977756</v>
      </c>
    </row>
    <row r="205" spans="2:58" x14ac:dyDescent="0.35">
      <c r="B205" t="s">
        <v>140</v>
      </c>
      <c r="C205" s="14">
        <v>9.9655677163339701E-2</v>
      </c>
      <c r="D205" s="14">
        <v>0.11936983737969099</v>
      </c>
      <c r="E205" s="14">
        <v>8.0661408274470395E-2</v>
      </c>
      <c r="F205" s="14"/>
      <c r="G205" s="14">
        <v>6.1673271068395701E-2</v>
      </c>
      <c r="H205" s="14">
        <v>8.5675675713411906E-2</v>
      </c>
      <c r="I205" s="14">
        <v>6.2372858295605002E-2</v>
      </c>
      <c r="J205" s="14">
        <v>0.10399386007800999</v>
      </c>
      <c r="K205" s="14">
        <v>0.126771082449045</v>
      </c>
      <c r="L205" s="14">
        <v>0.144824918420875</v>
      </c>
      <c r="M205" s="14"/>
      <c r="N205" s="14">
        <v>7.7660372311962794E-2</v>
      </c>
      <c r="O205" s="14">
        <v>9.6815289270049398E-2</v>
      </c>
      <c r="P205" s="14">
        <v>0.114170465419974</v>
      </c>
      <c r="Q205" s="14">
        <v>0.11543506972044</v>
      </c>
      <c r="R205" s="14"/>
      <c r="S205" s="14">
        <v>7.13325665296385E-2</v>
      </c>
      <c r="T205" s="14">
        <v>9.8459173094631494E-2</v>
      </c>
      <c r="U205" s="14">
        <v>9.6956647765656906E-2</v>
      </c>
      <c r="V205" s="14">
        <v>0.14718085532463501</v>
      </c>
      <c r="W205" s="14">
        <v>0.15103722955239901</v>
      </c>
      <c r="X205" s="14">
        <v>0.113414353760338</v>
      </c>
      <c r="Y205" s="14">
        <v>8.1551198677188602E-2</v>
      </c>
      <c r="Z205" s="14">
        <v>4.5947012068257798E-2</v>
      </c>
      <c r="AA205" s="14">
        <v>0.107666441745927</v>
      </c>
      <c r="AB205" s="14">
        <v>7.3388759484040694E-2</v>
      </c>
      <c r="AC205" s="14">
        <v>8.5002111270332401E-2</v>
      </c>
      <c r="AD205" s="14">
        <v>0.13419769819045499</v>
      </c>
      <c r="AE205" s="14"/>
      <c r="AF205" s="14">
        <v>0.170075823522881</v>
      </c>
      <c r="AG205" s="14">
        <v>5.6771579655292503E-2</v>
      </c>
      <c r="AH205" s="14">
        <v>6.1073274070960699E-2</v>
      </c>
      <c r="AI205" s="14"/>
      <c r="AJ205" s="14">
        <v>0.16791101636602601</v>
      </c>
      <c r="AK205" s="14">
        <v>3.33829485428183E-2</v>
      </c>
      <c r="AL205" s="14">
        <v>3.9538400551620702E-2</v>
      </c>
      <c r="AM205" s="14">
        <v>0.30553794714437799</v>
      </c>
      <c r="AN205" s="14">
        <v>9.7006470373741105E-2</v>
      </c>
      <c r="AO205" s="14"/>
      <c r="AP205" s="14">
        <v>0.17412603079297201</v>
      </c>
      <c r="AQ205" s="14">
        <v>2.2183381798008699E-2</v>
      </c>
      <c r="AR205" s="14">
        <v>7.6773041247978596E-2</v>
      </c>
      <c r="AS205" s="14">
        <v>0.236974972935214</v>
      </c>
      <c r="AT205" s="14">
        <v>6.4491532462052803E-2</v>
      </c>
      <c r="AU205" s="14"/>
      <c r="AV205" s="14" t="s">
        <v>84</v>
      </c>
      <c r="AW205" s="14">
        <v>7.7411129731077694E-2</v>
      </c>
      <c r="AX205" s="14">
        <v>7.9959389237882497E-2</v>
      </c>
      <c r="AY205" s="14">
        <v>8.2914628514132102E-2</v>
      </c>
      <c r="AZ205" s="14">
        <v>0.20640994008795699</v>
      </c>
      <c r="BA205" s="14"/>
      <c r="BB205" s="14">
        <v>2.5915904668320802E-2</v>
      </c>
      <c r="BC205" s="14">
        <v>0.25644351729424097</v>
      </c>
      <c r="BD205" s="14">
        <v>9.4877823200896702E-2</v>
      </c>
      <c r="BE205" s="14"/>
      <c r="BF205" s="14">
        <v>0.13504312825999401</v>
      </c>
    </row>
    <row r="206" spans="2:58" x14ac:dyDescent="0.35">
      <c r="B206" t="s">
        <v>141</v>
      </c>
      <c r="C206" s="14">
        <v>6.0049678054666801E-2</v>
      </c>
      <c r="D206" s="14">
        <v>3.8097082461514102E-2</v>
      </c>
      <c r="E206" s="14">
        <v>8.1705632057267205E-2</v>
      </c>
      <c r="F206" s="14"/>
      <c r="G206" s="14">
        <v>7.0705330848570502E-2</v>
      </c>
      <c r="H206" s="14">
        <v>6.6646865954757398E-2</v>
      </c>
      <c r="I206" s="14">
        <v>7.4393865486114999E-2</v>
      </c>
      <c r="J206" s="14">
        <v>5.0837973568813401E-2</v>
      </c>
      <c r="K206" s="14">
        <v>5.4338658057725898E-2</v>
      </c>
      <c r="L206" s="14">
        <v>4.7287439907141501E-2</v>
      </c>
      <c r="M206" s="14"/>
      <c r="N206" s="14">
        <v>4.5768314348892697E-2</v>
      </c>
      <c r="O206" s="14">
        <v>4.7806237421023398E-2</v>
      </c>
      <c r="P206" s="14">
        <v>6.2723963110750305E-2</v>
      </c>
      <c r="Q206" s="14">
        <v>8.5091409912854105E-2</v>
      </c>
      <c r="R206" s="14"/>
      <c r="S206" s="14">
        <v>5.5585785327322702E-2</v>
      </c>
      <c r="T206" s="14">
        <v>8.3247628155178402E-2</v>
      </c>
      <c r="U206" s="14">
        <v>5.5386606302581597E-2</v>
      </c>
      <c r="V206" s="14">
        <v>8.2212847900160896E-2</v>
      </c>
      <c r="W206" s="14">
        <v>6.0109006157256201E-2</v>
      </c>
      <c r="X206" s="14">
        <v>6.1671363836917903E-2</v>
      </c>
      <c r="Y206" s="14">
        <v>4.1820666154321902E-2</v>
      </c>
      <c r="Z206" s="14">
        <v>4.8848198033117601E-2</v>
      </c>
      <c r="AA206" s="14">
        <v>4.8588145857310701E-2</v>
      </c>
      <c r="AB206" s="14">
        <v>6.0581255582391101E-2</v>
      </c>
      <c r="AC206" s="14">
        <v>2.6986817626814302E-2</v>
      </c>
      <c r="AD206" s="14">
        <v>8.0861781619284895E-2</v>
      </c>
      <c r="AE206" s="14"/>
      <c r="AF206" s="14">
        <v>4.7825385653867701E-2</v>
      </c>
      <c r="AG206" s="14">
        <v>3.7884922400716399E-2</v>
      </c>
      <c r="AH206" s="14">
        <v>0.133376783224603</v>
      </c>
      <c r="AI206" s="14"/>
      <c r="AJ206" s="14">
        <v>4.6269857865025903E-2</v>
      </c>
      <c r="AK206" s="14">
        <v>3.08862669121493E-2</v>
      </c>
      <c r="AL206" s="14">
        <v>2.4522107293026101E-2</v>
      </c>
      <c r="AM206" s="14">
        <v>0</v>
      </c>
      <c r="AN206" s="14">
        <v>0.150829378122183</v>
      </c>
      <c r="AO206" s="14"/>
      <c r="AP206" s="14">
        <v>4.2516045161078403E-2</v>
      </c>
      <c r="AQ206" s="14">
        <v>4.0679833390069899E-2</v>
      </c>
      <c r="AR206" s="14">
        <v>7.1974986354329903E-2</v>
      </c>
      <c r="AS206" s="14">
        <v>2.5152913891457299E-2</v>
      </c>
      <c r="AT206" s="14">
        <v>0.16828675880289201</v>
      </c>
      <c r="AU206" s="14"/>
      <c r="AV206" s="14" t="s">
        <v>84</v>
      </c>
      <c r="AW206" s="14">
        <v>6.9583141345998897E-2</v>
      </c>
      <c r="AX206" s="14">
        <v>5.6161397567606797E-2</v>
      </c>
      <c r="AY206" s="14">
        <v>4.8290595225993799E-2</v>
      </c>
      <c r="AZ206" s="14">
        <v>0</v>
      </c>
      <c r="BA206" s="14"/>
      <c r="BB206" s="14">
        <v>6.2919521690438004E-2</v>
      </c>
      <c r="BC206" s="14">
        <v>3.0163937409360599E-2</v>
      </c>
      <c r="BD206" s="14">
        <v>6.8628776291741606E-2</v>
      </c>
      <c r="BE206" s="14"/>
      <c r="BF206" s="14">
        <v>4.93682114524455E-2</v>
      </c>
    </row>
    <row r="207" spans="2:58" x14ac:dyDescent="0.35"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</row>
    <row r="208" spans="2:58" x14ac:dyDescent="0.35">
      <c r="B208" s="6" t="s">
        <v>145</v>
      </c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</row>
    <row r="209" spans="2:58" x14ac:dyDescent="0.35">
      <c r="B209" s="24" t="s">
        <v>82</v>
      </c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</row>
    <row r="210" spans="2:58" x14ac:dyDescent="0.35">
      <c r="B210" t="s">
        <v>136</v>
      </c>
      <c r="C210" s="14">
        <v>0.43624122302301299</v>
      </c>
      <c r="D210" s="14">
        <v>0.41527780338112602</v>
      </c>
      <c r="E210" s="14">
        <v>0.45609974066158898</v>
      </c>
      <c r="F210" s="14"/>
      <c r="G210" s="14">
        <v>0.37550153449123902</v>
      </c>
      <c r="H210" s="14">
        <v>0.336099004583019</v>
      </c>
      <c r="I210" s="14">
        <v>0.40905986190452698</v>
      </c>
      <c r="J210" s="14">
        <v>0.48943060783035702</v>
      </c>
      <c r="K210" s="14">
        <v>0.51677988469236702</v>
      </c>
      <c r="L210" s="14">
        <v>0.48264519121920002</v>
      </c>
      <c r="M210" s="14"/>
      <c r="N210" s="14">
        <v>0.448068140482134</v>
      </c>
      <c r="O210" s="14">
        <v>0.47592794668939897</v>
      </c>
      <c r="P210" s="14">
        <v>0.38160542371559802</v>
      </c>
      <c r="Q210" s="14">
        <v>0.42397368186874401</v>
      </c>
      <c r="R210" s="14"/>
      <c r="S210" s="14">
        <v>0.44804954065910602</v>
      </c>
      <c r="T210" s="14">
        <v>0.44179027549764999</v>
      </c>
      <c r="U210" s="14">
        <v>0.49652110505216401</v>
      </c>
      <c r="V210" s="14">
        <v>0.36974597460658498</v>
      </c>
      <c r="W210" s="14">
        <v>0.42759667599951701</v>
      </c>
      <c r="X210" s="14">
        <v>0.41040507575881802</v>
      </c>
      <c r="Y210" s="14">
        <v>0.45587207246488498</v>
      </c>
      <c r="Z210" s="14">
        <v>0.430984548637528</v>
      </c>
      <c r="AA210" s="14">
        <v>0.40539342472003298</v>
      </c>
      <c r="AB210" s="14">
        <v>0.48480981899436099</v>
      </c>
      <c r="AC210" s="14">
        <v>0.42607955079321602</v>
      </c>
      <c r="AD210" s="14">
        <v>0.43225503015579397</v>
      </c>
      <c r="AE210" s="14"/>
      <c r="AF210" s="14">
        <v>0.37526432877467197</v>
      </c>
      <c r="AG210" s="14">
        <v>0.49092655870947</v>
      </c>
      <c r="AH210" s="14">
        <v>0.43283875058096899</v>
      </c>
      <c r="AI210" s="14"/>
      <c r="AJ210" s="14">
        <v>0.40133054193568601</v>
      </c>
      <c r="AK210" s="14">
        <v>0.42945287399413601</v>
      </c>
      <c r="AL210" s="14">
        <v>0.74797613763812798</v>
      </c>
      <c r="AM210" s="14">
        <v>0.28260685874846397</v>
      </c>
      <c r="AN210" s="14">
        <v>0.44408573658003098</v>
      </c>
      <c r="AO210" s="14"/>
      <c r="AP210" s="14">
        <v>0.35778366318292099</v>
      </c>
      <c r="AQ210" s="14">
        <v>0.456648556652203</v>
      </c>
      <c r="AR210" s="14">
        <v>0.76454203250294395</v>
      </c>
      <c r="AS210" s="14">
        <v>0.31155219153046398</v>
      </c>
      <c r="AT210" s="14">
        <v>0.46900656055795098</v>
      </c>
      <c r="AU210" s="14"/>
      <c r="AV210" s="14" t="s">
        <v>84</v>
      </c>
      <c r="AW210" s="14">
        <v>0.44107069279026601</v>
      </c>
      <c r="AX210" s="14">
        <v>0.43327987137352802</v>
      </c>
      <c r="AY210" s="14">
        <v>0.42863337400838197</v>
      </c>
      <c r="AZ210" s="14">
        <v>0.31760014560196298</v>
      </c>
      <c r="BA210" s="14"/>
      <c r="BB210" s="14">
        <v>0.48620151123501798</v>
      </c>
      <c r="BC210" s="14">
        <v>0.32488146107409299</v>
      </c>
      <c r="BD210" s="14">
        <v>0.50332211062738097</v>
      </c>
      <c r="BE210" s="14"/>
      <c r="BF210" s="14">
        <v>0.456765804235023</v>
      </c>
    </row>
    <row r="211" spans="2:58" x14ac:dyDescent="0.35">
      <c r="B211" t="s">
        <v>137</v>
      </c>
      <c r="C211" s="14">
        <v>0.17794691280768599</v>
      </c>
      <c r="D211" s="14">
        <v>0.18979220380859299</v>
      </c>
      <c r="E211" s="14">
        <v>0.16688280253774501</v>
      </c>
      <c r="F211" s="14"/>
      <c r="G211" s="14">
        <v>0.20519812661331299</v>
      </c>
      <c r="H211" s="14">
        <v>0.220337053586107</v>
      </c>
      <c r="I211" s="14">
        <v>0.17941210827194501</v>
      </c>
      <c r="J211" s="14">
        <v>0.17093840169515201</v>
      </c>
      <c r="K211" s="14">
        <v>0.15179715952820499</v>
      </c>
      <c r="L211" s="14">
        <v>0.14746137884802599</v>
      </c>
      <c r="M211" s="14"/>
      <c r="N211" s="14">
        <v>0.181711178915863</v>
      </c>
      <c r="O211" s="14">
        <v>0.18293547447709199</v>
      </c>
      <c r="P211" s="14">
        <v>0.20386110752796999</v>
      </c>
      <c r="Q211" s="14">
        <v>0.14907444869580699</v>
      </c>
      <c r="R211" s="14"/>
      <c r="S211" s="14">
        <v>0.193544203019267</v>
      </c>
      <c r="T211" s="14">
        <v>0.17856053231208099</v>
      </c>
      <c r="U211" s="14">
        <v>0.174026434148601</v>
      </c>
      <c r="V211" s="14">
        <v>0.19671353651458601</v>
      </c>
      <c r="W211" s="14">
        <v>0.22544528851286399</v>
      </c>
      <c r="X211" s="14">
        <v>0.173432926544593</v>
      </c>
      <c r="Y211" s="14">
        <v>0.124968668204494</v>
      </c>
      <c r="Z211" s="14">
        <v>0.19251792446955099</v>
      </c>
      <c r="AA211" s="14">
        <v>0.16773449561244</v>
      </c>
      <c r="AB211" s="14">
        <v>0.162682619094696</v>
      </c>
      <c r="AC211" s="14">
        <v>0.18574982910217799</v>
      </c>
      <c r="AD211" s="14">
        <v>0.15112324697560101</v>
      </c>
      <c r="AE211" s="14"/>
      <c r="AF211" s="14">
        <v>0.157694714750679</v>
      </c>
      <c r="AG211" s="14">
        <v>0.195921586066472</v>
      </c>
      <c r="AH211" s="14">
        <v>0.178057773360592</v>
      </c>
      <c r="AI211" s="14"/>
      <c r="AJ211" s="14">
        <v>0.17482593549060399</v>
      </c>
      <c r="AK211" s="14">
        <v>0.205646926618064</v>
      </c>
      <c r="AL211" s="14">
        <v>0.151729754029196</v>
      </c>
      <c r="AM211" s="14">
        <v>3.4613612874537299E-2</v>
      </c>
      <c r="AN211" s="14">
        <v>0.16324967020630701</v>
      </c>
      <c r="AO211" s="14"/>
      <c r="AP211" s="14">
        <v>0.199121033610383</v>
      </c>
      <c r="AQ211" s="14">
        <v>0.18704237138098101</v>
      </c>
      <c r="AR211" s="14">
        <v>0.14644417367952201</v>
      </c>
      <c r="AS211" s="14">
        <v>0.16058738060828101</v>
      </c>
      <c r="AT211" s="14">
        <v>0.138291834902835</v>
      </c>
      <c r="AU211" s="14"/>
      <c r="AV211" s="14" t="s">
        <v>84</v>
      </c>
      <c r="AW211" s="14">
        <v>0.18547807652536299</v>
      </c>
      <c r="AX211" s="14">
        <v>0.193195670878506</v>
      </c>
      <c r="AY211" s="14">
        <v>0.206593823644071</v>
      </c>
      <c r="AZ211" s="14">
        <v>0.19788206228643901</v>
      </c>
      <c r="BA211" s="14"/>
      <c r="BB211" s="14">
        <v>0.135460813622234</v>
      </c>
      <c r="BC211" s="14">
        <v>0.16819447857529299</v>
      </c>
      <c r="BD211" s="14">
        <v>0.18301761496663099</v>
      </c>
      <c r="BE211" s="14"/>
      <c r="BF211" s="14">
        <v>0.15239369916773499</v>
      </c>
    </row>
    <row r="212" spans="2:58" x14ac:dyDescent="0.35">
      <c r="B212" t="s">
        <v>138</v>
      </c>
      <c r="C212" s="14">
        <v>0.16731067619033399</v>
      </c>
      <c r="D212" s="14">
        <v>0.18774017339006599</v>
      </c>
      <c r="E212" s="14">
        <v>0.147816285915644</v>
      </c>
      <c r="F212" s="14"/>
      <c r="G212" s="14">
        <v>0.181166880624899</v>
      </c>
      <c r="H212" s="14">
        <v>0.23050628725470401</v>
      </c>
      <c r="I212" s="14">
        <v>0.22588451352930899</v>
      </c>
      <c r="J212" s="14">
        <v>0.112885088591727</v>
      </c>
      <c r="K212" s="14">
        <v>0.122724784134029</v>
      </c>
      <c r="L212" s="14">
        <v>0.133456366162792</v>
      </c>
      <c r="M212" s="14"/>
      <c r="N212" s="14">
        <v>0.163790990809902</v>
      </c>
      <c r="O212" s="14">
        <v>0.18599630563689101</v>
      </c>
      <c r="P212" s="14">
        <v>0.16927772467808599</v>
      </c>
      <c r="Q212" s="14">
        <v>0.15292913939085201</v>
      </c>
      <c r="R212" s="14"/>
      <c r="S212" s="14">
        <v>0.168225859676957</v>
      </c>
      <c r="T212" s="14">
        <v>0.16866947672699201</v>
      </c>
      <c r="U212" s="14">
        <v>0.140428666523606</v>
      </c>
      <c r="V212" s="14">
        <v>0.172938148295642</v>
      </c>
      <c r="W212" s="14">
        <v>0.11708346744686</v>
      </c>
      <c r="X212" s="14">
        <v>0.16605726946788801</v>
      </c>
      <c r="Y212" s="14">
        <v>0.20341169560519101</v>
      </c>
      <c r="Z212" s="14">
        <v>0.221821773591653</v>
      </c>
      <c r="AA212" s="14">
        <v>0.18226700807315999</v>
      </c>
      <c r="AB212" s="14">
        <v>0.16927670699463501</v>
      </c>
      <c r="AC212" s="14">
        <v>0.1243819522309</v>
      </c>
      <c r="AD212" s="14">
        <v>0.17575907003701499</v>
      </c>
      <c r="AE212" s="14"/>
      <c r="AF212" s="14">
        <v>0.19503530592712701</v>
      </c>
      <c r="AG212" s="14">
        <v>0.16106022095241801</v>
      </c>
      <c r="AH212" s="14">
        <v>0.110961147957676</v>
      </c>
      <c r="AI212" s="14"/>
      <c r="AJ212" s="14">
        <v>0.18899254929736201</v>
      </c>
      <c r="AK212" s="14">
        <v>0.188645760999368</v>
      </c>
      <c r="AL212" s="14">
        <v>6.7847582457752104E-2</v>
      </c>
      <c r="AM212" s="14">
        <v>0.13883644699157999</v>
      </c>
      <c r="AN212" s="14">
        <v>0.10839016138032299</v>
      </c>
      <c r="AO212" s="14"/>
      <c r="AP212" s="14">
        <v>0.21163454938006601</v>
      </c>
      <c r="AQ212" s="14">
        <v>0.18102955489846201</v>
      </c>
      <c r="AR212" s="14">
        <v>4.2735634886079801E-2</v>
      </c>
      <c r="AS212" s="14">
        <v>0.19964758418343001</v>
      </c>
      <c r="AT212" s="14">
        <v>9.85339652964414E-2</v>
      </c>
      <c r="AU212" s="14"/>
      <c r="AV212" s="14" t="s">
        <v>84</v>
      </c>
      <c r="AW212" s="14">
        <v>0.14892165036954599</v>
      </c>
      <c r="AX212" s="14">
        <v>0.200744104975735</v>
      </c>
      <c r="AY212" s="14">
        <v>0.17985941832399499</v>
      </c>
      <c r="AZ212" s="14">
        <v>0.23363053493244099</v>
      </c>
      <c r="BA212" s="14"/>
      <c r="BB212" s="14">
        <v>0.19988896551128399</v>
      </c>
      <c r="BC212" s="14">
        <v>0.225560880607303</v>
      </c>
      <c r="BD212" s="14">
        <v>9.43862938334184E-2</v>
      </c>
      <c r="BE212" s="14"/>
      <c r="BF212" s="14">
        <v>0.167742627204475</v>
      </c>
    </row>
    <row r="213" spans="2:58" x14ac:dyDescent="0.35">
      <c r="B213" t="s">
        <v>139</v>
      </c>
      <c r="C213" s="14">
        <v>5.6242705701323698E-2</v>
      </c>
      <c r="D213" s="14">
        <v>6.1927321079718198E-2</v>
      </c>
      <c r="E213" s="14">
        <v>5.0846894356405999E-2</v>
      </c>
      <c r="F213" s="14"/>
      <c r="G213" s="14">
        <v>7.7345159475768505E-2</v>
      </c>
      <c r="H213" s="14">
        <v>4.7351995999781002E-2</v>
      </c>
      <c r="I213" s="14">
        <v>4.25607663260828E-2</v>
      </c>
      <c r="J213" s="14">
        <v>5.7015456049571103E-2</v>
      </c>
      <c r="K213" s="14">
        <v>4.1917173404731903E-2</v>
      </c>
      <c r="L213" s="14">
        <v>6.9548803428684705E-2</v>
      </c>
      <c r="M213" s="14"/>
      <c r="N213" s="14">
        <v>6.3920712989476602E-2</v>
      </c>
      <c r="O213" s="14">
        <v>3.45526906920492E-2</v>
      </c>
      <c r="P213" s="14">
        <v>6.4534611242679202E-2</v>
      </c>
      <c r="Q213" s="14">
        <v>6.4251589281437205E-2</v>
      </c>
      <c r="R213" s="14"/>
      <c r="S213" s="14">
        <v>6.1404191394640199E-2</v>
      </c>
      <c r="T213" s="14">
        <v>5.2573668938516602E-2</v>
      </c>
      <c r="U213" s="14">
        <v>6.8169283943916095E-2</v>
      </c>
      <c r="V213" s="14">
        <v>6.4577483497497201E-2</v>
      </c>
      <c r="W213" s="14">
        <v>2.6426734922635298E-2</v>
      </c>
      <c r="X213" s="14">
        <v>6.7290968998771294E-2</v>
      </c>
      <c r="Y213" s="14">
        <v>5.6677124845215802E-2</v>
      </c>
      <c r="Z213" s="14">
        <v>3.55109463901115E-2</v>
      </c>
      <c r="AA213" s="14">
        <v>6.0490625152013498E-2</v>
      </c>
      <c r="AB213" s="14">
        <v>2.6462499037803601E-2</v>
      </c>
      <c r="AC213" s="14">
        <v>9.2923457088752395E-2</v>
      </c>
      <c r="AD213" s="14">
        <v>6.6462242336619196E-2</v>
      </c>
      <c r="AE213" s="14"/>
      <c r="AF213" s="14">
        <v>8.5182167135980605E-2</v>
      </c>
      <c r="AG213" s="14">
        <v>3.9303853098154602E-2</v>
      </c>
      <c r="AH213" s="14">
        <v>4.0426168376690802E-2</v>
      </c>
      <c r="AI213" s="14"/>
      <c r="AJ213" s="14">
        <v>7.0685599806229196E-2</v>
      </c>
      <c r="AK213" s="14">
        <v>5.2189250318997599E-2</v>
      </c>
      <c r="AL213" s="14">
        <v>7.5127187828055303E-3</v>
      </c>
      <c r="AM213" s="14">
        <v>0.102216453326369</v>
      </c>
      <c r="AN213" s="14">
        <v>3.7527611510196603E-2</v>
      </c>
      <c r="AO213" s="14"/>
      <c r="AP213" s="14">
        <v>7.5023802273074605E-2</v>
      </c>
      <c r="AQ213" s="14">
        <v>4.0177996682313699E-2</v>
      </c>
      <c r="AR213" s="14">
        <v>6.1845201706329702E-3</v>
      </c>
      <c r="AS213" s="14">
        <v>8.8725010711545593E-2</v>
      </c>
      <c r="AT213" s="14">
        <v>6.5138865190726994E-2</v>
      </c>
      <c r="AU213" s="14"/>
      <c r="AV213" s="14" t="s">
        <v>84</v>
      </c>
      <c r="AW213" s="14">
        <v>6.0163480234930199E-2</v>
      </c>
      <c r="AX213" s="14">
        <v>4.3370144485578403E-2</v>
      </c>
      <c r="AY213" s="14">
        <v>6.3350530903680702E-2</v>
      </c>
      <c r="AZ213" s="14">
        <v>4.8765533821733799E-2</v>
      </c>
      <c r="BA213" s="14"/>
      <c r="BB213" s="14">
        <v>1.7013981144223301E-2</v>
      </c>
      <c r="BC213" s="14">
        <v>9.0149256242045006E-2</v>
      </c>
      <c r="BD213" s="14">
        <v>0.10871221432945199</v>
      </c>
      <c r="BE213" s="14"/>
      <c r="BF213" s="14">
        <v>6.4566771243154103E-2</v>
      </c>
    </row>
    <row r="214" spans="2:58" x14ac:dyDescent="0.35">
      <c r="B214" t="s">
        <v>140</v>
      </c>
      <c r="C214" s="14">
        <v>5.0080465201606701E-2</v>
      </c>
      <c r="D214" s="14">
        <v>7.4216231990992004E-2</v>
      </c>
      <c r="E214" s="14">
        <v>2.6613666595585301E-2</v>
      </c>
      <c r="F214" s="14"/>
      <c r="G214" s="14">
        <v>4.3745416551065001E-2</v>
      </c>
      <c r="H214" s="14">
        <v>4.6085696742812501E-2</v>
      </c>
      <c r="I214" s="14">
        <v>2.70595426457215E-2</v>
      </c>
      <c r="J214" s="14">
        <v>5.9979958550195001E-2</v>
      </c>
      <c r="K214" s="14">
        <v>4.64904153323695E-2</v>
      </c>
      <c r="L214" s="14">
        <v>7.0596711168624898E-2</v>
      </c>
      <c r="M214" s="14"/>
      <c r="N214" s="14">
        <v>4.6189845031938098E-2</v>
      </c>
      <c r="O214" s="14">
        <v>3.8624679865143903E-2</v>
      </c>
      <c r="P214" s="14">
        <v>5.4085660542204303E-2</v>
      </c>
      <c r="Q214" s="14">
        <v>6.3603921019685303E-2</v>
      </c>
      <c r="R214" s="14"/>
      <c r="S214" s="14">
        <v>2.9688672152950599E-2</v>
      </c>
      <c r="T214" s="14">
        <v>4.79093529739167E-2</v>
      </c>
      <c r="U214" s="14">
        <v>4.6956626887196602E-2</v>
      </c>
      <c r="V214" s="14">
        <v>6.5529661322570695E-2</v>
      </c>
      <c r="W214" s="14">
        <v>5.7297254178578901E-2</v>
      </c>
      <c r="X214" s="14">
        <v>2.84706004935865E-2</v>
      </c>
      <c r="Y214" s="14">
        <v>4.6641724600753699E-2</v>
      </c>
      <c r="Z214" s="14">
        <v>6.0211550405133603E-2</v>
      </c>
      <c r="AA214" s="14">
        <v>6.1012025779089103E-2</v>
      </c>
      <c r="AB214" s="14">
        <v>5.3894606746956703E-2</v>
      </c>
      <c r="AC214" s="14">
        <v>8.7215242319198902E-2</v>
      </c>
      <c r="AD214" s="14">
        <v>4.6810742812040201E-2</v>
      </c>
      <c r="AE214" s="14"/>
      <c r="AF214" s="14">
        <v>8.0031840999623904E-2</v>
      </c>
      <c r="AG214" s="14">
        <v>3.5171552590933297E-2</v>
      </c>
      <c r="AH214" s="14">
        <v>3.1693043593527502E-2</v>
      </c>
      <c r="AI214" s="14"/>
      <c r="AJ214" s="14">
        <v>6.5464213268576404E-2</v>
      </c>
      <c r="AK214" s="14">
        <v>3.8993512389319099E-2</v>
      </c>
      <c r="AL214" s="14">
        <v>1.6380390108268202E-2</v>
      </c>
      <c r="AM214" s="14">
        <v>0.27103994676925303</v>
      </c>
      <c r="AN214" s="14">
        <v>2.7473447590894502E-2</v>
      </c>
      <c r="AO214" s="14"/>
      <c r="AP214" s="14">
        <v>6.1487981437455798E-2</v>
      </c>
      <c r="AQ214" s="14">
        <v>3.1567572758980603E-2</v>
      </c>
      <c r="AR214" s="14">
        <v>7.1641260832127204E-3</v>
      </c>
      <c r="AS214" s="14">
        <v>0.15063397792236399</v>
      </c>
      <c r="AT214" s="14">
        <v>1.2456898318602101E-2</v>
      </c>
      <c r="AU214" s="14"/>
      <c r="AV214" s="14" t="s">
        <v>84</v>
      </c>
      <c r="AW214" s="14">
        <v>5.1601499232161903E-2</v>
      </c>
      <c r="AX214" s="14">
        <v>3.5552024846687E-2</v>
      </c>
      <c r="AY214" s="14">
        <v>3.5282719671984E-2</v>
      </c>
      <c r="AZ214" s="14">
        <v>0.11287507589976201</v>
      </c>
      <c r="BA214" s="14"/>
      <c r="BB214" s="14">
        <v>8.7281063931093708E-3</v>
      </c>
      <c r="BC214" s="14">
        <v>0.146890944971239</v>
      </c>
      <c r="BD214" s="14">
        <v>1.6467931442702699E-2</v>
      </c>
      <c r="BE214" s="14"/>
      <c r="BF214" s="14">
        <v>6.39550880592656E-2</v>
      </c>
    </row>
    <row r="215" spans="2:58" x14ac:dyDescent="0.35">
      <c r="B215" t="s">
        <v>141</v>
      </c>
      <c r="C215" s="14">
        <v>0.112178017076036</v>
      </c>
      <c r="D215" s="14">
        <v>7.1046266349505199E-2</v>
      </c>
      <c r="E215" s="14">
        <v>0.15174060993303101</v>
      </c>
      <c r="F215" s="14"/>
      <c r="G215" s="14">
        <v>0.11704288224371499</v>
      </c>
      <c r="H215" s="14">
        <v>0.119619961833576</v>
      </c>
      <c r="I215" s="14">
        <v>0.116023207322414</v>
      </c>
      <c r="J215" s="14">
        <v>0.10975048728299799</v>
      </c>
      <c r="K215" s="14">
        <v>0.120290582908298</v>
      </c>
      <c r="L215" s="14">
        <v>9.6291549172672894E-2</v>
      </c>
      <c r="M215" s="14"/>
      <c r="N215" s="14">
        <v>9.6319131770686794E-2</v>
      </c>
      <c r="O215" s="14">
        <v>8.1962902639424504E-2</v>
      </c>
      <c r="P215" s="14">
        <v>0.126635472293462</v>
      </c>
      <c r="Q215" s="14">
        <v>0.14616721974347399</v>
      </c>
      <c r="R215" s="14"/>
      <c r="S215" s="14">
        <v>9.90875330970791E-2</v>
      </c>
      <c r="T215" s="14">
        <v>0.110496693550844</v>
      </c>
      <c r="U215" s="14">
        <v>7.3897883444516102E-2</v>
      </c>
      <c r="V215" s="14">
        <v>0.13049519576311899</v>
      </c>
      <c r="W215" s="14">
        <v>0.146150578939545</v>
      </c>
      <c r="X215" s="14">
        <v>0.15434315873634399</v>
      </c>
      <c r="Y215" s="14">
        <v>0.112428714279461</v>
      </c>
      <c r="Z215" s="14">
        <v>5.8953256506021998E-2</v>
      </c>
      <c r="AA215" s="14">
        <v>0.123102420663265</v>
      </c>
      <c r="AB215" s="14">
        <v>0.102873749131548</v>
      </c>
      <c r="AC215" s="14">
        <v>8.3649968465754704E-2</v>
      </c>
      <c r="AD215" s="14">
        <v>0.12758966768293101</v>
      </c>
      <c r="AE215" s="14"/>
      <c r="AF215" s="14">
        <v>0.10679164241191801</v>
      </c>
      <c r="AG215" s="14">
        <v>7.7616228582551294E-2</v>
      </c>
      <c r="AH215" s="14">
        <v>0.206023116130545</v>
      </c>
      <c r="AI215" s="14"/>
      <c r="AJ215" s="14">
        <v>9.8701160201542501E-2</v>
      </c>
      <c r="AK215" s="14">
        <v>8.5071675680115394E-2</v>
      </c>
      <c r="AL215" s="14">
        <v>8.5534169838499194E-3</v>
      </c>
      <c r="AM215" s="14">
        <v>0.170686681289797</v>
      </c>
      <c r="AN215" s="14">
        <v>0.21927337273224801</v>
      </c>
      <c r="AO215" s="14"/>
      <c r="AP215" s="14">
        <v>9.4948970116099901E-2</v>
      </c>
      <c r="AQ215" s="14">
        <v>0.10353394762706</v>
      </c>
      <c r="AR215" s="14">
        <v>3.2929512677607797E-2</v>
      </c>
      <c r="AS215" s="14">
        <v>8.8853855043915506E-2</v>
      </c>
      <c r="AT215" s="14">
        <v>0.216571875733443</v>
      </c>
      <c r="AU215" s="14"/>
      <c r="AV215" s="14" t="s">
        <v>84</v>
      </c>
      <c r="AW215" s="14">
        <v>0.112764600847733</v>
      </c>
      <c r="AX215" s="14">
        <v>9.3858183439965007E-2</v>
      </c>
      <c r="AY215" s="14">
        <v>8.6280133447886001E-2</v>
      </c>
      <c r="AZ215" s="14">
        <v>8.9246647457660797E-2</v>
      </c>
      <c r="BA215" s="14"/>
      <c r="BB215" s="14">
        <v>0.15270662209413099</v>
      </c>
      <c r="BC215" s="14">
        <v>4.43229785300275E-2</v>
      </c>
      <c r="BD215" s="14">
        <v>9.4093834800415194E-2</v>
      </c>
      <c r="BE215" s="14"/>
      <c r="BF215" s="14">
        <v>9.4576010090346899E-2</v>
      </c>
    </row>
    <row r="216" spans="2:58" x14ac:dyDescent="0.35"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</row>
    <row r="217" spans="2:58" x14ac:dyDescent="0.35">
      <c r="B217" s="6" t="s">
        <v>146</v>
      </c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</row>
    <row r="218" spans="2:58" x14ac:dyDescent="0.35">
      <c r="B218" s="24" t="s">
        <v>82</v>
      </c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</row>
    <row r="219" spans="2:58" x14ac:dyDescent="0.35">
      <c r="B219" t="s">
        <v>136</v>
      </c>
      <c r="C219" s="14">
        <v>0.34471321337683097</v>
      </c>
      <c r="D219" s="14">
        <v>0.36176856741665703</v>
      </c>
      <c r="E219" s="14">
        <v>0.32904395227820599</v>
      </c>
      <c r="F219" s="14"/>
      <c r="G219" s="14">
        <v>0.22720187922306101</v>
      </c>
      <c r="H219" s="14">
        <v>0.26730658686217601</v>
      </c>
      <c r="I219" s="14">
        <v>0.35403966892966598</v>
      </c>
      <c r="J219" s="14">
        <v>0.37661342038564299</v>
      </c>
      <c r="K219" s="14">
        <v>0.44204843980380198</v>
      </c>
      <c r="L219" s="14">
        <v>0.38680085844656498</v>
      </c>
      <c r="M219" s="14"/>
      <c r="N219" s="14">
        <v>0.29006572690242099</v>
      </c>
      <c r="O219" s="14">
        <v>0.32390367268011899</v>
      </c>
      <c r="P219" s="14">
        <v>0.39295693584832497</v>
      </c>
      <c r="Q219" s="14">
        <v>0.38089221196185802</v>
      </c>
      <c r="R219" s="14"/>
      <c r="S219" s="14">
        <v>0.28294863001604198</v>
      </c>
      <c r="T219" s="14">
        <v>0.34452560824609602</v>
      </c>
      <c r="U219" s="14">
        <v>0.346025450552577</v>
      </c>
      <c r="V219" s="14">
        <v>0.46612367257494602</v>
      </c>
      <c r="W219" s="14">
        <v>0.38941656812326703</v>
      </c>
      <c r="X219" s="14">
        <v>0.34369448858235302</v>
      </c>
      <c r="Y219" s="14">
        <v>0.361434827247962</v>
      </c>
      <c r="Z219" s="14">
        <v>0.32059230572962299</v>
      </c>
      <c r="AA219" s="14">
        <v>0.32137136092097701</v>
      </c>
      <c r="AB219" s="14">
        <v>0.30295652690027802</v>
      </c>
      <c r="AC219" s="14">
        <v>0.34136066578382102</v>
      </c>
      <c r="AD219" s="14">
        <v>0.368949079285676</v>
      </c>
      <c r="AE219" s="14"/>
      <c r="AF219" s="14">
        <v>0.52634941502187504</v>
      </c>
      <c r="AG219" s="14">
        <v>0.20869817284011599</v>
      </c>
      <c r="AH219" s="14">
        <v>0.34975959977786297</v>
      </c>
      <c r="AI219" s="14"/>
      <c r="AJ219" s="14">
        <v>0.47872364246062998</v>
      </c>
      <c r="AK219" s="14">
        <v>0.22155725919969099</v>
      </c>
      <c r="AL219" s="14">
        <v>0.207111681984051</v>
      </c>
      <c r="AM219" s="14">
        <v>0.86804770252256802</v>
      </c>
      <c r="AN219" s="14">
        <v>0.40217237577298198</v>
      </c>
      <c r="AO219" s="14"/>
      <c r="AP219" s="14">
        <v>0.36470195954071999</v>
      </c>
      <c r="AQ219" s="14">
        <v>0.24132403816051001</v>
      </c>
      <c r="AR219" s="14">
        <v>0.17667096647547501</v>
      </c>
      <c r="AS219" s="14">
        <v>0.87744757161369902</v>
      </c>
      <c r="AT219" s="14">
        <v>0.35747074162718001</v>
      </c>
      <c r="AU219" s="14"/>
      <c r="AV219" s="14" t="s">
        <v>84</v>
      </c>
      <c r="AW219" s="14">
        <v>0.33299509953811601</v>
      </c>
      <c r="AX219" s="14">
        <v>0.27717102760645901</v>
      </c>
      <c r="AY219" s="14">
        <v>0.21464623927686899</v>
      </c>
      <c r="AZ219" s="14">
        <v>7.6844307741516807E-2</v>
      </c>
      <c r="BA219" s="14"/>
      <c r="BB219" s="14">
        <v>0.37866927691179197</v>
      </c>
      <c r="BC219" s="14">
        <v>0.91012215876174596</v>
      </c>
      <c r="BD219" s="14">
        <v>0.472616823279849</v>
      </c>
      <c r="BE219" s="14"/>
      <c r="BF219" s="14">
        <v>0.58013296730823904</v>
      </c>
    </row>
    <row r="220" spans="2:58" x14ac:dyDescent="0.35">
      <c r="B220" t="s">
        <v>137</v>
      </c>
      <c r="C220" s="14">
        <v>0.137297493053291</v>
      </c>
      <c r="D220" s="14">
        <v>0.141340313380274</v>
      </c>
      <c r="E220" s="14">
        <v>0.13374736877945001</v>
      </c>
      <c r="F220" s="14"/>
      <c r="G220" s="14">
        <v>0.15244929059801099</v>
      </c>
      <c r="H220" s="14">
        <v>0.212309423532974</v>
      </c>
      <c r="I220" s="14">
        <v>0.1207073387211</v>
      </c>
      <c r="J220" s="14">
        <v>0.13525526593942799</v>
      </c>
      <c r="K220" s="14">
        <v>9.8850272870876804E-2</v>
      </c>
      <c r="L220" s="14">
        <v>0.1072403635369</v>
      </c>
      <c r="M220" s="14"/>
      <c r="N220" s="14">
        <v>0.14390366935652599</v>
      </c>
      <c r="O220" s="14">
        <v>0.145746700985355</v>
      </c>
      <c r="P220" s="14">
        <v>0.14107288609487401</v>
      </c>
      <c r="Q220" s="14">
        <v>0.120494544626344</v>
      </c>
      <c r="R220" s="14"/>
      <c r="S220" s="14">
        <v>0.21265945379288601</v>
      </c>
      <c r="T220" s="14">
        <v>0.13341549196838101</v>
      </c>
      <c r="U220" s="14">
        <v>9.8055783192270804E-2</v>
      </c>
      <c r="V220" s="14">
        <v>0.135509204188281</v>
      </c>
      <c r="W220" s="14">
        <v>0.121256990659866</v>
      </c>
      <c r="X220" s="14">
        <v>0.136397861908051</v>
      </c>
      <c r="Y220" s="14">
        <v>0.12838049495937101</v>
      </c>
      <c r="Z220" s="14">
        <v>9.67402919056225E-2</v>
      </c>
      <c r="AA220" s="14">
        <v>0.13974432627995501</v>
      </c>
      <c r="AB220" s="14">
        <v>8.7225004420515201E-2</v>
      </c>
      <c r="AC220" s="14">
        <v>0.14030531923235001</v>
      </c>
      <c r="AD220" s="14">
        <v>0.16605738456265401</v>
      </c>
      <c r="AE220" s="14"/>
      <c r="AF220" s="14">
        <v>0.111644013768131</v>
      </c>
      <c r="AG220" s="14">
        <v>0.16354064701163001</v>
      </c>
      <c r="AH220" s="14">
        <v>0.12131245571138199</v>
      </c>
      <c r="AI220" s="14"/>
      <c r="AJ220" s="14">
        <v>0.15153196998518301</v>
      </c>
      <c r="AK220" s="14">
        <v>0.141267852640234</v>
      </c>
      <c r="AL220" s="14">
        <v>0.18289310325027</v>
      </c>
      <c r="AM220" s="14">
        <v>3.1667101409013999E-2</v>
      </c>
      <c r="AN220" s="14">
        <v>0.11807845607624599</v>
      </c>
      <c r="AO220" s="14"/>
      <c r="AP220" s="14">
        <v>0.20141109447560501</v>
      </c>
      <c r="AQ220" s="14">
        <v>0.15186241089726199</v>
      </c>
      <c r="AR220" s="14">
        <v>0.14944926721058199</v>
      </c>
      <c r="AS220" s="14">
        <v>5.0103353959885799E-2</v>
      </c>
      <c r="AT220" s="14">
        <v>7.7057896623625804E-2</v>
      </c>
      <c r="AU220" s="14"/>
      <c r="AV220" s="14" t="s">
        <v>84</v>
      </c>
      <c r="AW220" s="14">
        <v>0.127404120172739</v>
      </c>
      <c r="AX220" s="14">
        <v>0.14827589717244499</v>
      </c>
      <c r="AY220" s="14">
        <v>0.182756544924744</v>
      </c>
      <c r="AZ220" s="14">
        <v>0.151358368157824</v>
      </c>
      <c r="BA220" s="14"/>
      <c r="BB220" s="14">
        <v>0.14830769419395001</v>
      </c>
      <c r="BC220" s="14">
        <v>4.63243457308136E-2</v>
      </c>
      <c r="BD220" s="14">
        <v>0.121977978164719</v>
      </c>
      <c r="BE220" s="14"/>
      <c r="BF220" s="14">
        <v>0.110531051082918</v>
      </c>
    </row>
    <row r="221" spans="2:58" x14ac:dyDescent="0.35">
      <c r="B221" t="s">
        <v>138</v>
      </c>
      <c r="C221" s="14">
        <v>0.14106451706953799</v>
      </c>
      <c r="D221" s="14">
        <v>0.143466751849812</v>
      </c>
      <c r="E221" s="14">
        <v>0.139130681390396</v>
      </c>
      <c r="F221" s="14"/>
      <c r="G221" s="14">
        <v>0.14130968140658701</v>
      </c>
      <c r="H221" s="14">
        <v>0.22702229651220801</v>
      </c>
      <c r="I221" s="14">
        <v>0.153710265262683</v>
      </c>
      <c r="J221" s="14">
        <v>0.13309699815293999</v>
      </c>
      <c r="K221" s="14">
        <v>8.1269882027968601E-2</v>
      </c>
      <c r="L221" s="14">
        <v>0.107450502672656</v>
      </c>
      <c r="M221" s="14"/>
      <c r="N221" s="14">
        <v>0.154228300629001</v>
      </c>
      <c r="O221" s="14">
        <v>0.14615073570370499</v>
      </c>
      <c r="P221" s="14">
        <v>0.14010892915297801</v>
      </c>
      <c r="Q221" s="14">
        <v>0.124901542115221</v>
      </c>
      <c r="R221" s="14"/>
      <c r="S221" s="14">
        <v>0.147962386613403</v>
      </c>
      <c r="T221" s="14">
        <v>0.12016783972003101</v>
      </c>
      <c r="U221" s="14">
        <v>0.12834332072553301</v>
      </c>
      <c r="V221" s="14">
        <v>0.11980355351005401</v>
      </c>
      <c r="W221" s="14">
        <v>0.132506559427678</v>
      </c>
      <c r="X221" s="14">
        <v>0.18212522651462901</v>
      </c>
      <c r="Y221" s="14">
        <v>0.14114279583925801</v>
      </c>
      <c r="Z221" s="14">
        <v>0.187877119479326</v>
      </c>
      <c r="AA221" s="14">
        <v>0.13874605259308401</v>
      </c>
      <c r="AB221" s="14">
        <v>0.179113969590002</v>
      </c>
      <c r="AC221" s="14">
        <v>8.4038919878088397E-2</v>
      </c>
      <c r="AD221" s="14">
        <v>0.12117823398734601</v>
      </c>
      <c r="AE221" s="14"/>
      <c r="AF221" s="14">
        <v>0.128922952751442</v>
      </c>
      <c r="AG221" s="14">
        <v>0.15310100836797699</v>
      </c>
      <c r="AH221" s="14">
        <v>0.15032498244135101</v>
      </c>
      <c r="AI221" s="14"/>
      <c r="AJ221" s="14">
        <v>0.12971900607006201</v>
      </c>
      <c r="AK221" s="14">
        <v>0.176589779164464</v>
      </c>
      <c r="AL221" s="14">
        <v>0.14765000239087001</v>
      </c>
      <c r="AM221" s="14">
        <v>0</v>
      </c>
      <c r="AN221" s="14">
        <v>9.5076215293182303E-2</v>
      </c>
      <c r="AO221" s="14"/>
      <c r="AP221" s="14">
        <v>0.166862768569769</v>
      </c>
      <c r="AQ221" s="14">
        <v>0.183532287536009</v>
      </c>
      <c r="AR221" s="14">
        <v>0.126631792127195</v>
      </c>
      <c r="AS221" s="14">
        <v>1.4168221782250299E-2</v>
      </c>
      <c r="AT221" s="14">
        <v>9.3155884927588195E-2</v>
      </c>
      <c r="AU221" s="14"/>
      <c r="AV221" s="14" t="s">
        <v>84</v>
      </c>
      <c r="AW221" s="14">
        <v>0.142150659521246</v>
      </c>
      <c r="AX221" s="14">
        <v>0.17413800807497501</v>
      </c>
      <c r="AY221" s="14">
        <v>0.19625372007527001</v>
      </c>
      <c r="AZ221" s="14">
        <v>0.29274619060290202</v>
      </c>
      <c r="BA221" s="14"/>
      <c r="BB221" s="14">
        <v>0.16672712384149599</v>
      </c>
      <c r="BC221" s="14">
        <v>0</v>
      </c>
      <c r="BD221" s="14">
        <v>0.108946856820079</v>
      </c>
      <c r="BE221" s="14"/>
      <c r="BF221" s="14">
        <v>8.5871277517599501E-2</v>
      </c>
    </row>
    <row r="222" spans="2:58" x14ac:dyDescent="0.35">
      <c r="B222" t="s">
        <v>139</v>
      </c>
      <c r="C222" s="14">
        <v>9.8445976556131201E-2</v>
      </c>
      <c r="D222" s="14">
        <v>0.104892801028621</v>
      </c>
      <c r="E222" s="14">
        <v>9.1510806371666906E-2</v>
      </c>
      <c r="F222" s="14"/>
      <c r="G222" s="14">
        <v>0.146301835640956</v>
      </c>
      <c r="H222" s="14">
        <v>8.6261608836464998E-2</v>
      </c>
      <c r="I222" s="14">
        <v>9.12655027134954E-2</v>
      </c>
      <c r="J222" s="14">
        <v>8.4192244636991403E-2</v>
      </c>
      <c r="K222" s="14">
        <v>9.3012825699602397E-2</v>
      </c>
      <c r="L222" s="14">
        <v>9.7613248371688194E-2</v>
      </c>
      <c r="M222" s="14"/>
      <c r="N222" s="14">
        <v>0.12362401381232099</v>
      </c>
      <c r="O222" s="14">
        <v>0.109613197065611</v>
      </c>
      <c r="P222" s="14">
        <v>8.2363633212950593E-2</v>
      </c>
      <c r="Q222" s="14">
        <v>7.3621516347486093E-2</v>
      </c>
      <c r="R222" s="14"/>
      <c r="S222" s="14">
        <v>0.10898919218474599</v>
      </c>
      <c r="T222" s="14">
        <v>9.0682097569642198E-2</v>
      </c>
      <c r="U222" s="14">
        <v>0.15439776954502599</v>
      </c>
      <c r="V222" s="14">
        <v>5.3132516566621497E-2</v>
      </c>
      <c r="W222" s="14">
        <v>8.6856253776181905E-2</v>
      </c>
      <c r="X222" s="14">
        <v>7.0841508696012301E-2</v>
      </c>
      <c r="Y222" s="14">
        <v>7.0703279208317704E-2</v>
      </c>
      <c r="Z222" s="14">
        <v>9.3062550248119699E-2</v>
      </c>
      <c r="AA222" s="14">
        <v>0.118084957283131</v>
      </c>
      <c r="AB222" s="14">
        <v>0.14222980969330601</v>
      </c>
      <c r="AC222" s="14">
        <v>9.4010991599373803E-2</v>
      </c>
      <c r="AD222" s="14">
        <v>6.4404317388375806E-2</v>
      </c>
      <c r="AE222" s="14"/>
      <c r="AF222" s="14">
        <v>7.2092065459467405E-2</v>
      </c>
      <c r="AG222" s="14">
        <v>0.126105792192199</v>
      </c>
      <c r="AH222" s="14">
        <v>6.6033128963849594E-2</v>
      </c>
      <c r="AI222" s="14"/>
      <c r="AJ222" s="14">
        <v>8.0227394609292901E-2</v>
      </c>
      <c r="AK222" s="14">
        <v>0.11493684896961</v>
      </c>
      <c r="AL222" s="14">
        <v>0.115169746715865</v>
      </c>
      <c r="AM222" s="14">
        <v>0.100285196068418</v>
      </c>
      <c r="AN222" s="14">
        <v>7.1470139350574197E-2</v>
      </c>
      <c r="AO222" s="14"/>
      <c r="AP222" s="14">
        <v>8.4646109916094406E-2</v>
      </c>
      <c r="AQ222" s="14">
        <v>0.118151190628633</v>
      </c>
      <c r="AR222" s="14">
        <v>0.14264307609024501</v>
      </c>
      <c r="AS222" s="14">
        <v>2.48363630240508E-2</v>
      </c>
      <c r="AT222" s="14">
        <v>0.103912743719359</v>
      </c>
      <c r="AU222" s="14"/>
      <c r="AV222" s="14" t="s">
        <v>84</v>
      </c>
      <c r="AW222" s="14">
        <v>9.7804653907950304E-2</v>
      </c>
      <c r="AX222" s="14">
        <v>0.10760083086955</v>
      </c>
      <c r="AY222" s="14">
        <v>0.13859608097599099</v>
      </c>
      <c r="AZ222" s="14">
        <v>0.157532293897025</v>
      </c>
      <c r="BA222" s="14"/>
      <c r="BB222" s="14">
        <v>0.118514982719102</v>
      </c>
      <c r="BC222" s="14">
        <v>1.38886404378949E-2</v>
      </c>
      <c r="BD222" s="14">
        <v>9.5909505549048299E-2</v>
      </c>
      <c r="BE222" s="14"/>
      <c r="BF222" s="14">
        <v>7.9830488253903306E-2</v>
      </c>
    </row>
    <row r="223" spans="2:58" x14ac:dyDescent="0.35">
      <c r="B223" t="s">
        <v>140</v>
      </c>
      <c r="C223" s="14">
        <v>0.16642369367090701</v>
      </c>
      <c r="D223" s="14">
        <v>0.18280972394053599</v>
      </c>
      <c r="E223" s="14">
        <v>0.14986064238480201</v>
      </c>
      <c r="F223" s="14"/>
      <c r="G223" s="14">
        <v>0.1862451254651</v>
      </c>
      <c r="H223" s="14">
        <v>0.10765467966716399</v>
      </c>
      <c r="I223" s="14">
        <v>0.16310481967968901</v>
      </c>
      <c r="J223" s="14">
        <v>0.16730978588298001</v>
      </c>
      <c r="K223" s="14">
        <v>0.17558349063683101</v>
      </c>
      <c r="L223" s="14">
        <v>0.19682043419797701</v>
      </c>
      <c r="M223" s="14"/>
      <c r="N223" s="14">
        <v>0.191990394029388</v>
      </c>
      <c r="O223" s="14">
        <v>0.185765232727364</v>
      </c>
      <c r="P223" s="14">
        <v>0.131564889157084</v>
      </c>
      <c r="Q223" s="14">
        <v>0.14848247393507899</v>
      </c>
      <c r="R223" s="14"/>
      <c r="S223" s="14">
        <v>0.15659592655379201</v>
      </c>
      <c r="T223" s="14">
        <v>0.19040507642634399</v>
      </c>
      <c r="U223" s="14">
        <v>0.16294396924610699</v>
      </c>
      <c r="V223" s="14">
        <v>9.3208963179088902E-2</v>
      </c>
      <c r="W223" s="14">
        <v>0.155096062273752</v>
      </c>
      <c r="X223" s="14">
        <v>0.14471330726946099</v>
      </c>
      <c r="Y223" s="14">
        <v>0.14603055172908899</v>
      </c>
      <c r="Z223" s="14">
        <v>0.23162175480727801</v>
      </c>
      <c r="AA223" s="14">
        <v>0.18137701621371699</v>
      </c>
      <c r="AB223" s="14">
        <v>0.19217817790533501</v>
      </c>
      <c r="AC223" s="14">
        <v>0.245666624524808</v>
      </c>
      <c r="AD223" s="14">
        <v>0.13223569165591401</v>
      </c>
      <c r="AE223" s="14"/>
      <c r="AF223" s="14">
        <v>6.7119985557945794E-2</v>
      </c>
      <c r="AG223" s="14">
        <v>0.28001200618021499</v>
      </c>
      <c r="AH223" s="14">
        <v>7.2130965483488907E-2</v>
      </c>
      <c r="AI223" s="14"/>
      <c r="AJ223" s="14">
        <v>6.4220634369947294E-2</v>
      </c>
      <c r="AK223" s="14">
        <v>0.26458409944347999</v>
      </c>
      <c r="AL223" s="14">
        <v>0.291311607960415</v>
      </c>
      <c r="AM223" s="14">
        <v>0</v>
      </c>
      <c r="AN223" s="14">
        <v>9.3704331990350706E-2</v>
      </c>
      <c r="AO223" s="14"/>
      <c r="AP223" s="14">
        <v>8.5432305507578604E-2</v>
      </c>
      <c r="AQ223" s="14">
        <v>0.21918214986107201</v>
      </c>
      <c r="AR223" s="14">
        <v>0.270487655038118</v>
      </c>
      <c r="AS223" s="14">
        <v>4.0646782467835497E-3</v>
      </c>
      <c r="AT223" s="14">
        <v>0.105527166186223</v>
      </c>
      <c r="AU223" s="14"/>
      <c r="AV223" s="14" t="s">
        <v>84</v>
      </c>
      <c r="AW223" s="14">
        <v>0.19084716832619</v>
      </c>
      <c r="AX223" s="14">
        <v>0.19849795661668099</v>
      </c>
      <c r="AY223" s="14">
        <v>0.18710275406492599</v>
      </c>
      <c r="AZ223" s="14">
        <v>0.24886356288559899</v>
      </c>
      <c r="BA223" s="14"/>
      <c r="BB223" s="14">
        <v>5.9115784409104997E-2</v>
      </c>
      <c r="BC223" s="14">
        <v>0</v>
      </c>
      <c r="BD223" s="14">
        <v>6.55844800106231E-2</v>
      </c>
      <c r="BE223" s="14"/>
      <c r="BF223" s="14">
        <v>5.0250543910586198E-2</v>
      </c>
    </row>
    <row r="224" spans="2:58" x14ac:dyDescent="0.35">
      <c r="B224" t="s">
        <v>141</v>
      </c>
      <c r="C224" s="14">
        <v>0.11205510627330301</v>
      </c>
      <c r="D224" s="14">
        <v>6.5721842384100407E-2</v>
      </c>
      <c r="E224" s="14">
        <v>0.15670654879547999</v>
      </c>
      <c r="F224" s="14"/>
      <c r="G224" s="14">
        <v>0.146492187666285</v>
      </c>
      <c r="H224" s="14">
        <v>9.9445404589012507E-2</v>
      </c>
      <c r="I224" s="14">
        <v>0.117172404693367</v>
      </c>
      <c r="J224" s="14">
        <v>0.103532285002017</v>
      </c>
      <c r="K224" s="14">
        <v>0.10923508896091901</v>
      </c>
      <c r="L224" s="14">
        <v>0.10407459277421401</v>
      </c>
      <c r="M224" s="14"/>
      <c r="N224" s="14">
        <v>9.6187895270342896E-2</v>
      </c>
      <c r="O224" s="14">
        <v>8.8820460837846005E-2</v>
      </c>
      <c r="P224" s="14">
        <v>0.111932726533789</v>
      </c>
      <c r="Q224" s="14">
        <v>0.15160771101401199</v>
      </c>
      <c r="R224" s="14"/>
      <c r="S224" s="14">
        <v>9.0844410839131501E-2</v>
      </c>
      <c r="T224" s="14">
        <v>0.120803886069506</v>
      </c>
      <c r="U224" s="14">
        <v>0.11023370673848699</v>
      </c>
      <c r="V224" s="14">
        <v>0.13222208998100901</v>
      </c>
      <c r="W224" s="14">
        <v>0.114867565739255</v>
      </c>
      <c r="X224" s="14">
        <v>0.12222760702949501</v>
      </c>
      <c r="Y224" s="14">
        <v>0.152308051016003</v>
      </c>
      <c r="Z224" s="14">
        <v>7.0105977830031405E-2</v>
      </c>
      <c r="AA224" s="14">
        <v>0.100676286709136</v>
      </c>
      <c r="AB224" s="14">
        <v>9.6296511490563702E-2</v>
      </c>
      <c r="AC224" s="14">
        <v>9.46174789815587E-2</v>
      </c>
      <c r="AD224" s="14">
        <v>0.14717529312003499</v>
      </c>
      <c r="AE224" s="14"/>
      <c r="AF224" s="14">
        <v>9.38715674411391E-2</v>
      </c>
      <c r="AG224" s="14">
        <v>6.8542373407862706E-2</v>
      </c>
      <c r="AH224" s="14">
        <v>0.24043886762206501</v>
      </c>
      <c r="AI224" s="14"/>
      <c r="AJ224" s="14">
        <v>9.5577352504884694E-2</v>
      </c>
      <c r="AK224" s="14">
        <v>8.1064160582522193E-2</v>
      </c>
      <c r="AL224" s="14">
        <v>5.5863857698529501E-2</v>
      </c>
      <c r="AM224" s="14">
        <v>0</v>
      </c>
      <c r="AN224" s="14">
        <v>0.21949848151666401</v>
      </c>
      <c r="AO224" s="14"/>
      <c r="AP224" s="14">
        <v>9.6945761990232707E-2</v>
      </c>
      <c r="AQ224" s="14">
        <v>8.5947922916513805E-2</v>
      </c>
      <c r="AR224" s="14">
        <v>0.13411724305838599</v>
      </c>
      <c r="AS224" s="14">
        <v>2.9379811373330299E-2</v>
      </c>
      <c r="AT224" s="14">
        <v>0.26287556691602398</v>
      </c>
      <c r="AU224" s="14"/>
      <c r="AV224" s="14" t="s">
        <v>84</v>
      </c>
      <c r="AW224" s="14">
        <v>0.108798298533759</v>
      </c>
      <c r="AX224" s="14">
        <v>9.4316279659888799E-2</v>
      </c>
      <c r="AY224" s="14">
        <v>8.0644660682200497E-2</v>
      </c>
      <c r="AZ224" s="14">
        <v>7.2655276715132902E-2</v>
      </c>
      <c r="BA224" s="14"/>
      <c r="BB224" s="14">
        <v>0.128665137924556</v>
      </c>
      <c r="BC224" s="14">
        <v>2.96648550695453E-2</v>
      </c>
      <c r="BD224" s="14">
        <v>0.134964356175682</v>
      </c>
      <c r="BE224" s="14"/>
      <c r="BF224" s="14">
        <v>9.3383671926754702E-2</v>
      </c>
    </row>
    <row r="225" spans="2:58" x14ac:dyDescent="0.35"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</row>
    <row r="226" spans="2:58" x14ac:dyDescent="0.35">
      <c r="B226" s="6" t="s">
        <v>153</v>
      </c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</row>
    <row r="227" spans="2:58" x14ac:dyDescent="0.35">
      <c r="B227" s="24" t="s">
        <v>82</v>
      </c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</row>
    <row r="228" spans="2:58" x14ac:dyDescent="0.35">
      <c r="B228" t="s">
        <v>147</v>
      </c>
      <c r="C228" s="14">
        <v>0.13668232713521</v>
      </c>
      <c r="D228" s="14">
        <v>0.14494216220758499</v>
      </c>
      <c r="E228" s="14">
        <v>0.12900441692119699</v>
      </c>
      <c r="F228" s="14"/>
      <c r="G228" s="14">
        <v>0.14792019540409301</v>
      </c>
      <c r="H228" s="14">
        <v>0.14295652664835901</v>
      </c>
      <c r="I228" s="14">
        <v>0.15612967961075699</v>
      </c>
      <c r="J228" s="14">
        <v>0.108200018570319</v>
      </c>
      <c r="K228" s="14">
        <v>0.13174674243651399</v>
      </c>
      <c r="L228" s="14">
        <v>0.13483276762094301</v>
      </c>
      <c r="M228" s="14"/>
      <c r="N228" s="14">
        <v>0.111072938489078</v>
      </c>
      <c r="O228" s="14">
        <v>0.145163190198422</v>
      </c>
      <c r="P228" s="14">
        <v>0.14548108475250501</v>
      </c>
      <c r="Q228" s="14">
        <v>0.14582346247040401</v>
      </c>
      <c r="R228" s="14"/>
      <c r="S228" s="14">
        <v>0.18095368763554501</v>
      </c>
      <c r="T228" s="14">
        <v>0.123092075368082</v>
      </c>
      <c r="U228" s="14">
        <v>0.11559153039532701</v>
      </c>
      <c r="V228" s="14">
        <v>0.13729151373276</v>
      </c>
      <c r="W228" s="14">
        <v>0.149132097630963</v>
      </c>
      <c r="X228" s="14">
        <v>0.17095538109946401</v>
      </c>
      <c r="Y228" s="14">
        <v>0.124413268305302</v>
      </c>
      <c r="Z228" s="14">
        <v>0.130105075483815</v>
      </c>
      <c r="AA228" s="14">
        <v>0.10442801710430701</v>
      </c>
      <c r="AB228" s="14">
        <v>0.11091945307739599</v>
      </c>
      <c r="AC228" s="14">
        <v>0.134844598170859</v>
      </c>
      <c r="AD228" s="14">
        <v>0.15113252719248901</v>
      </c>
      <c r="AE228" s="14"/>
      <c r="AF228" s="14">
        <v>0.13190142899132201</v>
      </c>
      <c r="AG228" s="14">
        <v>0.122298076572743</v>
      </c>
      <c r="AH228" s="14">
        <v>0.20491184926938799</v>
      </c>
      <c r="AI228" s="14"/>
      <c r="AJ228" s="14">
        <v>0.22198562078622899</v>
      </c>
      <c r="AK228" s="14">
        <v>7.1975156386679007E-2</v>
      </c>
      <c r="AL228" s="14">
        <v>7.87066084248398E-2</v>
      </c>
      <c r="AM228" s="14">
        <v>0</v>
      </c>
      <c r="AN228" s="14">
        <v>0.18374395649539399</v>
      </c>
      <c r="AO228" s="14"/>
      <c r="AP228" s="14">
        <v>0.39416627839144702</v>
      </c>
      <c r="AQ228" s="14">
        <v>7.4293224225549306E-2</v>
      </c>
      <c r="AR228" s="14">
        <v>6.9754271918335706E-2</v>
      </c>
      <c r="AS228" s="14">
        <v>5.5497185068979098E-2</v>
      </c>
      <c r="AT228" s="14">
        <v>0.120325428622835</v>
      </c>
      <c r="AU228" s="14"/>
      <c r="AV228" s="14" t="s">
        <v>84</v>
      </c>
      <c r="AW228" s="14">
        <v>0.113612630201437</v>
      </c>
      <c r="AX228" s="14">
        <v>0.13271662421866701</v>
      </c>
      <c r="AY228" s="14">
        <v>0.154381747794573</v>
      </c>
      <c r="AZ228" s="14">
        <v>9.1583486749305804E-2</v>
      </c>
      <c r="BA228" s="14"/>
      <c r="BB228" s="14">
        <v>7.0448054179525904E-2</v>
      </c>
      <c r="BC228" s="14">
        <v>5.2334477648783698E-2</v>
      </c>
      <c r="BD228" s="14">
        <v>0.10596918209586299</v>
      </c>
      <c r="BE228" s="14"/>
      <c r="BF228" s="14">
        <v>7.5363445287907102E-2</v>
      </c>
    </row>
    <row r="229" spans="2:58" x14ac:dyDescent="0.35">
      <c r="B229" t="s">
        <v>148</v>
      </c>
      <c r="C229" s="14">
        <v>0.13566502570414099</v>
      </c>
      <c r="D229" s="14">
        <v>0.13281340575793499</v>
      </c>
      <c r="E229" s="14">
        <v>0.13885567052877901</v>
      </c>
      <c r="F229" s="14"/>
      <c r="G229" s="14">
        <v>0.11411153918696</v>
      </c>
      <c r="H229" s="14">
        <v>0.114865908370454</v>
      </c>
      <c r="I229" s="14">
        <v>0.11258785415407099</v>
      </c>
      <c r="J229" s="14">
        <v>0.136855741088275</v>
      </c>
      <c r="K229" s="14">
        <v>0.12059307235700201</v>
      </c>
      <c r="L229" s="14">
        <v>0.194829089594558</v>
      </c>
      <c r="M229" s="14"/>
      <c r="N229" s="14">
        <v>0.135300722349879</v>
      </c>
      <c r="O229" s="14">
        <v>0.13227127470556299</v>
      </c>
      <c r="P229" s="14">
        <v>0.13343793671940099</v>
      </c>
      <c r="Q229" s="14">
        <v>0.14209732557669</v>
      </c>
      <c r="R229" s="14"/>
      <c r="S229" s="14">
        <v>0.12334336643577599</v>
      </c>
      <c r="T229" s="14">
        <v>0.16277400514377199</v>
      </c>
      <c r="U229" s="14">
        <v>0.183083485796393</v>
      </c>
      <c r="V229" s="14">
        <v>0.202089091094449</v>
      </c>
      <c r="W229" s="14">
        <v>0.14050515529879701</v>
      </c>
      <c r="X229" s="14">
        <v>0.123225426560019</v>
      </c>
      <c r="Y229" s="14">
        <v>0.105601591157227</v>
      </c>
      <c r="Z229" s="14">
        <v>8.4762864357687706E-2</v>
      </c>
      <c r="AA229" s="14">
        <v>9.9745147210528101E-2</v>
      </c>
      <c r="AB229" s="14">
        <v>0.14887657341612301</v>
      </c>
      <c r="AC229" s="14">
        <v>9.5775485633167803E-2</v>
      </c>
      <c r="AD229" s="14">
        <v>8.2326580540055205E-2</v>
      </c>
      <c r="AE229" s="14"/>
      <c r="AF229" s="14">
        <v>0.154874065300832</v>
      </c>
      <c r="AG229" s="14">
        <v>0.12145421193323799</v>
      </c>
      <c r="AH229" s="14">
        <v>0.13719143953513899</v>
      </c>
      <c r="AI229" s="14"/>
      <c r="AJ229" s="14">
        <v>0.21088339376297</v>
      </c>
      <c r="AK229" s="14">
        <v>7.9722187680720299E-2</v>
      </c>
      <c r="AL229" s="14">
        <v>0.15215883227978699</v>
      </c>
      <c r="AM229" s="14">
        <v>0</v>
      </c>
      <c r="AN229" s="14">
        <v>0.12135969946931401</v>
      </c>
      <c r="AO229" s="14"/>
      <c r="AP229" s="14">
        <v>0.30589211342774902</v>
      </c>
      <c r="AQ229" s="14">
        <v>7.5386572770494403E-2</v>
      </c>
      <c r="AR229" s="14">
        <v>0.17933374804647101</v>
      </c>
      <c r="AS229" s="14">
        <v>0.10938087115386801</v>
      </c>
      <c r="AT229" s="14">
        <v>0.13534071044193199</v>
      </c>
      <c r="AU229" s="14"/>
      <c r="AV229" s="14" t="s">
        <v>84</v>
      </c>
      <c r="AW229" s="14">
        <v>0.114061821648945</v>
      </c>
      <c r="AX229" s="14">
        <v>0.13608198081739101</v>
      </c>
      <c r="AY229" s="14">
        <v>9.9233461008324406E-2</v>
      </c>
      <c r="AZ229" s="14">
        <v>0.165910639816086</v>
      </c>
      <c r="BA229" s="14"/>
      <c r="BB229" s="14">
        <v>4.5666243345013999E-2</v>
      </c>
      <c r="BC229" s="14">
        <v>0.112192856521455</v>
      </c>
      <c r="BD229" s="14">
        <v>0.173137606984304</v>
      </c>
      <c r="BE229" s="14"/>
      <c r="BF229" s="14">
        <v>0.115961686625631</v>
      </c>
    </row>
    <row r="230" spans="2:58" x14ac:dyDescent="0.35">
      <c r="B230" t="s">
        <v>149</v>
      </c>
      <c r="C230" s="14">
        <v>0.14130176113929399</v>
      </c>
      <c r="D230" s="14">
        <v>0.14546204780803099</v>
      </c>
      <c r="E230" s="14">
        <v>0.13663616730465999</v>
      </c>
      <c r="F230" s="14"/>
      <c r="G230" s="14">
        <v>0.13871003522723599</v>
      </c>
      <c r="H230" s="14">
        <v>0.14827348429218401</v>
      </c>
      <c r="I230" s="14">
        <v>0.12618451977168799</v>
      </c>
      <c r="J230" s="14">
        <v>0.12109916546897501</v>
      </c>
      <c r="K230" s="14">
        <v>0.144613128485022</v>
      </c>
      <c r="L230" s="14">
        <v>0.163884584232452</v>
      </c>
      <c r="M230" s="14"/>
      <c r="N230" s="14">
        <v>0.14525774433248201</v>
      </c>
      <c r="O230" s="14">
        <v>0.12114486495128</v>
      </c>
      <c r="P230" s="14">
        <v>0.16459973169006001</v>
      </c>
      <c r="Q230" s="14">
        <v>0.138011078743422</v>
      </c>
      <c r="R230" s="14"/>
      <c r="S230" s="14">
        <v>0.15717047447104901</v>
      </c>
      <c r="T230" s="14">
        <v>0.161159546572132</v>
      </c>
      <c r="U230" s="14">
        <v>0.105382055427827</v>
      </c>
      <c r="V230" s="14">
        <v>0.18669350528044101</v>
      </c>
      <c r="W230" s="14">
        <v>0.117578993907954</v>
      </c>
      <c r="X230" s="14">
        <v>0.14114722168409999</v>
      </c>
      <c r="Y230" s="14">
        <v>0.12652985445826201</v>
      </c>
      <c r="Z230" s="14">
        <v>9.7177248160883897E-2</v>
      </c>
      <c r="AA230" s="14">
        <v>0.114685070039326</v>
      </c>
      <c r="AB230" s="14">
        <v>0.16690224547331101</v>
      </c>
      <c r="AC230" s="14">
        <v>0.111978097542904</v>
      </c>
      <c r="AD230" s="14">
        <v>0.164640804041644</v>
      </c>
      <c r="AE230" s="14"/>
      <c r="AF230" s="14">
        <v>0.17661460420512301</v>
      </c>
      <c r="AG230" s="14">
        <v>0.110488112574745</v>
      </c>
      <c r="AH230" s="14">
        <v>0.15382722227145901</v>
      </c>
      <c r="AI230" s="14"/>
      <c r="AJ230" s="14">
        <v>0.175880687454849</v>
      </c>
      <c r="AK230" s="14">
        <v>9.7868273670151995E-2</v>
      </c>
      <c r="AL230" s="14">
        <v>0.17528483567268499</v>
      </c>
      <c r="AM230" s="14">
        <v>0.209342519925933</v>
      </c>
      <c r="AN230" s="14">
        <v>0.14568378662803699</v>
      </c>
      <c r="AO230" s="14"/>
      <c r="AP230" s="14">
        <v>0.15758430238117799</v>
      </c>
      <c r="AQ230" s="14">
        <v>0.102420320901634</v>
      </c>
      <c r="AR230" s="14">
        <v>0.14605427193413301</v>
      </c>
      <c r="AS230" s="14">
        <v>0.17683655892434</v>
      </c>
      <c r="AT230" s="14">
        <v>0.220835919255988</v>
      </c>
      <c r="AU230" s="14"/>
      <c r="AV230" s="14" t="s">
        <v>84</v>
      </c>
      <c r="AW230" s="14">
        <v>0.12960190844525801</v>
      </c>
      <c r="AX230" s="14">
        <v>0.129258128247739</v>
      </c>
      <c r="AY230" s="14">
        <v>0.135418904086752</v>
      </c>
      <c r="AZ230" s="14">
        <v>0.149341527064699</v>
      </c>
      <c r="BA230" s="14"/>
      <c r="BB230" s="14">
        <v>0.119820576457009</v>
      </c>
      <c r="BC230" s="14">
        <v>0.20274954115108501</v>
      </c>
      <c r="BD230" s="14">
        <v>0.277713429139608</v>
      </c>
      <c r="BE230" s="14"/>
      <c r="BF230" s="14">
        <v>0.19710906733307301</v>
      </c>
    </row>
    <row r="231" spans="2:58" x14ac:dyDescent="0.35">
      <c r="B231" t="s">
        <v>150</v>
      </c>
      <c r="C231" s="14">
        <v>0.161191039015502</v>
      </c>
      <c r="D231" s="14">
        <v>0.16564204520920001</v>
      </c>
      <c r="E231" s="14">
        <v>0.15731209439343899</v>
      </c>
      <c r="F231" s="14"/>
      <c r="G231" s="14">
        <v>0.162955745013068</v>
      </c>
      <c r="H231" s="14">
        <v>0.175457499247029</v>
      </c>
      <c r="I231" s="14">
        <v>0.148061032123286</v>
      </c>
      <c r="J231" s="14">
        <v>0.149920554801069</v>
      </c>
      <c r="K231" s="14">
        <v>0.153403004095608</v>
      </c>
      <c r="L231" s="14">
        <v>0.17351318970896801</v>
      </c>
      <c r="M231" s="14"/>
      <c r="N231" s="14">
        <v>0.21883313960089201</v>
      </c>
      <c r="O231" s="14">
        <v>0.129350161344023</v>
      </c>
      <c r="P231" s="14">
        <v>0.14624010393769701</v>
      </c>
      <c r="Q231" s="14">
        <v>0.146023769754207</v>
      </c>
      <c r="R231" s="14"/>
      <c r="S231" s="14">
        <v>0.19557919133715601</v>
      </c>
      <c r="T231" s="14">
        <v>0.15568319353770199</v>
      </c>
      <c r="U231" s="14">
        <v>0.15205522330636001</v>
      </c>
      <c r="V231" s="14">
        <v>0.115280108549644</v>
      </c>
      <c r="W231" s="14">
        <v>0.21922207843742</v>
      </c>
      <c r="X231" s="14">
        <v>0.173636470293726</v>
      </c>
      <c r="Y231" s="14">
        <v>0.15464069878113701</v>
      </c>
      <c r="Z231" s="14">
        <v>0.203349152199332</v>
      </c>
      <c r="AA231" s="14">
        <v>0.15952390481565601</v>
      </c>
      <c r="AB231" s="14">
        <v>0.117106356225237</v>
      </c>
      <c r="AC231" s="14">
        <v>0.14014537518141901</v>
      </c>
      <c r="AD231" s="14">
        <v>0.14853960918205</v>
      </c>
      <c r="AE231" s="14"/>
      <c r="AF231" s="14">
        <v>0.15521481418626601</v>
      </c>
      <c r="AG231" s="14">
        <v>0.185729111647329</v>
      </c>
      <c r="AH231" s="14">
        <v>0.10482691749526001</v>
      </c>
      <c r="AI231" s="14"/>
      <c r="AJ231" s="14">
        <v>0.149823054173996</v>
      </c>
      <c r="AK231" s="14">
        <v>0.19177867538194701</v>
      </c>
      <c r="AL231" s="14">
        <v>0.19801847098905001</v>
      </c>
      <c r="AM231" s="14">
        <v>0.172725112572961</v>
      </c>
      <c r="AN231" s="14">
        <v>8.6542348667362698E-2</v>
      </c>
      <c r="AO231" s="14"/>
      <c r="AP231" s="14">
        <v>6.6668378290481806E-2</v>
      </c>
      <c r="AQ231" s="14">
        <v>0.197440966630193</v>
      </c>
      <c r="AR231" s="14">
        <v>0.22517254093775699</v>
      </c>
      <c r="AS231" s="14">
        <v>0.20210965212890999</v>
      </c>
      <c r="AT231" s="14">
        <v>0.15970963507274499</v>
      </c>
      <c r="AU231" s="14"/>
      <c r="AV231" s="14" t="s">
        <v>84</v>
      </c>
      <c r="AW231" s="14">
        <v>0.17614979915102899</v>
      </c>
      <c r="AX231" s="14">
        <v>0.17504694999232201</v>
      </c>
      <c r="AY231" s="14">
        <v>0.22439268577730401</v>
      </c>
      <c r="AZ231" s="14">
        <v>0.16173559725341799</v>
      </c>
      <c r="BA231" s="14"/>
      <c r="BB231" s="14">
        <v>0.24839817169533901</v>
      </c>
      <c r="BC231" s="14">
        <v>0.21594771570329299</v>
      </c>
      <c r="BD231" s="14">
        <v>0.18062990972521401</v>
      </c>
      <c r="BE231" s="14"/>
      <c r="BF231" s="14">
        <v>0.21873215198974399</v>
      </c>
    </row>
    <row r="232" spans="2:58" x14ac:dyDescent="0.35">
      <c r="B232" t="s">
        <v>151</v>
      </c>
      <c r="C232" s="14">
        <v>0.38510706615344298</v>
      </c>
      <c r="D232" s="14">
        <v>0.38526866186992098</v>
      </c>
      <c r="E232" s="14">
        <v>0.38414566830848601</v>
      </c>
      <c r="F232" s="14"/>
      <c r="G232" s="14">
        <v>0.37331998303154601</v>
      </c>
      <c r="H232" s="14">
        <v>0.34744103035295698</v>
      </c>
      <c r="I232" s="14">
        <v>0.40283361282064201</v>
      </c>
      <c r="J232" s="14">
        <v>0.459507266753509</v>
      </c>
      <c r="K232" s="14">
        <v>0.43239173477510401</v>
      </c>
      <c r="L232" s="14">
        <v>0.316730908046714</v>
      </c>
      <c r="M232" s="14"/>
      <c r="N232" s="14">
        <v>0.35161186723253302</v>
      </c>
      <c r="O232" s="14">
        <v>0.447995483534044</v>
      </c>
      <c r="P232" s="14">
        <v>0.37020767666614701</v>
      </c>
      <c r="Q232" s="14">
        <v>0.36830102769157502</v>
      </c>
      <c r="R232" s="14"/>
      <c r="S232" s="14">
        <v>0.294307543902387</v>
      </c>
      <c r="T232" s="14">
        <v>0.36309709328294498</v>
      </c>
      <c r="U232" s="14">
        <v>0.413221708671481</v>
      </c>
      <c r="V232" s="14">
        <v>0.32082853593070099</v>
      </c>
      <c r="W232" s="14">
        <v>0.327645503344971</v>
      </c>
      <c r="X232" s="14">
        <v>0.33677656774836101</v>
      </c>
      <c r="Y232" s="14">
        <v>0.44727895463329898</v>
      </c>
      <c r="Z232" s="14">
        <v>0.43677269042289202</v>
      </c>
      <c r="AA232" s="14">
        <v>0.48666158633691903</v>
      </c>
      <c r="AB232" s="14">
        <v>0.434810739554087</v>
      </c>
      <c r="AC232" s="14">
        <v>0.47913531160295297</v>
      </c>
      <c r="AD232" s="14">
        <v>0.38892510508399503</v>
      </c>
      <c r="AE232" s="14"/>
      <c r="AF232" s="14">
        <v>0.35656814936763498</v>
      </c>
      <c r="AG232" s="14">
        <v>0.43036684947275999</v>
      </c>
      <c r="AH232" s="14">
        <v>0.29803017849253699</v>
      </c>
      <c r="AI232" s="14"/>
      <c r="AJ232" s="14">
        <v>0.22351365203100501</v>
      </c>
      <c r="AK232" s="14">
        <v>0.52772537208219605</v>
      </c>
      <c r="AL232" s="14">
        <v>0.38830293737511601</v>
      </c>
      <c r="AM232" s="14">
        <v>0.61793236750110703</v>
      </c>
      <c r="AN232" s="14">
        <v>0.35171746336872201</v>
      </c>
      <c r="AO232" s="14"/>
      <c r="AP232" s="14">
        <v>5.8235263866644599E-2</v>
      </c>
      <c r="AQ232" s="14">
        <v>0.51756361824095998</v>
      </c>
      <c r="AR232" s="14">
        <v>0.339764065114596</v>
      </c>
      <c r="AS232" s="14">
        <v>0.44456283032146898</v>
      </c>
      <c r="AT232" s="14">
        <v>0.26828029470537801</v>
      </c>
      <c r="AU232" s="14"/>
      <c r="AV232" s="14" t="s">
        <v>84</v>
      </c>
      <c r="AW232" s="14">
        <v>0.424268331983781</v>
      </c>
      <c r="AX232" s="14">
        <v>0.38540544559374201</v>
      </c>
      <c r="AY232" s="14">
        <v>0.35565255888069802</v>
      </c>
      <c r="AZ232" s="14">
        <v>0.39371957364558102</v>
      </c>
      <c r="BA232" s="14"/>
      <c r="BB232" s="14">
        <v>0.48624395880593002</v>
      </c>
      <c r="BC232" s="14">
        <v>0.41677540897538301</v>
      </c>
      <c r="BD232" s="14">
        <v>0.21048749926794</v>
      </c>
      <c r="BE232" s="14"/>
      <c r="BF232" s="14">
        <v>0.37065213619175802</v>
      </c>
    </row>
    <row r="233" spans="2:58" x14ac:dyDescent="0.35">
      <c r="B233" t="s">
        <v>141</v>
      </c>
      <c r="C233" s="14">
        <v>4.0052780852410402E-2</v>
      </c>
      <c r="D233" s="14">
        <v>2.5871677147329099E-2</v>
      </c>
      <c r="E233" s="14">
        <v>5.4045982543439598E-2</v>
      </c>
      <c r="F233" s="14"/>
      <c r="G233" s="14">
        <v>6.2982502137098106E-2</v>
      </c>
      <c r="H233" s="14">
        <v>7.1005551089017502E-2</v>
      </c>
      <c r="I233" s="14">
        <v>5.4203301519556303E-2</v>
      </c>
      <c r="J233" s="14">
        <v>2.4417253317851901E-2</v>
      </c>
      <c r="K233" s="14">
        <v>1.7252317850749498E-2</v>
      </c>
      <c r="L233" s="14">
        <v>1.6209460796366201E-2</v>
      </c>
      <c r="M233" s="14"/>
      <c r="N233" s="14">
        <v>3.7923587995135601E-2</v>
      </c>
      <c r="O233" s="14">
        <v>2.4075025266667702E-2</v>
      </c>
      <c r="P233" s="14">
        <v>4.0033466234190497E-2</v>
      </c>
      <c r="Q233" s="14">
        <v>5.9743335763702603E-2</v>
      </c>
      <c r="R233" s="14"/>
      <c r="S233" s="14">
        <v>4.8645736218087099E-2</v>
      </c>
      <c r="T233" s="14">
        <v>3.4194086095366498E-2</v>
      </c>
      <c r="U233" s="14">
        <v>3.06659964026114E-2</v>
      </c>
      <c r="V233" s="14">
        <v>3.7817245412005297E-2</v>
      </c>
      <c r="W233" s="14">
        <v>4.5916171379895697E-2</v>
      </c>
      <c r="X233" s="14">
        <v>5.4258932614329597E-2</v>
      </c>
      <c r="Y233" s="14">
        <v>4.1535632664773101E-2</v>
      </c>
      <c r="Z233" s="14">
        <v>4.7832969375389597E-2</v>
      </c>
      <c r="AA233" s="14">
        <v>3.4956274493265098E-2</v>
      </c>
      <c r="AB233" s="14">
        <v>2.1384632253846701E-2</v>
      </c>
      <c r="AC233" s="14">
        <v>3.81211318686977E-2</v>
      </c>
      <c r="AD233" s="14">
        <v>6.4435373959766604E-2</v>
      </c>
      <c r="AE233" s="14"/>
      <c r="AF233" s="14">
        <v>2.4826937948822798E-2</v>
      </c>
      <c r="AG233" s="14">
        <v>2.9663637799184999E-2</v>
      </c>
      <c r="AH233" s="14">
        <v>0.101212392936217</v>
      </c>
      <c r="AI233" s="14"/>
      <c r="AJ233" s="14">
        <v>1.7913591790950902E-2</v>
      </c>
      <c r="AK233" s="14">
        <v>3.09303347983057E-2</v>
      </c>
      <c r="AL233" s="14">
        <v>7.5283152585221497E-3</v>
      </c>
      <c r="AM233" s="14">
        <v>0</v>
      </c>
      <c r="AN233" s="14">
        <v>0.11095274537117</v>
      </c>
      <c r="AO233" s="14"/>
      <c r="AP233" s="14">
        <v>1.7453663642499999E-2</v>
      </c>
      <c r="AQ233" s="14">
        <v>3.2895297231169601E-2</v>
      </c>
      <c r="AR233" s="14">
        <v>3.9921102048707101E-2</v>
      </c>
      <c r="AS233" s="14">
        <v>1.16129024024333E-2</v>
      </c>
      <c r="AT233" s="14">
        <v>9.5508011901122E-2</v>
      </c>
      <c r="AU233" s="14"/>
      <c r="AV233" s="14" t="s">
        <v>84</v>
      </c>
      <c r="AW233" s="14">
        <v>4.2305508569550003E-2</v>
      </c>
      <c r="AX233" s="14">
        <v>4.1490871130139398E-2</v>
      </c>
      <c r="AY233" s="14">
        <v>3.09206424523484E-2</v>
      </c>
      <c r="AZ233" s="14">
        <v>3.7709175470911203E-2</v>
      </c>
      <c r="BA233" s="14"/>
      <c r="BB233" s="14">
        <v>2.9422995517182599E-2</v>
      </c>
      <c r="BC233" s="14">
        <v>0</v>
      </c>
      <c r="BD233" s="14">
        <v>5.20623727870713E-2</v>
      </c>
      <c r="BE233" s="14"/>
      <c r="BF233" s="14">
        <v>2.21815125718865E-2</v>
      </c>
    </row>
    <row r="234" spans="2:58" x14ac:dyDescent="0.35"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</row>
    <row r="235" spans="2:58" x14ac:dyDescent="0.35">
      <c r="B235" s="6" t="s">
        <v>154</v>
      </c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</row>
    <row r="236" spans="2:58" x14ac:dyDescent="0.35">
      <c r="B236" s="24" t="s">
        <v>82</v>
      </c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</row>
    <row r="237" spans="2:58" x14ac:dyDescent="0.35">
      <c r="B237" t="s">
        <v>147</v>
      </c>
      <c r="C237" s="14">
        <v>0.33547772616132099</v>
      </c>
      <c r="D237" s="14">
        <v>0.34353482992378298</v>
      </c>
      <c r="E237" s="14">
        <v>0.32858517277360499</v>
      </c>
      <c r="F237" s="14"/>
      <c r="G237" s="14">
        <v>0.34341332672927499</v>
      </c>
      <c r="H237" s="14">
        <v>0.392119171129095</v>
      </c>
      <c r="I237" s="14">
        <v>0.372731307389083</v>
      </c>
      <c r="J237" s="14">
        <v>0.31838546691507302</v>
      </c>
      <c r="K237" s="14">
        <v>0.31150713834745802</v>
      </c>
      <c r="L237" s="14">
        <v>0.28392919781814102</v>
      </c>
      <c r="M237" s="14"/>
      <c r="N237" s="14">
        <v>0.328078151699356</v>
      </c>
      <c r="O237" s="14">
        <v>0.34693195850408898</v>
      </c>
      <c r="P237" s="14">
        <v>0.35327228193301702</v>
      </c>
      <c r="Q237" s="14">
        <v>0.313821137360344</v>
      </c>
      <c r="R237" s="14"/>
      <c r="S237" s="14">
        <v>0.41087324180040102</v>
      </c>
      <c r="T237" s="14">
        <v>0.27127406656605102</v>
      </c>
      <c r="U237" s="14">
        <v>0.28687675737191498</v>
      </c>
      <c r="V237" s="14">
        <v>0.30241203145414403</v>
      </c>
      <c r="W237" s="14">
        <v>0.29769927564721799</v>
      </c>
      <c r="X237" s="14">
        <v>0.33366825487801199</v>
      </c>
      <c r="Y237" s="14">
        <v>0.307457697790674</v>
      </c>
      <c r="Z237" s="14">
        <v>0.49738847977308698</v>
      </c>
      <c r="AA237" s="14">
        <v>0.34954647196134903</v>
      </c>
      <c r="AB237" s="14">
        <v>0.35576045263371098</v>
      </c>
      <c r="AC237" s="14">
        <v>0.37054297267155001</v>
      </c>
      <c r="AD237" s="14">
        <v>0.27204333637809802</v>
      </c>
      <c r="AE237" s="14"/>
      <c r="AF237" s="14">
        <v>0.271294627499513</v>
      </c>
      <c r="AG237" s="14">
        <v>0.374199103218333</v>
      </c>
      <c r="AH237" s="14">
        <v>0.39738598140020398</v>
      </c>
      <c r="AI237" s="14"/>
      <c r="AJ237" s="14">
        <v>0.22907675804992</v>
      </c>
      <c r="AK237" s="14">
        <v>0.50223514234656896</v>
      </c>
      <c r="AL237" s="14">
        <v>0.28326299300062302</v>
      </c>
      <c r="AM237" s="14">
        <v>3.2628471497918497E-2</v>
      </c>
      <c r="AN237" s="14">
        <v>0.36622860938517199</v>
      </c>
      <c r="AO237" s="14"/>
      <c r="AP237" s="14">
        <v>0.199155305873601</v>
      </c>
      <c r="AQ237" s="14">
        <v>0.56845298297033298</v>
      </c>
      <c r="AR237" s="14">
        <v>0.20991926616937401</v>
      </c>
      <c r="AS237" s="14">
        <v>0.107256391012353</v>
      </c>
      <c r="AT237" s="14">
        <v>0.192815882193588</v>
      </c>
      <c r="AU237" s="14"/>
      <c r="AV237" s="14" t="s">
        <v>84</v>
      </c>
      <c r="AW237" s="14">
        <v>0.36166733290106301</v>
      </c>
      <c r="AX237" s="14">
        <v>0.33070587649607502</v>
      </c>
      <c r="AY237" s="14">
        <v>0.32857440079023498</v>
      </c>
      <c r="AZ237" s="14">
        <v>0.36079740524964199</v>
      </c>
      <c r="BA237" s="14"/>
      <c r="BB237" s="14">
        <v>0.54460763150682001</v>
      </c>
      <c r="BC237" s="14">
        <v>0.128257952097619</v>
      </c>
      <c r="BD237" s="14">
        <v>0.214118248064289</v>
      </c>
      <c r="BE237" s="14"/>
      <c r="BF237" s="14">
        <v>0.278519366284606</v>
      </c>
    </row>
    <row r="238" spans="2:58" x14ac:dyDescent="0.35">
      <c r="B238" t="s">
        <v>148</v>
      </c>
      <c r="C238" s="14">
        <v>0.200148626762921</v>
      </c>
      <c r="D238" s="14">
        <v>0.19499969795714001</v>
      </c>
      <c r="E238" s="14">
        <v>0.205777388585446</v>
      </c>
      <c r="F238" s="14"/>
      <c r="G238" s="14">
        <v>0.20242695565201901</v>
      </c>
      <c r="H238" s="14">
        <v>0.21366461251721999</v>
      </c>
      <c r="I238" s="14">
        <v>0.17929549445531401</v>
      </c>
      <c r="J238" s="14">
        <v>0.23028595006814001</v>
      </c>
      <c r="K238" s="14">
        <v>0.19078576396167801</v>
      </c>
      <c r="L238" s="14">
        <v>0.18632561774623799</v>
      </c>
      <c r="M238" s="14"/>
      <c r="N238" s="14">
        <v>0.21429037905732301</v>
      </c>
      <c r="O238" s="14">
        <v>0.22555447817573099</v>
      </c>
      <c r="P238" s="14">
        <v>0.16758237234873599</v>
      </c>
      <c r="Q238" s="14">
        <v>0.18672821775817799</v>
      </c>
      <c r="R238" s="14"/>
      <c r="S238" s="14">
        <v>0.194679300747646</v>
      </c>
      <c r="T238" s="14">
        <v>0.25506683683289699</v>
      </c>
      <c r="U238" s="14">
        <v>0.246783971407178</v>
      </c>
      <c r="V238" s="14">
        <v>0.140399434305503</v>
      </c>
      <c r="W238" s="14">
        <v>0.17169670483487701</v>
      </c>
      <c r="X238" s="14">
        <v>0.23259337143763001</v>
      </c>
      <c r="Y238" s="14">
        <v>0.177015408055299</v>
      </c>
      <c r="Z238" s="14">
        <v>0.16276858753763901</v>
      </c>
      <c r="AA238" s="14">
        <v>0.22312222022867101</v>
      </c>
      <c r="AB238" s="14">
        <v>0.16955638061139</v>
      </c>
      <c r="AC238" s="14">
        <v>0.17752997013211599</v>
      </c>
      <c r="AD238" s="14">
        <v>0.168727897204447</v>
      </c>
      <c r="AE238" s="14"/>
      <c r="AF238" s="14">
        <v>0.13475494101744101</v>
      </c>
      <c r="AG238" s="14">
        <v>0.26358487490039001</v>
      </c>
      <c r="AH238" s="14">
        <v>0.16189751477968201</v>
      </c>
      <c r="AI238" s="14"/>
      <c r="AJ238" s="14">
        <v>0.14208578144107201</v>
      </c>
      <c r="AK238" s="14">
        <v>0.249421077709442</v>
      </c>
      <c r="AL238" s="14">
        <v>0.32618895076577897</v>
      </c>
      <c r="AM238" s="14">
        <v>0.110566849624729</v>
      </c>
      <c r="AN238" s="14">
        <v>0.15636052646465201</v>
      </c>
      <c r="AO238" s="14"/>
      <c r="AP238" s="14">
        <v>0.14048671864620399</v>
      </c>
      <c r="AQ238" s="14">
        <v>0.247990713792406</v>
      </c>
      <c r="AR238" s="14">
        <v>0.36027521059863399</v>
      </c>
      <c r="AS238" s="14">
        <v>0.112398137158171</v>
      </c>
      <c r="AT238" s="14">
        <v>0.17551436441580101</v>
      </c>
      <c r="AU238" s="14"/>
      <c r="AV238" s="14" t="s">
        <v>84</v>
      </c>
      <c r="AW238" s="14">
        <v>0.19855405849438801</v>
      </c>
      <c r="AX238" s="14">
        <v>0.238742682547363</v>
      </c>
      <c r="AY238" s="14">
        <v>0.22341625228467901</v>
      </c>
      <c r="AZ238" s="14">
        <v>0.310624443262841</v>
      </c>
      <c r="BA238" s="14"/>
      <c r="BB238" s="14">
        <v>0.23935292098549699</v>
      </c>
      <c r="BC238" s="14">
        <v>6.52042463438081E-2</v>
      </c>
      <c r="BD238" s="14">
        <v>0.18389877506458399</v>
      </c>
      <c r="BE238" s="14"/>
      <c r="BF238" s="14">
        <v>0.15597509996658901</v>
      </c>
    </row>
    <row r="239" spans="2:58" x14ac:dyDescent="0.35">
      <c r="B239" t="s">
        <v>149</v>
      </c>
      <c r="C239" s="14">
        <v>0.14803250917277699</v>
      </c>
      <c r="D239" s="14">
        <v>0.15805021111536699</v>
      </c>
      <c r="E239" s="14">
        <v>0.13663362558754899</v>
      </c>
      <c r="F239" s="14"/>
      <c r="G239" s="14">
        <v>0.15989295181796301</v>
      </c>
      <c r="H239" s="14">
        <v>0.13165289568876101</v>
      </c>
      <c r="I239" s="14">
        <v>0.178472660637813</v>
      </c>
      <c r="J239" s="14">
        <v>0.137034734732606</v>
      </c>
      <c r="K239" s="14">
        <v>0.16810851723424999</v>
      </c>
      <c r="L239" s="14">
        <v>0.12418245551993699</v>
      </c>
      <c r="M239" s="14"/>
      <c r="N239" s="14">
        <v>0.16194505625797101</v>
      </c>
      <c r="O239" s="14">
        <v>0.139399551454189</v>
      </c>
      <c r="P239" s="14">
        <v>0.14463054832410099</v>
      </c>
      <c r="Q239" s="14">
        <v>0.14557797385672699</v>
      </c>
      <c r="R239" s="14"/>
      <c r="S239" s="14">
        <v>0.14754345161607499</v>
      </c>
      <c r="T239" s="14">
        <v>0.147315483738613</v>
      </c>
      <c r="U239" s="14">
        <v>0.13839580089870701</v>
      </c>
      <c r="V239" s="14">
        <v>0.14149563705837501</v>
      </c>
      <c r="W239" s="14">
        <v>0.18464710555898101</v>
      </c>
      <c r="X239" s="14">
        <v>9.5120017691099401E-2</v>
      </c>
      <c r="Y239" s="14">
        <v>0.19130004490789401</v>
      </c>
      <c r="Z239" s="14">
        <v>0.10630031270579</v>
      </c>
      <c r="AA239" s="14">
        <v>0.119758918325532</v>
      </c>
      <c r="AB239" s="14">
        <v>0.18728694056620099</v>
      </c>
      <c r="AC239" s="14">
        <v>0.121930439683649</v>
      </c>
      <c r="AD239" s="14">
        <v>0.24181058667215499</v>
      </c>
      <c r="AE239" s="14"/>
      <c r="AF239" s="14">
        <v>0.15092086299244001</v>
      </c>
      <c r="AG239" s="14">
        <v>0.15411979164147799</v>
      </c>
      <c r="AH239" s="14">
        <v>0.12549904458854899</v>
      </c>
      <c r="AI239" s="14"/>
      <c r="AJ239" s="14">
        <v>0.16811896643216301</v>
      </c>
      <c r="AK239" s="14">
        <v>0.10547773049112701</v>
      </c>
      <c r="AL239" s="14">
        <v>0.20683808457196301</v>
      </c>
      <c r="AM239" s="14">
        <v>0.144488873350235</v>
      </c>
      <c r="AN239" s="14">
        <v>0.12580798691839601</v>
      </c>
      <c r="AO239" s="14"/>
      <c r="AP239" s="14">
        <v>0.175519270946146</v>
      </c>
      <c r="AQ239" s="14">
        <v>8.10811222147719E-2</v>
      </c>
      <c r="AR239" s="14">
        <v>0.18421724716158899</v>
      </c>
      <c r="AS239" s="14">
        <v>0.190058837993694</v>
      </c>
      <c r="AT239" s="14">
        <v>0.20491214850390799</v>
      </c>
      <c r="AU239" s="14"/>
      <c r="AV239" s="14" t="s">
        <v>84</v>
      </c>
      <c r="AW239" s="14">
        <v>0.135741387224525</v>
      </c>
      <c r="AX239" s="14">
        <v>0.15583951468117499</v>
      </c>
      <c r="AY239" s="14">
        <v>0.182155094177782</v>
      </c>
      <c r="AZ239" s="14">
        <v>8.2330300073794493E-2</v>
      </c>
      <c r="BA239" s="14"/>
      <c r="BB239" s="14">
        <v>0.11041711944997699</v>
      </c>
      <c r="BC239" s="14">
        <v>0.15745219450204401</v>
      </c>
      <c r="BD239" s="14">
        <v>0.18372511103829001</v>
      </c>
      <c r="BE239" s="14"/>
      <c r="BF239" s="14">
        <v>0.16041994606791199</v>
      </c>
    </row>
    <row r="240" spans="2:58" x14ac:dyDescent="0.35">
      <c r="B240" t="s">
        <v>150</v>
      </c>
      <c r="C240" s="14">
        <v>0.11700212448205501</v>
      </c>
      <c r="D240" s="14">
        <v>0.11726511724416</v>
      </c>
      <c r="E240" s="14">
        <v>0.11709029326451501</v>
      </c>
      <c r="F240" s="14"/>
      <c r="G240" s="14">
        <v>0.13080860790774701</v>
      </c>
      <c r="H240" s="14">
        <v>0.101256191348592</v>
      </c>
      <c r="I240" s="14">
        <v>9.9151589898591797E-2</v>
      </c>
      <c r="J240" s="14">
        <v>9.3302511697533799E-2</v>
      </c>
      <c r="K240" s="14">
        <v>0.120485323736816</v>
      </c>
      <c r="L240" s="14">
        <v>0.15209535854608</v>
      </c>
      <c r="M240" s="14"/>
      <c r="N240" s="14">
        <v>0.13180655083155801</v>
      </c>
      <c r="O240" s="14">
        <v>0.109480623930341</v>
      </c>
      <c r="P240" s="14">
        <v>0.12217986034294601</v>
      </c>
      <c r="Q240" s="14">
        <v>0.106370769429871</v>
      </c>
      <c r="R240" s="14"/>
      <c r="S240" s="14">
        <v>0.11810387297550599</v>
      </c>
      <c r="T240" s="14">
        <v>0.106649605772523</v>
      </c>
      <c r="U240" s="14">
        <v>0.140312033752264</v>
      </c>
      <c r="V240" s="14">
        <v>0.14871638783766999</v>
      </c>
      <c r="W240" s="14">
        <v>7.6063696868828995E-2</v>
      </c>
      <c r="X240" s="14">
        <v>0.14504842853939301</v>
      </c>
      <c r="Y240" s="14">
        <v>0.111401845732785</v>
      </c>
      <c r="Z240" s="14">
        <v>7.1731677881048603E-2</v>
      </c>
      <c r="AA240" s="14">
        <v>0.12526000185580299</v>
      </c>
      <c r="AB240" s="14">
        <v>0.126347870968921</v>
      </c>
      <c r="AC240" s="14">
        <v>0.112904856424107</v>
      </c>
      <c r="AD240" s="14">
        <v>3.3910764098287097E-2</v>
      </c>
      <c r="AE240" s="14"/>
      <c r="AF240" s="14">
        <v>0.155724367351947</v>
      </c>
      <c r="AG240" s="14">
        <v>8.96451867057943E-2</v>
      </c>
      <c r="AH240" s="14">
        <v>9.5963263853512795E-2</v>
      </c>
      <c r="AI240" s="14"/>
      <c r="AJ240" s="14">
        <v>0.19178779287338499</v>
      </c>
      <c r="AK240" s="14">
        <v>5.9362482462904001E-2</v>
      </c>
      <c r="AL240" s="14">
        <v>9.0149066214315496E-2</v>
      </c>
      <c r="AM240" s="14">
        <v>0.210151218291322</v>
      </c>
      <c r="AN240" s="14">
        <v>5.0376607556764097E-2</v>
      </c>
      <c r="AO240" s="14"/>
      <c r="AP240" s="14">
        <v>0.19677525312883501</v>
      </c>
      <c r="AQ240" s="14">
        <v>4.3840982519260101E-2</v>
      </c>
      <c r="AR240" s="14">
        <v>0.100292948386287</v>
      </c>
      <c r="AS240" s="14">
        <v>0.23303074866157</v>
      </c>
      <c r="AT240" s="14">
        <v>0.14181215767685901</v>
      </c>
      <c r="AU240" s="14"/>
      <c r="AV240" s="14" t="s">
        <v>84</v>
      </c>
      <c r="AW240" s="14">
        <v>0.103582865852267</v>
      </c>
      <c r="AX240" s="14">
        <v>0.11291077804597199</v>
      </c>
      <c r="AY240" s="14">
        <v>0.121918247898745</v>
      </c>
      <c r="AZ240" s="14">
        <v>3.4946101244221699E-2</v>
      </c>
      <c r="BA240" s="14"/>
      <c r="BB240" s="14">
        <v>6.2844746840442806E-2</v>
      </c>
      <c r="BC240" s="14">
        <v>0.259270532945367</v>
      </c>
      <c r="BD240" s="14">
        <v>0.20374734354333601</v>
      </c>
      <c r="BE240" s="14"/>
      <c r="BF240" s="14">
        <v>0.17441396037384399</v>
      </c>
    </row>
    <row r="241" spans="2:58" x14ac:dyDescent="0.35">
      <c r="B241" t="s">
        <v>151</v>
      </c>
      <c r="C241" s="14">
        <v>0.14684716428924799</v>
      </c>
      <c r="D241" s="14">
        <v>0.159910624944785</v>
      </c>
      <c r="E241" s="14">
        <v>0.133581129854385</v>
      </c>
      <c r="F241" s="14"/>
      <c r="G241" s="14">
        <v>8.8696903100717997E-2</v>
      </c>
      <c r="H241" s="14">
        <v>8.7122556133316695E-2</v>
      </c>
      <c r="I241" s="14">
        <v>0.108923963040042</v>
      </c>
      <c r="J241" s="14">
        <v>0.17027497916897699</v>
      </c>
      <c r="K241" s="14">
        <v>0.18051700879982399</v>
      </c>
      <c r="L241" s="14">
        <v>0.22317273779798799</v>
      </c>
      <c r="M241" s="14"/>
      <c r="N241" s="14">
        <v>0.126778157630063</v>
      </c>
      <c r="O241" s="14">
        <v>0.13819383641426</v>
      </c>
      <c r="P241" s="14">
        <v>0.167537167414406</v>
      </c>
      <c r="Q241" s="14">
        <v>0.158083778647613</v>
      </c>
      <c r="R241" s="14"/>
      <c r="S241" s="14">
        <v>8.2032868880693194E-2</v>
      </c>
      <c r="T241" s="14">
        <v>0.14768356675075101</v>
      </c>
      <c r="U241" s="14">
        <v>0.15666488116139601</v>
      </c>
      <c r="V241" s="14">
        <v>0.19090414913852299</v>
      </c>
      <c r="W241" s="14">
        <v>0.210454827356027</v>
      </c>
      <c r="X241" s="14">
        <v>0.14489407474260299</v>
      </c>
      <c r="Y241" s="14">
        <v>0.16034644915308099</v>
      </c>
      <c r="Z241" s="14">
        <v>9.0268247463769602E-2</v>
      </c>
      <c r="AA241" s="14">
        <v>0.15144798466325099</v>
      </c>
      <c r="AB241" s="14">
        <v>0.11676174132098301</v>
      </c>
      <c r="AC241" s="14">
        <v>0.19010494346176399</v>
      </c>
      <c r="AD241" s="14">
        <v>0.18522179407962999</v>
      </c>
      <c r="AE241" s="14"/>
      <c r="AF241" s="14">
        <v>0.25594157598244099</v>
      </c>
      <c r="AG241" s="14">
        <v>8.6078689655796903E-2</v>
      </c>
      <c r="AH241" s="14">
        <v>7.30108000517493E-2</v>
      </c>
      <c r="AI241" s="14"/>
      <c r="AJ241" s="14">
        <v>0.24257741397527299</v>
      </c>
      <c r="AK241" s="14">
        <v>4.9581812079367502E-2</v>
      </c>
      <c r="AL241" s="14">
        <v>6.9573055013775295E-2</v>
      </c>
      <c r="AM241" s="14">
        <v>0.50216458723579505</v>
      </c>
      <c r="AN241" s="14">
        <v>0.136214608123435</v>
      </c>
      <c r="AO241" s="14"/>
      <c r="AP241" s="14">
        <v>0.25690532484891898</v>
      </c>
      <c r="AQ241" s="14">
        <v>1.9510491861080399E-2</v>
      </c>
      <c r="AR241" s="14">
        <v>9.3329029481235004E-2</v>
      </c>
      <c r="AS241" s="14">
        <v>0.34123275085338001</v>
      </c>
      <c r="AT241" s="14">
        <v>0.12898097780479101</v>
      </c>
      <c r="AU241" s="14"/>
      <c r="AV241" s="14" t="s">
        <v>84</v>
      </c>
      <c r="AW241" s="14">
        <v>0.142198306927072</v>
      </c>
      <c r="AX241" s="14">
        <v>0.11450973847921</v>
      </c>
      <c r="AY241" s="14">
        <v>0.10083003018685401</v>
      </c>
      <c r="AZ241" s="14">
        <v>0.21130175016950101</v>
      </c>
      <c r="BA241" s="14"/>
      <c r="BB241" s="14">
        <v>8.2084723812615307E-3</v>
      </c>
      <c r="BC241" s="14">
        <v>0.374770430686376</v>
      </c>
      <c r="BD241" s="14">
        <v>0.18886615064780099</v>
      </c>
      <c r="BE241" s="14"/>
      <c r="BF241" s="14">
        <v>0.20170977408622101</v>
      </c>
    </row>
    <row r="242" spans="2:58" x14ac:dyDescent="0.35">
      <c r="B242" t="s">
        <v>141</v>
      </c>
      <c r="C242" s="14">
        <v>5.24918491316783E-2</v>
      </c>
      <c r="D242" s="14">
        <v>2.6239518814765099E-2</v>
      </c>
      <c r="E242" s="14">
        <v>7.8332389934499994E-2</v>
      </c>
      <c r="F242" s="14"/>
      <c r="G242" s="14">
        <v>7.47612547922787E-2</v>
      </c>
      <c r="H242" s="14">
        <v>7.4184573183015995E-2</v>
      </c>
      <c r="I242" s="14">
        <v>6.1424984579156301E-2</v>
      </c>
      <c r="J242" s="14">
        <v>5.0716357417670499E-2</v>
      </c>
      <c r="K242" s="14">
        <v>2.8596247919974501E-2</v>
      </c>
      <c r="L242" s="14">
        <v>3.0294632571615202E-2</v>
      </c>
      <c r="M242" s="14"/>
      <c r="N242" s="14">
        <v>3.7101704523727998E-2</v>
      </c>
      <c r="O242" s="14">
        <v>4.0439551521390997E-2</v>
      </c>
      <c r="P242" s="14">
        <v>4.4797769636795201E-2</v>
      </c>
      <c r="Q242" s="14">
        <v>8.9418122947267198E-2</v>
      </c>
      <c r="R242" s="14"/>
      <c r="S242" s="14">
        <v>4.6767263979679299E-2</v>
      </c>
      <c r="T242" s="14">
        <v>7.2010440339165593E-2</v>
      </c>
      <c r="U242" s="14">
        <v>3.0966555408541398E-2</v>
      </c>
      <c r="V242" s="14">
        <v>7.6072360205786393E-2</v>
      </c>
      <c r="W242" s="14">
        <v>5.9438389734068099E-2</v>
      </c>
      <c r="X242" s="14">
        <v>4.8675852711262797E-2</v>
      </c>
      <c r="Y242" s="14">
        <v>5.2478554360267403E-2</v>
      </c>
      <c r="Z242" s="14">
        <v>7.1542694638665902E-2</v>
      </c>
      <c r="AA242" s="14">
        <v>3.0864402965393899E-2</v>
      </c>
      <c r="AB242" s="14">
        <v>4.4286613898794201E-2</v>
      </c>
      <c r="AC242" s="14">
        <v>2.6986817626814302E-2</v>
      </c>
      <c r="AD242" s="14">
        <v>9.8285621567383602E-2</v>
      </c>
      <c r="AE242" s="14"/>
      <c r="AF242" s="14">
        <v>3.1363625156218197E-2</v>
      </c>
      <c r="AG242" s="14">
        <v>3.2372353878207999E-2</v>
      </c>
      <c r="AH242" s="14">
        <v>0.14624339532630301</v>
      </c>
      <c r="AI242" s="14"/>
      <c r="AJ242" s="14">
        <v>2.6353287228186899E-2</v>
      </c>
      <c r="AK242" s="14">
        <v>3.3921754910590102E-2</v>
      </c>
      <c r="AL242" s="14">
        <v>2.39878504335433E-2</v>
      </c>
      <c r="AM242" s="14">
        <v>0</v>
      </c>
      <c r="AN242" s="14">
        <v>0.16501166155158201</v>
      </c>
      <c r="AO242" s="14"/>
      <c r="AP242" s="14">
        <v>3.1158126556294699E-2</v>
      </c>
      <c r="AQ242" s="14">
        <v>3.9123706642147697E-2</v>
      </c>
      <c r="AR242" s="14">
        <v>5.1966298202881997E-2</v>
      </c>
      <c r="AS242" s="14">
        <v>1.6023134320830999E-2</v>
      </c>
      <c r="AT242" s="14">
        <v>0.15596446940505301</v>
      </c>
      <c r="AU242" s="14"/>
      <c r="AV242" s="14" t="s">
        <v>84</v>
      </c>
      <c r="AW242" s="14">
        <v>5.8256048600685E-2</v>
      </c>
      <c r="AX242" s="14">
        <v>4.7291409750204703E-2</v>
      </c>
      <c r="AY242" s="14">
        <v>4.3105974661705501E-2</v>
      </c>
      <c r="AZ242" s="14">
        <v>0</v>
      </c>
      <c r="BA242" s="14"/>
      <c r="BB242" s="14">
        <v>3.45691088360007E-2</v>
      </c>
      <c r="BC242" s="14">
        <v>1.5044643424786E-2</v>
      </c>
      <c r="BD242" s="14">
        <v>2.5644371641699599E-2</v>
      </c>
      <c r="BE242" s="14"/>
      <c r="BF242" s="14">
        <v>2.8961853220828199E-2</v>
      </c>
    </row>
    <row r="243" spans="2:58" x14ac:dyDescent="0.35"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</row>
    <row r="244" spans="2:58" x14ac:dyDescent="0.35">
      <c r="B244" s="6" t="s">
        <v>155</v>
      </c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</row>
    <row r="245" spans="2:58" x14ac:dyDescent="0.35">
      <c r="B245" s="24" t="s">
        <v>82</v>
      </c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</row>
    <row r="246" spans="2:58" x14ac:dyDescent="0.35">
      <c r="B246" t="s">
        <v>147</v>
      </c>
      <c r="C246" s="14">
        <v>0.32529770597306101</v>
      </c>
      <c r="D246" s="14">
        <v>0.32160479565234001</v>
      </c>
      <c r="E246" s="14">
        <v>0.32793099054942099</v>
      </c>
      <c r="F246" s="14"/>
      <c r="G246" s="14">
        <v>0.31574792953174702</v>
      </c>
      <c r="H246" s="14">
        <v>0.28297357383303201</v>
      </c>
      <c r="I246" s="14">
        <v>0.30051513654944501</v>
      </c>
      <c r="J246" s="14">
        <v>0.36550997280388497</v>
      </c>
      <c r="K246" s="14">
        <v>0.36389350523342801</v>
      </c>
      <c r="L246" s="14">
        <v>0.32747163435544602</v>
      </c>
      <c r="M246" s="14"/>
      <c r="N246" s="14">
        <v>0.32817808775264201</v>
      </c>
      <c r="O246" s="14">
        <v>0.35734333237077698</v>
      </c>
      <c r="P246" s="14">
        <v>0.297073912017916</v>
      </c>
      <c r="Q246" s="14">
        <v>0.311237482682033</v>
      </c>
      <c r="R246" s="14"/>
      <c r="S246" s="14">
        <v>0.34920634146110302</v>
      </c>
      <c r="T246" s="14">
        <v>0.34226887533543598</v>
      </c>
      <c r="U246" s="14">
        <v>0.32039955403998499</v>
      </c>
      <c r="V246" s="14">
        <v>0.28847569208836998</v>
      </c>
      <c r="W246" s="14">
        <v>0.35306207183335903</v>
      </c>
      <c r="X246" s="14">
        <v>0.35017311481975599</v>
      </c>
      <c r="Y246" s="14">
        <v>0.28262595046823302</v>
      </c>
      <c r="Z246" s="14">
        <v>0.32593045891525602</v>
      </c>
      <c r="AA246" s="14">
        <v>0.30921482695578001</v>
      </c>
      <c r="AB246" s="14">
        <v>0.33188008452253398</v>
      </c>
      <c r="AC246" s="14">
        <v>0.33184356954008898</v>
      </c>
      <c r="AD246" s="14">
        <v>0.265053803133529</v>
      </c>
      <c r="AE246" s="14"/>
      <c r="AF246" s="14">
        <v>0.28859535610963599</v>
      </c>
      <c r="AG246" s="14">
        <v>0.34319759670050998</v>
      </c>
      <c r="AH246" s="14">
        <v>0.34787890412394801</v>
      </c>
      <c r="AI246" s="14"/>
      <c r="AJ246" s="14">
        <v>0.31947073333966802</v>
      </c>
      <c r="AK246" s="14">
        <v>0.31118701811500199</v>
      </c>
      <c r="AL246" s="14">
        <v>0.55946042716186395</v>
      </c>
      <c r="AM246" s="14">
        <v>0.10647984231176801</v>
      </c>
      <c r="AN246" s="14">
        <v>0.35771816118877198</v>
      </c>
      <c r="AO246" s="14"/>
      <c r="AP246" s="14">
        <v>0.29275512100575601</v>
      </c>
      <c r="AQ246" s="14">
        <v>0.327693989204906</v>
      </c>
      <c r="AR246" s="14">
        <v>0.64970971155471902</v>
      </c>
      <c r="AS246" s="14">
        <v>0.235962170225928</v>
      </c>
      <c r="AT246" s="14">
        <v>0.30627653498127899</v>
      </c>
      <c r="AU246" s="14"/>
      <c r="AV246" s="14" t="s">
        <v>84</v>
      </c>
      <c r="AW246" s="14">
        <v>0.32588717915612903</v>
      </c>
      <c r="AX246" s="14">
        <v>0.31782558110883502</v>
      </c>
      <c r="AY246" s="14">
        <v>0.34354915030674699</v>
      </c>
      <c r="AZ246" s="14">
        <v>0.19879326244412601</v>
      </c>
      <c r="BA246" s="14"/>
      <c r="BB246" s="14">
        <v>0.342411788309952</v>
      </c>
      <c r="BC246" s="14">
        <v>0.28361910401301199</v>
      </c>
      <c r="BD246" s="14">
        <v>0.39567650747393102</v>
      </c>
      <c r="BE246" s="14"/>
      <c r="BF246" s="14">
        <v>0.357574055322116</v>
      </c>
    </row>
    <row r="247" spans="2:58" x14ac:dyDescent="0.35">
      <c r="B247" t="s">
        <v>148</v>
      </c>
      <c r="C247" s="14">
        <v>0.19217385507660001</v>
      </c>
      <c r="D247" s="14">
        <v>0.191490329706863</v>
      </c>
      <c r="E247" s="14">
        <v>0.193410073552539</v>
      </c>
      <c r="F247" s="14"/>
      <c r="G247" s="14">
        <v>0.20424623938436401</v>
      </c>
      <c r="H247" s="14">
        <v>0.22517474272270499</v>
      </c>
      <c r="I247" s="14">
        <v>0.214971123335327</v>
      </c>
      <c r="J247" s="14">
        <v>0.18575112314577399</v>
      </c>
      <c r="K247" s="14">
        <v>0.168734020498152</v>
      </c>
      <c r="L247" s="14">
        <v>0.159783962537112</v>
      </c>
      <c r="M247" s="14"/>
      <c r="N247" s="14">
        <v>0.204541944208052</v>
      </c>
      <c r="O247" s="14">
        <v>0.19968897590090801</v>
      </c>
      <c r="P247" s="14">
        <v>0.20746684454849701</v>
      </c>
      <c r="Q247" s="14">
        <v>0.15909205554697001</v>
      </c>
      <c r="R247" s="14"/>
      <c r="S247" s="14">
        <v>0.22184341024430601</v>
      </c>
      <c r="T247" s="14">
        <v>0.20629412102797801</v>
      </c>
      <c r="U247" s="14">
        <v>0.24524028065535999</v>
      </c>
      <c r="V247" s="14">
        <v>0.170058324824306</v>
      </c>
      <c r="W247" s="14">
        <v>0.20603817026944701</v>
      </c>
      <c r="X247" s="14">
        <v>0.159555729611249</v>
      </c>
      <c r="Y247" s="14">
        <v>0.17708548683151201</v>
      </c>
      <c r="Z247" s="14">
        <v>0.21307342659619599</v>
      </c>
      <c r="AA247" s="14">
        <v>0.168537639913244</v>
      </c>
      <c r="AB247" s="14">
        <v>0.17714743771484001</v>
      </c>
      <c r="AC247" s="14">
        <v>0.17670311628694799</v>
      </c>
      <c r="AD247" s="14">
        <v>0.152496865745577</v>
      </c>
      <c r="AE247" s="14"/>
      <c r="AF247" s="14">
        <v>0.146568792072335</v>
      </c>
      <c r="AG247" s="14">
        <v>0.249159943497476</v>
      </c>
      <c r="AH247" s="14">
        <v>0.13641159431129299</v>
      </c>
      <c r="AI247" s="14"/>
      <c r="AJ247" s="14">
        <v>0.15862106623948999</v>
      </c>
      <c r="AK247" s="14">
        <v>0.23480302604314099</v>
      </c>
      <c r="AL247" s="14">
        <v>0.208104501945233</v>
      </c>
      <c r="AM247" s="14">
        <v>0.101863343241723</v>
      </c>
      <c r="AN247" s="14">
        <v>0.15202455112183</v>
      </c>
      <c r="AO247" s="14"/>
      <c r="AP247" s="14">
        <v>0.17822967294002401</v>
      </c>
      <c r="AQ247" s="14">
        <v>0.23495834280422701</v>
      </c>
      <c r="AR247" s="14">
        <v>0.18909595989004899</v>
      </c>
      <c r="AS247" s="14">
        <v>0.13064032661463201</v>
      </c>
      <c r="AT247" s="14">
        <v>0.138580319585073</v>
      </c>
      <c r="AU247" s="14"/>
      <c r="AV247" s="14" t="s">
        <v>84</v>
      </c>
      <c r="AW247" s="14">
        <v>0.20769073172048899</v>
      </c>
      <c r="AX247" s="14">
        <v>0.20860546953831499</v>
      </c>
      <c r="AY247" s="14">
        <v>0.22283604247927299</v>
      </c>
      <c r="AZ247" s="14">
        <v>0.31711679956066502</v>
      </c>
      <c r="BA247" s="14"/>
      <c r="BB247" s="14">
        <v>0.21195827001294901</v>
      </c>
      <c r="BC247" s="14">
        <v>0.114246264491961</v>
      </c>
      <c r="BD247" s="14">
        <v>9.14409822458042E-2</v>
      </c>
      <c r="BE247" s="14"/>
      <c r="BF247" s="14">
        <v>0.145388080044796</v>
      </c>
    </row>
    <row r="248" spans="2:58" x14ac:dyDescent="0.35">
      <c r="B248" t="s">
        <v>149</v>
      </c>
      <c r="C248" s="14">
        <v>0.193695782024598</v>
      </c>
      <c r="D248" s="14">
        <v>0.18965769283513001</v>
      </c>
      <c r="E248" s="14">
        <v>0.19720627018860701</v>
      </c>
      <c r="F248" s="14"/>
      <c r="G248" s="14">
        <v>0.20010244054687401</v>
      </c>
      <c r="H248" s="14">
        <v>0.22355748550999399</v>
      </c>
      <c r="I248" s="14">
        <v>0.21286954743272299</v>
      </c>
      <c r="J248" s="14">
        <v>0.168307714490919</v>
      </c>
      <c r="K248" s="14">
        <v>0.18346456279264001</v>
      </c>
      <c r="L248" s="14">
        <v>0.177149148860238</v>
      </c>
      <c r="M248" s="14"/>
      <c r="N248" s="14">
        <v>0.199628575969929</v>
      </c>
      <c r="O248" s="14">
        <v>0.19385391760387699</v>
      </c>
      <c r="P248" s="14">
        <v>0.192130701662311</v>
      </c>
      <c r="Q248" s="14">
        <v>0.185985883398466</v>
      </c>
      <c r="R248" s="14"/>
      <c r="S248" s="14">
        <v>0.150412939147059</v>
      </c>
      <c r="T248" s="14">
        <v>0.17915991034023299</v>
      </c>
      <c r="U248" s="14">
        <v>0.13707152096790201</v>
      </c>
      <c r="V248" s="14">
        <v>0.216011343499279</v>
      </c>
      <c r="W248" s="14">
        <v>0.15683883081309799</v>
      </c>
      <c r="X248" s="14">
        <v>0.216769187300348</v>
      </c>
      <c r="Y248" s="14">
        <v>0.22334507575814899</v>
      </c>
      <c r="Z248" s="14">
        <v>0.25973128811433699</v>
      </c>
      <c r="AA248" s="14">
        <v>0.20763392838553399</v>
      </c>
      <c r="AB248" s="14">
        <v>0.231385743875267</v>
      </c>
      <c r="AC248" s="14">
        <v>0.18971179775076999</v>
      </c>
      <c r="AD248" s="14">
        <v>0.23604577274631</v>
      </c>
      <c r="AE248" s="14"/>
      <c r="AF248" s="14">
        <v>0.19967789471938199</v>
      </c>
      <c r="AG248" s="14">
        <v>0.192046365768236</v>
      </c>
      <c r="AH248" s="14">
        <v>0.18842616980333499</v>
      </c>
      <c r="AI248" s="14"/>
      <c r="AJ248" s="14">
        <v>0.20504574765230299</v>
      </c>
      <c r="AK248" s="14">
        <v>0.205529219905425</v>
      </c>
      <c r="AL248" s="14">
        <v>0.18218594006388</v>
      </c>
      <c r="AM248" s="14">
        <v>0.213925011803725</v>
      </c>
      <c r="AN248" s="14">
        <v>0.118085055157111</v>
      </c>
      <c r="AO248" s="14"/>
      <c r="AP248" s="14">
        <v>0.226906277325649</v>
      </c>
      <c r="AQ248" s="14">
        <v>0.20126069783496101</v>
      </c>
      <c r="AR248" s="14">
        <v>0.10755408279825</v>
      </c>
      <c r="AS248" s="14">
        <v>0.19743472135619</v>
      </c>
      <c r="AT248" s="14">
        <v>0.15856038573864201</v>
      </c>
      <c r="AU248" s="14"/>
      <c r="AV248" s="14" t="s">
        <v>84</v>
      </c>
      <c r="AW248" s="14">
        <v>0.203775741824051</v>
      </c>
      <c r="AX248" s="14">
        <v>0.21727003107263301</v>
      </c>
      <c r="AY248" s="14">
        <v>0.17420269991721199</v>
      </c>
      <c r="AZ248" s="14">
        <v>0.28038745579885299</v>
      </c>
      <c r="BA248" s="14"/>
      <c r="BB248" s="14">
        <v>0.18809220807900801</v>
      </c>
      <c r="BC248" s="14">
        <v>0.17822689667792699</v>
      </c>
      <c r="BD248" s="14">
        <v>0.175900618181175</v>
      </c>
      <c r="BE248" s="14"/>
      <c r="BF248" s="14">
        <v>0.17732407615555201</v>
      </c>
    </row>
    <row r="249" spans="2:58" x14ac:dyDescent="0.35">
      <c r="B249" t="s">
        <v>150</v>
      </c>
      <c r="C249" s="14">
        <v>9.6814410626838598E-2</v>
      </c>
      <c r="D249" s="14">
        <v>0.11153407604971</v>
      </c>
      <c r="E249" s="14">
        <v>8.2698415803499195E-2</v>
      </c>
      <c r="F249" s="14"/>
      <c r="G249" s="14">
        <v>8.70025516801088E-2</v>
      </c>
      <c r="H249" s="14">
        <v>8.8586411350045399E-2</v>
      </c>
      <c r="I249" s="14">
        <v>0.122494116577427</v>
      </c>
      <c r="J249" s="14">
        <v>8.5096084507486694E-2</v>
      </c>
      <c r="K249" s="14">
        <v>8.96303301552311E-2</v>
      </c>
      <c r="L249" s="14">
        <v>0.103541923054025</v>
      </c>
      <c r="M249" s="14"/>
      <c r="N249" s="14">
        <v>0.104350301640885</v>
      </c>
      <c r="O249" s="14">
        <v>8.9546514797380294E-2</v>
      </c>
      <c r="P249" s="14">
        <v>9.5805971836679105E-2</v>
      </c>
      <c r="Q249" s="14">
        <v>9.8863809530559205E-2</v>
      </c>
      <c r="R249" s="14"/>
      <c r="S249" s="14">
        <v>0.11631255499358099</v>
      </c>
      <c r="T249" s="14">
        <v>7.5698782626252001E-2</v>
      </c>
      <c r="U249" s="14">
        <v>0.115096349025837</v>
      </c>
      <c r="V249" s="14">
        <v>0.114358379439465</v>
      </c>
      <c r="W249" s="14">
        <v>7.33900536990858E-2</v>
      </c>
      <c r="X249" s="14">
        <v>9.0025059030793303E-2</v>
      </c>
      <c r="Y249" s="14">
        <v>0.13462280504381599</v>
      </c>
      <c r="Z249" s="14">
        <v>5.9274575002744197E-2</v>
      </c>
      <c r="AA249" s="14">
        <v>9.6425908138852504E-2</v>
      </c>
      <c r="AB249" s="14">
        <v>6.7630512054788497E-2</v>
      </c>
      <c r="AC249" s="14">
        <v>0.111290044383332</v>
      </c>
      <c r="AD249" s="14">
        <v>8.4278532941817599E-2</v>
      </c>
      <c r="AE249" s="14"/>
      <c r="AF249" s="14">
        <v>0.13588560910559599</v>
      </c>
      <c r="AG249" s="14">
        <v>8.1195533359004396E-2</v>
      </c>
      <c r="AH249" s="14">
        <v>6.1819536935764002E-2</v>
      </c>
      <c r="AI249" s="14"/>
      <c r="AJ249" s="14">
        <v>0.11969337648650399</v>
      </c>
      <c r="AK249" s="14">
        <v>0.106206089755148</v>
      </c>
      <c r="AL249" s="14">
        <v>2.4070669538450998E-2</v>
      </c>
      <c r="AM249" s="14">
        <v>0.13212017397634301</v>
      </c>
      <c r="AN249" s="14">
        <v>5.96640895385466E-2</v>
      </c>
      <c r="AO249" s="14"/>
      <c r="AP249" s="14">
        <v>0.115301361249355</v>
      </c>
      <c r="AQ249" s="14">
        <v>8.4738724688324704E-2</v>
      </c>
      <c r="AR249" s="14">
        <v>1.37903376841839E-2</v>
      </c>
      <c r="AS249" s="14">
        <v>0.17212863254500299</v>
      </c>
      <c r="AT249" s="14">
        <v>0.10305071543722399</v>
      </c>
      <c r="AU249" s="14"/>
      <c r="AV249" s="14" t="s">
        <v>84</v>
      </c>
      <c r="AW249" s="14">
        <v>9.1051150269100198E-2</v>
      </c>
      <c r="AX249" s="14">
        <v>9.5275530252382098E-2</v>
      </c>
      <c r="AY249" s="14">
        <v>0.11384659225333001</v>
      </c>
      <c r="AZ249" s="14">
        <v>4.31081826790813E-2</v>
      </c>
      <c r="BA249" s="14"/>
      <c r="BB249" s="14">
        <v>6.7661982517310204E-2</v>
      </c>
      <c r="BC249" s="14">
        <v>0.18058035013926399</v>
      </c>
      <c r="BD249" s="14">
        <v>0.163166196322589</v>
      </c>
      <c r="BE249" s="14"/>
      <c r="BF249" s="14">
        <v>0.123739948069225</v>
      </c>
    </row>
    <row r="250" spans="2:58" x14ac:dyDescent="0.35">
      <c r="B250" t="s">
        <v>151</v>
      </c>
      <c r="C250" s="14">
        <v>8.1538735489060404E-2</v>
      </c>
      <c r="D250" s="14">
        <v>0.111760435956909</v>
      </c>
      <c r="E250" s="14">
        <v>5.2210288282784699E-2</v>
      </c>
      <c r="F250" s="14"/>
      <c r="G250" s="14">
        <v>7.8827676704756794E-2</v>
      </c>
      <c r="H250" s="14">
        <v>5.4207850271458101E-2</v>
      </c>
      <c r="I250" s="14">
        <v>4.7401295102247998E-2</v>
      </c>
      <c r="J250" s="14">
        <v>8.6175793445127796E-2</v>
      </c>
      <c r="K250" s="14">
        <v>8.64986211793351E-2</v>
      </c>
      <c r="L250" s="14">
        <v>0.12618683534233399</v>
      </c>
      <c r="M250" s="14"/>
      <c r="N250" s="14">
        <v>7.7999516183525602E-2</v>
      </c>
      <c r="O250" s="14">
        <v>6.5433981388324902E-2</v>
      </c>
      <c r="P250" s="14">
        <v>9.3211914263776896E-2</v>
      </c>
      <c r="Q250" s="14">
        <v>9.3344624467668003E-2</v>
      </c>
      <c r="R250" s="14"/>
      <c r="S250" s="14">
        <v>7.2145850892171501E-2</v>
      </c>
      <c r="T250" s="14">
        <v>8.1859397012049501E-2</v>
      </c>
      <c r="U250" s="14">
        <v>0.10910472326479601</v>
      </c>
      <c r="V250" s="14">
        <v>8.65932976317218E-2</v>
      </c>
      <c r="W250" s="14">
        <v>9.0603546038804897E-2</v>
      </c>
      <c r="X250" s="14">
        <v>5.7625343468142298E-2</v>
      </c>
      <c r="Y250" s="14">
        <v>6.9983584319974507E-2</v>
      </c>
      <c r="Z250" s="14">
        <v>7.0807736187246298E-2</v>
      </c>
      <c r="AA250" s="14">
        <v>9.0783057355362101E-2</v>
      </c>
      <c r="AB250" s="14">
        <v>8.3943458312890296E-2</v>
      </c>
      <c r="AC250" s="14">
        <v>7.7195595400917402E-2</v>
      </c>
      <c r="AD250" s="14">
        <v>9.7236356110103395E-2</v>
      </c>
      <c r="AE250" s="14"/>
      <c r="AF250" s="14">
        <v>0.138113365491703</v>
      </c>
      <c r="AG250" s="14">
        <v>5.14606973380064E-2</v>
      </c>
      <c r="AH250" s="14">
        <v>4.8292906513295E-2</v>
      </c>
      <c r="AI250" s="14"/>
      <c r="AJ250" s="14">
        <v>0.120665218956475</v>
      </c>
      <c r="AK250" s="14">
        <v>5.1010103728699803E-2</v>
      </c>
      <c r="AL250" s="14">
        <v>0</v>
      </c>
      <c r="AM250" s="14">
        <v>0.34092649243435802</v>
      </c>
      <c r="AN250" s="14">
        <v>6.7901820324906006E-2</v>
      </c>
      <c r="AO250" s="14"/>
      <c r="AP250" s="14">
        <v>0.117445947584254</v>
      </c>
      <c r="AQ250" s="14">
        <v>4.6163515203980598E-2</v>
      </c>
      <c r="AR250" s="14">
        <v>7.1641260832127204E-3</v>
      </c>
      <c r="AS250" s="14">
        <v>0.19738582069440899</v>
      </c>
      <c r="AT250" s="14">
        <v>4.9642908584613801E-2</v>
      </c>
      <c r="AU250" s="14"/>
      <c r="AV250" s="14" t="s">
        <v>84</v>
      </c>
      <c r="AW250" s="14">
        <v>6.9444378667872897E-2</v>
      </c>
      <c r="AX250" s="14">
        <v>5.1792247623994897E-2</v>
      </c>
      <c r="AY250" s="14">
        <v>8.8524182914082303E-2</v>
      </c>
      <c r="AZ250" s="14">
        <v>0.11287507589976201</v>
      </c>
      <c r="BA250" s="14"/>
      <c r="BB250" s="14">
        <v>5.5484874803135797E-2</v>
      </c>
      <c r="BC250" s="14">
        <v>0.20586808808745599</v>
      </c>
      <c r="BD250" s="14">
        <v>9.5559778102774995E-2</v>
      </c>
      <c r="BE250" s="14"/>
      <c r="BF250" s="14">
        <v>0.115285866334155</v>
      </c>
    </row>
    <row r="251" spans="2:58" x14ac:dyDescent="0.35">
      <c r="B251" t="s">
        <v>141</v>
      </c>
      <c r="C251" s="14">
        <v>0.110479510809842</v>
      </c>
      <c r="D251" s="14">
        <v>7.3952669799047702E-2</v>
      </c>
      <c r="E251" s="14">
        <v>0.146543961623149</v>
      </c>
      <c r="F251" s="14"/>
      <c r="G251" s="14">
        <v>0.11407316215214899</v>
      </c>
      <c r="H251" s="14">
        <v>0.12549993631276599</v>
      </c>
      <c r="I251" s="14">
        <v>0.10174878100283</v>
      </c>
      <c r="J251" s="14">
        <v>0.109159311606807</v>
      </c>
      <c r="K251" s="14">
        <v>0.10777896014121401</v>
      </c>
      <c r="L251" s="14">
        <v>0.105866495850846</v>
      </c>
      <c r="M251" s="14"/>
      <c r="N251" s="14">
        <v>8.5301574244965594E-2</v>
      </c>
      <c r="O251" s="14">
        <v>9.4133277938733301E-2</v>
      </c>
      <c r="P251" s="14">
        <v>0.11431065567081999</v>
      </c>
      <c r="Q251" s="14">
        <v>0.15147614437430401</v>
      </c>
      <c r="R251" s="14"/>
      <c r="S251" s="14">
        <v>9.0078903261780099E-2</v>
      </c>
      <c r="T251" s="14">
        <v>0.11471891365805099</v>
      </c>
      <c r="U251" s="14">
        <v>7.3087572046118501E-2</v>
      </c>
      <c r="V251" s="14">
        <v>0.12450296251685999</v>
      </c>
      <c r="W251" s="14">
        <v>0.120067327346206</v>
      </c>
      <c r="X251" s="14">
        <v>0.12585156576971099</v>
      </c>
      <c r="Y251" s="14">
        <v>0.112337097578315</v>
      </c>
      <c r="Z251" s="14">
        <v>7.1182515184221404E-2</v>
      </c>
      <c r="AA251" s="14">
        <v>0.127404639251227</v>
      </c>
      <c r="AB251" s="14">
        <v>0.10801276351968001</v>
      </c>
      <c r="AC251" s="14">
        <v>0.11325587663794399</v>
      </c>
      <c r="AD251" s="14">
        <v>0.164888669322662</v>
      </c>
      <c r="AE251" s="14"/>
      <c r="AF251" s="14">
        <v>9.1158982501347893E-2</v>
      </c>
      <c r="AG251" s="14">
        <v>8.2939863336766895E-2</v>
      </c>
      <c r="AH251" s="14">
        <v>0.217170888312365</v>
      </c>
      <c r="AI251" s="14"/>
      <c r="AJ251" s="14">
        <v>7.6503857325560504E-2</v>
      </c>
      <c r="AK251" s="14">
        <v>9.1264542452583794E-2</v>
      </c>
      <c r="AL251" s="14">
        <v>2.61784612905719E-2</v>
      </c>
      <c r="AM251" s="14">
        <v>0.104685136232082</v>
      </c>
      <c r="AN251" s="14">
        <v>0.244606322668834</v>
      </c>
      <c r="AO251" s="14"/>
      <c r="AP251" s="14">
        <v>6.9361619894960702E-2</v>
      </c>
      <c r="AQ251" s="14">
        <v>0.10518473026360101</v>
      </c>
      <c r="AR251" s="14">
        <v>3.2685781989585098E-2</v>
      </c>
      <c r="AS251" s="14">
        <v>6.6448328563837103E-2</v>
      </c>
      <c r="AT251" s="14">
        <v>0.243889135673169</v>
      </c>
      <c r="AU251" s="14"/>
      <c r="AV251" s="14" t="s">
        <v>84</v>
      </c>
      <c r="AW251" s="14">
        <v>0.102150818362358</v>
      </c>
      <c r="AX251" s="14">
        <v>0.10923114040383999</v>
      </c>
      <c r="AY251" s="14">
        <v>5.7041332129355297E-2</v>
      </c>
      <c r="AZ251" s="14">
        <v>4.7719223617511602E-2</v>
      </c>
      <c r="BA251" s="14"/>
      <c r="BB251" s="14">
        <v>0.13439087627764601</v>
      </c>
      <c r="BC251" s="14">
        <v>3.7459296590379103E-2</v>
      </c>
      <c r="BD251" s="14">
        <v>7.8255917673725001E-2</v>
      </c>
      <c r="BE251" s="14"/>
      <c r="BF251" s="14">
        <v>8.0687974074154706E-2</v>
      </c>
    </row>
    <row r="252" spans="2:58" x14ac:dyDescent="0.35"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</row>
    <row r="253" spans="2:58" x14ac:dyDescent="0.35">
      <c r="B253" s="6" t="s">
        <v>156</v>
      </c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</row>
    <row r="254" spans="2:58" x14ac:dyDescent="0.35">
      <c r="B254" s="24" t="s">
        <v>82</v>
      </c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</row>
    <row r="255" spans="2:58" x14ac:dyDescent="0.35">
      <c r="B255" t="s">
        <v>147</v>
      </c>
      <c r="C255" s="14">
        <v>0.308849617252338</v>
      </c>
      <c r="D255" s="14">
        <v>0.34055467977174603</v>
      </c>
      <c r="E255" s="14">
        <v>0.27874103666863598</v>
      </c>
      <c r="F255" s="14"/>
      <c r="G255" s="14">
        <v>0.23248935440523599</v>
      </c>
      <c r="H255" s="14">
        <v>0.260103157207836</v>
      </c>
      <c r="I255" s="14">
        <v>0.327780215775196</v>
      </c>
      <c r="J255" s="14">
        <v>0.31859505931693399</v>
      </c>
      <c r="K255" s="14">
        <v>0.39129819770612101</v>
      </c>
      <c r="L255" s="14">
        <v>0.32052110410324902</v>
      </c>
      <c r="M255" s="14"/>
      <c r="N255" s="14">
        <v>0.262576169438896</v>
      </c>
      <c r="O255" s="14">
        <v>0.289426849334389</v>
      </c>
      <c r="P255" s="14">
        <v>0.36580076844492898</v>
      </c>
      <c r="Q255" s="14">
        <v>0.328249779298251</v>
      </c>
      <c r="R255" s="14"/>
      <c r="S255" s="14">
        <v>0.26135670650902498</v>
      </c>
      <c r="T255" s="14">
        <v>0.31023160837549602</v>
      </c>
      <c r="U255" s="14">
        <v>0.27772538774866201</v>
      </c>
      <c r="V255" s="14">
        <v>0.40473003022658199</v>
      </c>
      <c r="W255" s="14">
        <v>0.330058151753158</v>
      </c>
      <c r="X255" s="14">
        <v>0.332719453750774</v>
      </c>
      <c r="Y255" s="14">
        <v>0.28282868587599302</v>
      </c>
      <c r="Z255" s="14">
        <v>0.35588372665767798</v>
      </c>
      <c r="AA255" s="14">
        <v>0.29788631813944999</v>
      </c>
      <c r="AB255" s="14">
        <v>0.25930903339519301</v>
      </c>
      <c r="AC255" s="14">
        <v>0.34333062643753298</v>
      </c>
      <c r="AD255" s="14">
        <v>0.33737800743972102</v>
      </c>
      <c r="AE255" s="14"/>
      <c r="AF255" s="14">
        <v>0.44971716202171502</v>
      </c>
      <c r="AG255" s="14">
        <v>0.19001012182176699</v>
      </c>
      <c r="AH255" s="14">
        <v>0.33699378184680501</v>
      </c>
      <c r="AI255" s="14"/>
      <c r="AJ255" s="14">
        <v>0.42504088623323</v>
      </c>
      <c r="AK255" s="14">
        <v>0.201986144559788</v>
      </c>
      <c r="AL255" s="14">
        <v>0.17036575984569099</v>
      </c>
      <c r="AM255" s="14">
        <v>0.86735783254062904</v>
      </c>
      <c r="AN255" s="14">
        <v>0.368490375490028</v>
      </c>
      <c r="AO255" s="14"/>
      <c r="AP255" s="14">
        <v>0.32554812552197099</v>
      </c>
      <c r="AQ255" s="14">
        <v>0.22555198621261499</v>
      </c>
      <c r="AR255" s="14">
        <v>0.14548976204858799</v>
      </c>
      <c r="AS255" s="14">
        <v>0.78977477400301499</v>
      </c>
      <c r="AT255" s="14">
        <v>0.29623711470583902</v>
      </c>
      <c r="AU255" s="14"/>
      <c r="AV255" s="14" t="s">
        <v>84</v>
      </c>
      <c r="AW255" s="14">
        <v>0.301973879813415</v>
      </c>
      <c r="AX255" s="14">
        <v>0.24961652999547601</v>
      </c>
      <c r="AY255" s="14">
        <v>0.223372016403734</v>
      </c>
      <c r="AZ255" s="14">
        <v>7.7756834445289399E-2</v>
      </c>
      <c r="BA255" s="14"/>
      <c r="BB255" s="14">
        <v>0.33477720201811401</v>
      </c>
      <c r="BC255" s="14">
        <v>0.81936643819762001</v>
      </c>
      <c r="BD255" s="14">
        <v>0.39547559996427201</v>
      </c>
      <c r="BE255" s="14"/>
      <c r="BF255" s="14">
        <v>0.51307163338859296</v>
      </c>
    </row>
    <row r="256" spans="2:58" x14ac:dyDescent="0.35">
      <c r="B256" t="s">
        <v>148</v>
      </c>
      <c r="C256" s="14">
        <v>0.140759383844834</v>
      </c>
      <c r="D256" s="14">
        <v>0.140238758530466</v>
      </c>
      <c r="E256" s="14">
        <v>0.141684402771902</v>
      </c>
      <c r="F256" s="14"/>
      <c r="G256" s="14">
        <v>0.13032780910519701</v>
      </c>
      <c r="H256" s="14">
        <v>0.21378710272340401</v>
      </c>
      <c r="I256" s="14">
        <v>0.13213169404103201</v>
      </c>
      <c r="J256" s="14">
        <v>0.134190789250028</v>
      </c>
      <c r="K256" s="14">
        <v>0.12763354962941001</v>
      </c>
      <c r="L256" s="14">
        <v>0.10953182792355901</v>
      </c>
      <c r="M256" s="14"/>
      <c r="N256" s="14">
        <v>0.16563312929791099</v>
      </c>
      <c r="O256" s="14">
        <v>0.11873239380694101</v>
      </c>
      <c r="P256" s="14">
        <v>0.151127990464793</v>
      </c>
      <c r="Q256" s="14">
        <v>0.12817243743540399</v>
      </c>
      <c r="R256" s="14"/>
      <c r="S256" s="14">
        <v>0.18483278629418701</v>
      </c>
      <c r="T256" s="14">
        <v>0.13013293153762001</v>
      </c>
      <c r="U256" s="14">
        <v>0.123062658570218</v>
      </c>
      <c r="V256" s="14">
        <v>0.18457720285233101</v>
      </c>
      <c r="W256" s="14">
        <v>0.17479167437108301</v>
      </c>
      <c r="X256" s="14">
        <v>0.13146682665301301</v>
      </c>
      <c r="Y256" s="14">
        <v>0.14299953670032101</v>
      </c>
      <c r="Z256" s="14">
        <v>7.2568737517105297E-2</v>
      </c>
      <c r="AA256" s="14">
        <v>0.12015595500294</v>
      </c>
      <c r="AB256" s="14">
        <v>0.102419277338512</v>
      </c>
      <c r="AC256" s="14">
        <v>0.12208343242882801</v>
      </c>
      <c r="AD256" s="14">
        <v>0.15108886454120199</v>
      </c>
      <c r="AE256" s="14"/>
      <c r="AF256" s="14">
        <v>0.14246196308231199</v>
      </c>
      <c r="AG256" s="14">
        <v>0.15175273735733</v>
      </c>
      <c r="AH256" s="14">
        <v>0.12906342471489601</v>
      </c>
      <c r="AI256" s="14"/>
      <c r="AJ256" s="14">
        <v>0.16611984043964001</v>
      </c>
      <c r="AK256" s="14">
        <v>0.129967277609914</v>
      </c>
      <c r="AL256" s="14">
        <v>0.23126368038216599</v>
      </c>
      <c r="AM256" s="14">
        <v>3.1801960849776399E-2</v>
      </c>
      <c r="AN256" s="14">
        <v>9.48315749258061E-2</v>
      </c>
      <c r="AO256" s="14"/>
      <c r="AP256" s="14">
        <v>0.19520502695818101</v>
      </c>
      <c r="AQ256" s="14">
        <v>0.13438448117469401</v>
      </c>
      <c r="AR256" s="14">
        <v>0.17460550973762301</v>
      </c>
      <c r="AS256" s="14">
        <v>0.14270247081998699</v>
      </c>
      <c r="AT256" s="14">
        <v>0.10027610916196</v>
      </c>
      <c r="AU256" s="14"/>
      <c r="AV256" s="14" t="s">
        <v>84</v>
      </c>
      <c r="AW256" s="14">
        <v>0.116598279308308</v>
      </c>
      <c r="AX256" s="14">
        <v>0.160955371545876</v>
      </c>
      <c r="AY256" s="14">
        <v>0.14770630908815199</v>
      </c>
      <c r="AZ256" s="14">
        <v>0.21524377815406801</v>
      </c>
      <c r="BA256" s="14"/>
      <c r="BB256" s="14">
        <v>0.17272773085652099</v>
      </c>
      <c r="BC256" s="14">
        <v>0.14500413161290401</v>
      </c>
      <c r="BD256" s="14">
        <v>9.21732005920297E-2</v>
      </c>
      <c r="BE256" s="14"/>
      <c r="BF256" s="14">
        <v>0.13342479629842999</v>
      </c>
    </row>
    <row r="257" spans="2:58" x14ac:dyDescent="0.35">
      <c r="B257" t="s">
        <v>149</v>
      </c>
      <c r="C257" s="14">
        <v>0.129580667330711</v>
      </c>
      <c r="D257" s="14">
        <v>0.130093624217725</v>
      </c>
      <c r="E257" s="14">
        <v>0.128449047487564</v>
      </c>
      <c r="F257" s="14"/>
      <c r="G257" s="14">
        <v>0.13794441391960999</v>
      </c>
      <c r="H257" s="14">
        <v>0.16695371523184399</v>
      </c>
      <c r="I257" s="14">
        <v>0.148355488587814</v>
      </c>
      <c r="J257" s="14">
        <v>0.132915363466277</v>
      </c>
      <c r="K257" s="14">
        <v>7.6650703273217297E-2</v>
      </c>
      <c r="L257" s="14">
        <v>0.111247477929258</v>
      </c>
      <c r="M257" s="14"/>
      <c r="N257" s="14">
        <v>0.12654718004033999</v>
      </c>
      <c r="O257" s="14">
        <v>0.140022219881029</v>
      </c>
      <c r="P257" s="14">
        <v>0.13563494600078099</v>
      </c>
      <c r="Q257" s="14">
        <v>0.116932477579165</v>
      </c>
      <c r="R257" s="14"/>
      <c r="S257" s="14">
        <v>0.117701904660582</v>
      </c>
      <c r="T257" s="14">
        <v>0.14981368239150999</v>
      </c>
      <c r="U257" s="14">
        <v>0.12096231832906799</v>
      </c>
      <c r="V257" s="14">
        <v>9.4556867475746306E-2</v>
      </c>
      <c r="W257" s="14">
        <v>0.152491293371461</v>
      </c>
      <c r="X257" s="14">
        <v>0.13379595701684099</v>
      </c>
      <c r="Y257" s="14">
        <v>0.14242890616981499</v>
      </c>
      <c r="Z257" s="14">
        <v>0.16526780949467801</v>
      </c>
      <c r="AA257" s="14">
        <v>0.13027954224367699</v>
      </c>
      <c r="AB257" s="14">
        <v>0.14105354343107199</v>
      </c>
      <c r="AC257" s="14">
        <v>8.3268742245216895E-2</v>
      </c>
      <c r="AD257" s="14">
        <v>0.118339244208039</v>
      </c>
      <c r="AE257" s="14"/>
      <c r="AF257" s="14">
        <v>0.13403188082276499</v>
      </c>
      <c r="AG257" s="14">
        <v>0.133266170889072</v>
      </c>
      <c r="AH257" s="14">
        <v>9.9063826502102201E-2</v>
      </c>
      <c r="AI257" s="14"/>
      <c r="AJ257" s="14">
        <v>0.12993090164375701</v>
      </c>
      <c r="AK257" s="14">
        <v>0.153362776669207</v>
      </c>
      <c r="AL257" s="14">
        <v>0.12763486367499799</v>
      </c>
      <c r="AM257" s="14">
        <v>0</v>
      </c>
      <c r="AN257" s="14">
        <v>7.2512332941726806E-2</v>
      </c>
      <c r="AO257" s="14"/>
      <c r="AP257" s="14">
        <v>0.17054871819711001</v>
      </c>
      <c r="AQ257" s="14">
        <v>0.14914894080164401</v>
      </c>
      <c r="AR257" s="14">
        <v>0.143565152378614</v>
      </c>
      <c r="AS257" s="14">
        <v>1.33922772032119E-2</v>
      </c>
      <c r="AT257" s="14">
        <v>9.0745369128396494E-2</v>
      </c>
      <c r="AU257" s="14"/>
      <c r="AV257" s="14" t="s">
        <v>84</v>
      </c>
      <c r="AW257" s="14">
        <v>0.115237804945371</v>
      </c>
      <c r="AX257" s="14">
        <v>0.13108280174553599</v>
      </c>
      <c r="AY257" s="14">
        <v>0.19971253017978499</v>
      </c>
      <c r="AZ257" s="14">
        <v>0.156957586001299</v>
      </c>
      <c r="BA257" s="14"/>
      <c r="BB257" s="14">
        <v>0.12892105389658601</v>
      </c>
      <c r="BC257" s="14">
        <v>0</v>
      </c>
      <c r="BD257" s="14">
        <v>9.4579751538503898E-2</v>
      </c>
      <c r="BE257" s="14"/>
      <c r="BF257" s="14">
        <v>9.0234666722100704E-2</v>
      </c>
    </row>
    <row r="258" spans="2:58" x14ac:dyDescent="0.35">
      <c r="B258" t="s">
        <v>150</v>
      </c>
      <c r="C258" s="14">
        <v>0.10744826330761</v>
      </c>
      <c r="D258" s="14">
        <v>0.104725821938204</v>
      </c>
      <c r="E258" s="14">
        <v>0.110429200143685</v>
      </c>
      <c r="F258" s="14"/>
      <c r="G258" s="14">
        <v>0.143153573800471</v>
      </c>
      <c r="H258" s="14">
        <v>0.12659070793589999</v>
      </c>
      <c r="I258" s="14">
        <v>9.4459475200389303E-2</v>
      </c>
      <c r="J258" s="14">
        <v>8.9272284787836595E-2</v>
      </c>
      <c r="K258" s="14">
        <v>9.7752067664364894E-2</v>
      </c>
      <c r="L258" s="14">
        <v>0.10002033630177599</v>
      </c>
      <c r="M258" s="14"/>
      <c r="N258" s="14">
        <v>0.117361183186179</v>
      </c>
      <c r="O258" s="14">
        <v>0.13255836583465599</v>
      </c>
      <c r="P258" s="14">
        <v>8.7299331894907101E-2</v>
      </c>
      <c r="Q258" s="14">
        <v>8.6456923534606003E-2</v>
      </c>
      <c r="R258" s="14"/>
      <c r="S258" s="14">
        <v>0.142913204654224</v>
      </c>
      <c r="T258" s="14">
        <v>8.5655466920026305E-2</v>
      </c>
      <c r="U258" s="14">
        <v>0.151386276955469</v>
      </c>
      <c r="V258" s="14">
        <v>7.4116569011874703E-2</v>
      </c>
      <c r="W258" s="14">
        <v>5.2416097728140799E-2</v>
      </c>
      <c r="X258" s="14">
        <v>0.10382117650672899</v>
      </c>
      <c r="Y258" s="14">
        <v>0.120160177437746</v>
      </c>
      <c r="Z258" s="14">
        <v>0.139169158144445</v>
      </c>
      <c r="AA258" s="14">
        <v>0.117013979417838</v>
      </c>
      <c r="AB258" s="14">
        <v>0.113755668917216</v>
      </c>
      <c r="AC258" s="14">
        <v>7.5667362126075097E-2</v>
      </c>
      <c r="AD258" s="14">
        <v>8.1312674949292604E-2</v>
      </c>
      <c r="AE258" s="14"/>
      <c r="AF258" s="14">
        <v>7.2349976030960397E-2</v>
      </c>
      <c r="AG258" s="14">
        <v>0.13565727912231201</v>
      </c>
      <c r="AH258" s="14">
        <v>9.6151433821242999E-2</v>
      </c>
      <c r="AI258" s="14"/>
      <c r="AJ258" s="14">
        <v>8.8356347186731798E-2</v>
      </c>
      <c r="AK258" s="14">
        <v>0.120910607181399</v>
      </c>
      <c r="AL258" s="14">
        <v>0.15337470433832401</v>
      </c>
      <c r="AM258" s="14">
        <v>0</v>
      </c>
      <c r="AN258" s="14">
        <v>0.105633779739898</v>
      </c>
      <c r="AO258" s="14"/>
      <c r="AP258" s="14">
        <v>0.10912142980106999</v>
      </c>
      <c r="AQ258" s="14">
        <v>0.122413071017209</v>
      </c>
      <c r="AR258" s="14">
        <v>0.144087876650346</v>
      </c>
      <c r="AS258" s="14">
        <v>1.6483242595975899E-2</v>
      </c>
      <c r="AT258" s="14">
        <v>0.106543142089481</v>
      </c>
      <c r="AU258" s="14"/>
      <c r="AV258" s="14" t="s">
        <v>84</v>
      </c>
      <c r="AW258" s="14">
        <v>0.113317653443771</v>
      </c>
      <c r="AX258" s="14">
        <v>0.12803341858724701</v>
      </c>
      <c r="AY258" s="14">
        <v>0.13887896410056699</v>
      </c>
      <c r="AZ258" s="14">
        <v>0.154188064474858</v>
      </c>
      <c r="BA258" s="14"/>
      <c r="BB258" s="14">
        <v>0.130413603363186</v>
      </c>
      <c r="BC258" s="14">
        <v>7.3978470736860303E-3</v>
      </c>
      <c r="BD258" s="14">
        <v>0.12560534406169399</v>
      </c>
      <c r="BE258" s="14"/>
      <c r="BF258" s="14">
        <v>8.1284884147377806E-2</v>
      </c>
    </row>
    <row r="259" spans="2:58" x14ac:dyDescent="0.35">
      <c r="B259" t="s">
        <v>151</v>
      </c>
      <c r="C259" s="14">
        <v>0.19339953723526601</v>
      </c>
      <c r="D259" s="14">
        <v>0.20974438204569901</v>
      </c>
      <c r="E259" s="14">
        <v>0.17603821288688801</v>
      </c>
      <c r="F259" s="14"/>
      <c r="G259" s="14">
        <v>0.216144303133847</v>
      </c>
      <c r="H259" s="14">
        <v>0.118693774232167</v>
      </c>
      <c r="I259" s="14">
        <v>0.16918060482279301</v>
      </c>
      <c r="J259" s="14">
        <v>0.206997388657991</v>
      </c>
      <c r="K259" s="14">
        <v>0.182828747569417</v>
      </c>
      <c r="L259" s="14">
        <v>0.25469466234668597</v>
      </c>
      <c r="M259" s="14"/>
      <c r="N259" s="14">
        <v>0.22873454111105901</v>
      </c>
      <c r="O259" s="14">
        <v>0.22033696576499501</v>
      </c>
      <c r="P259" s="14">
        <v>0.148488227456398</v>
      </c>
      <c r="Q259" s="14">
        <v>0.16820175824730499</v>
      </c>
      <c r="R259" s="14"/>
      <c r="S259" s="14">
        <v>0.184657396543049</v>
      </c>
      <c r="T259" s="14">
        <v>0.18312943799329201</v>
      </c>
      <c r="U259" s="14">
        <v>0.20508793219417601</v>
      </c>
      <c r="V259" s="14">
        <v>0.114639328518191</v>
      </c>
      <c r="W259" s="14">
        <v>0.17758980535671601</v>
      </c>
      <c r="X259" s="14">
        <v>0.17801862766510099</v>
      </c>
      <c r="Y259" s="14">
        <v>0.16940662991775399</v>
      </c>
      <c r="Z259" s="14">
        <v>0.207853270788707</v>
      </c>
      <c r="AA259" s="14">
        <v>0.22057965644007199</v>
      </c>
      <c r="AB259" s="14">
        <v>0.27055132582383301</v>
      </c>
      <c r="AC259" s="14">
        <v>0.272522337341912</v>
      </c>
      <c r="AD259" s="14">
        <v>0.14800407337524199</v>
      </c>
      <c r="AE259" s="14"/>
      <c r="AF259" s="14">
        <v>0.100755524250648</v>
      </c>
      <c r="AG259" s="14">
        <v>0.31003895511542301</v>
      </c>
      <c r="AH259" s="14">
        <v>8.0351379724002595E-2</v>
      </c>
      <c r="AI259" s="14"/>
      <c r="AJ259" s="14">
        <v>9.6366479329670907E-2</v>
      </c>
      <c r="AK259" s="14">
        <v>0.292575094192978</v>
      </c>
      <c r="AL259" s="14">
        <v>0.27718917401612603</v>
      </c>
      <c r="AM259" s="14">
        <v>0.100840206609595</v>
      </c>
      <c r="AN259" s="14">
        <v>0.110163032031292</v>
      </c>
      <c r="AO259" s="14"/>
      <c r="AP259" s="14">
        <v>0.113886831588296</v>
      </c>
      <c r="AQ259" s="14">
        <v>0.25725168283456101</v>
      </c>
      <c r="AR259" s="14">
        <v>0.26292472600244199</v>
      </c>
      <c r="AS259" s="14">
        <v>4.0646782467835497E-3</v>
      </c>
      <c r="AT259" s="14">
        <v>0.139611445076437</v>
      </c>
      <c r="AU259" s="14"/>
      <c r="AV259" s="14" t="s">
        <v>84</v>
      </c>
      <c r="AW259" s="14">
        <v>0.226463591249631</v>
      </c>
      <c r="AX259" s="14">
        <v>0.22008954318443999</v>
      </c>
      <c r="AY259" s="14">
        <v>0.20241075114864901</v>
      </c>
      <c r="AZ259" s="14">
        <v>0.323198460209353</v>
      </c>
      <c r="BA259" s="14"/>
      <c r="BB259" s="14">
        <v>0.111309123156003</v>
      </c>
      <c r="BC259" s="14">
        <v>0</v>
      </c>
      <c r="BD259" s="14">
        <v>0.145390960745406</v>
      </c>
      <c r="BE259" s="14"/>
      <c r="BF259" s="14">
        <v>7.9873838586199203E-2</v>
      </c>
    </row>
    <row r="260" spans="2:58" x14ac:dyDescent="0.35">
      <c r="B260" t="s">
        <v>141</v>
      </c>
      <c r="C260" s="14">
        <v>0.119962531029241</v>
      </c>
      <c r="D260" s="14">
        <v>7.4642733496159894E-2</v>
      </c>
      <c r="E260" s="14">
        <v>0.164658100041324</v>
      </c>
      <c r="F260" s="14"/>
      <c r="G260" s="14">
        <v>0.13994054563563901</v>
      </c>
      <c r="H260" s="14">
        <v>0.113871542668849</v>
      </c>
      <c r="I260" s="14">
        <v>0.12809252157277501</v>
      </c>
      <c r="J260" s="14">
        <v>0.11802911452093399</v>
      </c>
      <c r="K260" s="14">
        <v>0.12383673415747</v>
      </c>
      <c r="L260" s="14">
        <v>0.103984591395472</v>
      </c>
      <c r="M260" s="14"/>
      <c r="N260" s="14">
        <v>9.9147796925614803E-2</v>
      </c>
      <c r="O260" s="14">
        <v>9.8923205377990195E-2</v>
      </c>
      <c r="P260" s="14">
        <v>0.11164873573819099</v>
      </c>
      <c r="Q260" s="14">
        <v>0.171986623905269</v>
      </c>
      <c r="R260" s="14"/>
      <c r="S260" s="14">
        <v>0.108538001338933</v>
      </c>
      <c r="T260" s="14">
        <v>0.14103687278205601</v>
      </c>
      <c r="U260" s="14">
        <v>0.121775426202407</v>
      </c>
      <c r="V260" s="14">
        <v>0.12738000191527499</v>
      </c>
      <c r="W260" s="14">
        <v>0.112652977419441</v>
      </c>
      <c r="X260" s="14">
        <v>0.120177958407542</v>
      </c>
      <c r="Y260" s="14">
        <v>0.14217606389837101</v>
      </c>
      <c r="Z260" s="14">
        <v>5.9257297397387103E-2</v>
      </c>
      <c r="AA260" s="14">
        <v>0.114084548756023</v>
      </c>
      <c r="AB260" s="14">
        <v>0.112911151094174</v>
      </c>
      <c r="AC260" s="14">
        <v>0.103127499420436</v>
      </c>
      <c r="AD260" s="14">
        <v>0.16387713548650401</v>
      </c>
      <c r="AE260" s="14"/>
      <c r="AF260" s="14">
        <v>0.10068349379160001</v>
      </c>
      <c r="AG260" s="14">
        <v>7.9274735694096196E-2</v>
      </c>
      <c r="AH260" s="14">
        <v>0.25837615339095099</v>
      </c>
      <c r="AI260" s="14"/>
      <c r="AJ260" s="14">
        <v>9.4185545166969406E-2</v>
      </c>
      <c r="AK260" s="14">
        <v>0.101198099786714</v>
      </c>
      <c r="AL260" s="14">
        <v>4.0171817742695799E-2</v>
      </c>
      <c r="AM260" s="14">
        <v>0</v>
      </c>
      <c r="AN260" s="14">
        <v>0.24836890487124899</v>
      </c>
      <c r="AO260" s="14"/>
      <c r="AP260" s="14">
        <v>8.5689867933371897E-2</v>
      </c>
      <c r="AQ260" s="14">
        <v>0.111249837959276</v>
      </c>
      <c r="AR260" s="14">
        <v>0.12932697318238801</v>
      </c>
      <c r="AS260" s="14">
        <v>3.3582557131026203E-2</v>
      </c>
      <c r="AT260" s="14">
        <v>0.26658681983788601</v>
      </c>
      <c r="AU260" s="14"/>
      <c r="AV260" s="14" t="s">
        <v>84</v>
      </c>
      <c r="AW260" s="14">
        <v>0.12640879123950499</v>
      </c>
      <c r="AX260" s="14">
        <v>0.110222334941424</v>
      </c>
      <c r="AY260" s="14">
        <v>8.7919429079112599E-2</v>
      </c>
      <c r="AZ260" s="14">
        <v>7.2655276715132902E-2</v>
      </c>
      <c r="BA260" s="14"/>
      <c r="BB260" s="14">
        <v>0.12185128670959</v>
      </c>
      <c r="BC260" s="14">
        <v>2.8231583115789799E-2</v>
      </c>
      <c r="BD260" s="14">
        <v>0.146775143098095</v>
      </c>
      <c r="BE260" s="14"/>
      <c r="BF260" s="14">
        <v>0.1021101808573</v>
      </c>
    </row>
    <row r="261" spans="2:58" x14ac:dyDescent="0.35"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</row>
    <row r="262" spans="2:58" x14ac:dyDescent="0.35">
      <c r="B262" s="6" t="s">
        <v>163</v>
      </c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</row>
    <row r="263" spans="2:58" x14ac:dyDescent="0.35">
      <c r="B263" s="24" t="s">
        <v>82</v>
      </c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</row>
    <row r="264" spans="2:58" x14ac:dyDescent="0.35">
      <c r="B264" t="s">
        <v>157</v>
      </c>
      <c r="C264" s="14">
        <v>0.164355143177013</v>
      </c>
      <c r="D264" s="14">
        <v>0.17470844976170599</v>
      </c>
      <c r="E264" s="14">
        <v>0.15471067167090199</v>
      </c>
      <c r="F264" s="14"/>
      <c r="G264" s="14">
        <v>0.148698407798381</v>
      </c>
      <c r="H264" s="14">
        <v>0.156256884850733</v>
      </c>
      <c r="I264" s="14">
        <v>0.14225480912858701</v>
      </c>
      <c r="J264" s="14">
        <v>0.14968229507109199</v>
      </c>
      <c r="K264" s="14">
        <v>0.18573524676768299</v>
      </c>
      <c r="L264" s="14">
        <v>0.19690059462465401</v>
      </c>
      <c r="M264" s="14"/>
      <c r="N264" s="14">
        <v>0.15432601247201999</v>
      </c>
      <c r="O264" s="14">
        <v>0.162164725557983</v>
      </c>
      <c r="P264" s="14">
        <v>0.19651356191498701</v>
      </c>
      <c r="Q264" s="14">
        <v>0.14579987425133401</v>
      </c>
      <c r="R264" s="14"/>
      <c r="S264" s="14">
        <v>0.20219712529324299</v>
      </c>
      <c r="T264" s="14">
        <v>0.17000124365886399</v>
      </c>
      <c r="U264" s="14">
        <v>0.10125978641199999</v>
      </c>
      <c r="V264" s="14">
        <v>0.19562760757071901</v>
      </c>
      <c r="W264" s="14">
        <v>0.18353214485865699</v>
      </c>
      <c r="X264" s="14">
        <v>0.19626501738170199</v>
      </c>
      <c r="Y264" s="14">
        <v>0.15995153836875101</v>
      </c>
      <c r="Z264" s="14">
        <v>0.128831971814725</v>
      </c>
      <c r="AA264" s="14">
        <v>0.120817147257872</v>
      </c>
      <c r="AB264" s="14">
        <v>0.115187844267194</v>
      </c>
      <c r="AC264" s="14">
        <v>0.209566189131318</v>
      </c>
      <c r="AD264" s="14">
        <v>0.18732891419223299</v>
      </c>
      <c r="AE264" s="14"/>
      <c r="AF264" s="14">
        <v>0.19531099936972801</v>
      </c>
      <c r="AG264" s="14">
        <v>0.14436323267032999</v>
      </c>
      <c r="AH264" s="14">
        <v>0.17996726235337401</v>
      </c>
      <c r="AI264" s="14"/>
      <c r="AJ264" s="14">
        <v>0.284455220109183</v>
      </c>
      <c r="AK264" s="14">
        <v>8.9442880074593195E-2</v>
      </c>
      <c r="AL264" s="14">
        <v>8.9629309824103207E-2</v>
      </c>
      <c r="AM264" s="14">
        <v>3.1667101409013999E-2</v>
      </c>
      <c r="AN264" s="14">
        <v>0.17602308099429101</v>
      </c>
      <c r="AO264" s="14"/>
      <c r="AP264" s="14">
        <v>0.45892060594876699</v>
      </c>
      <c r="AQ264" s="14">
        <v>9.8917383762949895E-2</v>
      </c>
      <c r="AR264" s="14">
        <v>0.10187372610800299</v>
      </c>
      <c r="AS264" s="14">
        <v>5.5452418475310801E-2</v>
      </c>
      <c r="AT264" s="14">
        <v>0.143773179440183</v>
      </c>
      <c r="AU264" s="14"/>
      <c r="AV264" s="14" t="s">
        <v>84</v>
      </c>
      <c r="AW264" s="14">
        <v>0.15037984028559701</v>
      </c>
      <c r="AX264" s="14">
        <v>0.16843284774761899</v>
      </c>
      <c r="AY264" s="14">
        <v>0.17327485603273099</v>
      </c>
      <c r="AZ264" s="14">
        <v>0.12652958799352801</v>
      </c>
      <c r="BA264" s="14"/>
      <c r="BB264" s="14">
        <v>0.161187286433811</v>
      </c>
      <c r="BC264" s="14">
        <v>6.7835204488600503E-2</v>
      </c>
      <c r="BD264" s="14">
        <v>0.18033274773413699</v>
      </c>
      <c r="BE264" s="14"/>
      <c r="BF264" s="14">
        <v>0.12893658358462901</v>
      </c>
    </row>
    <row r="265" spans="2:58" x14ac:dyDescent="0.35">
      <c r="B265" t="s">
        <v>158</v>
      </c>
      <c r="C265" s="14">
        <v>0.144177908201094</v>
      </c>
      <c r="D265" s="14">
        <v>0.13316915260678899</v>
      </c>
      <c r="E265" s="14">
        <v>0.15537471309061199</v>
      </c>
      <c r="F265" s="14"/>
      <c r="G265" s="14">
        <v>0.130091510317381</v>
      </c>
      <c r="H265" s="14">
        <v>0.14649452698224499</v>
      </c>
      <c r="I265" s="14">
        <v>9.3415070966934993E-2</v>
      </c>
      <c r="J265" s="14">
        <v>0.13522467119057499</v>
      </c>
      <c r="K265" s="14">
        <v>0.135034687927509</v>
      </c>
      <c r="L265" s="14">
        <v>0.20636622801208801</v>
      </c>
      <c r="M265" s="14"/>
      <c r="N265" s="14">
        <v>0.15730170058193299</v>
      </c>
      <c r="O265" s="14">
        <v>0.139274984011657</v>
      </c>
      <c r="P265" s="14">
        <v>0.134616843897403</v>
      </c>
      <c r="Q265" s="14">
        <v>0.14609575078529</v>
      </c>
      <c r="R265" s="14"/>
      <c r="S265" s="14">
        <v>0.146244474108678</v>
      </c>
      <c r="T265" s="14">
        <v>0.14964169379832701</v>
      </c>
      <c r="U265" s="14">
        <v>0.15438279769039301</v>
      </c>
      <c r="V265" s="14">
        <v>0.19549486393621901</v>
      </c>
      <c r="W265" s="14">
        <v>0.15395642607547699</v>
      </c>
      <c r="X265" s="14">
        <v>0.121760352937633</v>
      </c>
      <c r="Y265" s="14">
        <v>0.14019727546374799</v>
      </c>
      <c r="Z265" s="14">
        <v>0.13463964947133999</v>
      </c>
      <c r="AA265" s="14">
        <v>0.112457008587958</v>
      </c>
      <c r="AB265" s="14">
        <v>0.14428201086649001</v>
      </c>
      <c r="AC265" s="14">
        <v>0.13360937412808099</v>
      </c>
      <c r="AD265" s="14">
        <v>0.13086627053946401</v>
      </c>
      <c r="AE265" s="14"/>
      <c r="AF265" s="14">
        <v>0.16113926844193999</v>
      </c>
      <c r="AG265" s="14">
        <v>0.138789346343651</v>
      </c>
      <c r="AH265" s="14">
        <v>0.129614493316526</v>
      </c>
      <c r="AI265" s="14"/>
      <c r="AJ265" s="14">
        <v>0.22275192302062399</v>
      </c>
      <c r="AK265" s="14">
        <v>9.0384178625997999E-2</v>
      </c>
      <c r="AL265" s="14">
        <v>0.19518409635671699</v>
      </c>
      <c r="AM265" s="14">
        <v>0.110097539937177</v>
      </c>
      <c r="AN265" s="14">
        <v>0.104729880395816</v>
      </c>
      <c r="AO265" s="14"/>
      <c r="AP265" s="14">
        <v>0.293199064343383</v>
      </c>
      <c r="AQ265" s="14">
        <v>9.0307611079897002E-2</v>
      </c>
      <c r="AR265" s="14">
        <v>0.17475127732833201</v>
      </c>
      <c r="AS265" s="14">
        <v>0.14761089319072501</v>
      </c>
      <c r="AT265" s="14">
        <v>0.143121904208623</v>
      </c>
      <c r="AU265" s="14"/>
      <c r="AV265" s="14" t="s">
        <v>84</v>
      </c>
      <c r="AW265" s="14">
        <v>0.11714927958390201</v>
      </c>
      <c r="AX265" s="14">
        <v>0.12618093641119801</v>
      </c>
      <c r="AY265" s="14">
        <v>0.155173327248326</v>
      </c>
      <c r="AZ265" s="14">
        <v>8.4732025348661297E-2</v>
      </c>
      <c r="BA265" s="14"/>
      <c r="BB265" s="14">
        <v>0.13147003106157401</v>
      </c>
      <c r="BC265" s="14">
        <v>0.196247318745011</v>
      </c>
      <c r="BD265" s="14">
        <v>0.16981987889196001</v>
      </c>
      <c r="BE265" s="14"/>
      <c r="BF265" s="14">
        <v>0.16106565205631401</v>
      </c>
    </row>
    <row r="266" spans="2:58" x14ac:dyDescent="0.35">
      <c r="B266" t="s">
        <v>159</v>
      </c>
      <c r="C266" s="14">
        <v>0.152511305165902</v>
      </c>
      <c r="D266" s="14">
        <v>0.15741060490957201</v>
      </c>
      <c r="E266" s="14">
        <v>0.148168116149692</v>
      </c>
      <c r="F266" s="14"/>
      <c r="G266" s="14">
        <v>0.184134221132916</v>
      </c>
      <c r="H266" s="14">
        <v>0.167357756190853</v>
      </c>
      <c r="I266" s="14">
        <v>0.13414749055399</v>
      </c>
      <c r="J266" s="14">
        <v>0.114580772922004</v>
      </c>
      <c r="K266" s="14">
        <v>0.175979918881943</v>
      </c>
      <c r="L266" s="14">
        <v>0.14946336891549</v>
      </c>
      <c r="M266" s="14"/>
      <c r="N266" s="14">
        <v>0.17012751433353099</v>
      </c>
      <c r="O266" s="14">
        <v>0.138649327658523</v>
      </c>
      <c r="P266" s="14">
        <v>0.121283705917024</v>
      </c>
      <c r="Q266" s="14">
        <v>0.176085265708886</v>
      </c>
      <c r="R266" s="14"/>
      <c r="S266" s="14">
        <v>0.14982586961375699</v>
      </c>
      <c r="T266" s="14">
        <v>0.164665529660665</v>
      </c>
      <c r="U266" s="14">
        <v>0.20100847176541101</v>
      </c>
      <c r="V266" s="14">
        <v>0.11329861048215099</v>
      </c>
      <c r="W266" s="14">
        <v>0.12764227749471699</v>
      </c>
      <c r="X266" s="14">
        <v>0.185634220029844</v>
      </c>
      <c r="Y266" s="14">
        <v>0.14196986093821201</v>
      </c>
      <c r="Z266" s="14">
        <v>0.17668729073015299</v>
      </c>
      <c r="AA266" s="14">
        <v>0.15601574472907501</v>
      </c>
      <c r="AB266" s="14">
        <v>0.156327803484345</v>
      </c>
      <c r="AC266" s="14">
        <v>0.122454386794756</v>
      </c>
      <c r="AD266" s="14">
        <v>8.1173885596513298E-2</v>
      </c>
      <c r="AE266" s="14"/>
      <c r="AF266" s="14">
        <v>0.16462652841906</v>
      </c>
      <c r="AG266" s="14">
        <v>0.144546839908754</v>
      </c>
      <c r="AH266" s="14">
        <v>0.158527448423775</v>
      </c>
      <c r="AI266" s="14"/>
      <c r="AJ266" s="14">
        <v>0.179692951969913</v>
      </c>
      <c r="AK266" s="14">
        <v>0.13393520962856301</v>
      </c>
      <c r="AL266" s="14">
        <v>0.189208973673581</v>
      </c>
      <c r="AM266" s="14">
        <v>0.16935114495612399</v>
      </c>
      <c r="AN266" s="14">
        <v>0.13651561500857701</v>
      </c>
      <c r="AO266" s="14"/>
      <c r="AP266" s="14">
        <v>0.15228113573100799</v>
      </c>
      <c r="AQ266" s="14">
        <v>0.1314012010981</v>
      </c>
      <c r="AR266" s="14">
        <v>0.181436676368602</v>
      </c>
      <c r="AS266" s="14">
        <v>0.195977692192429</v>
      </c>
      <c r="AT266" s="14">
        <v>0.18850399072499999</v>
      </c>
      <c r="AU266" s="14"/>
      <c r="AV266" s="14" t="s">
        <v>84</v>
      </c>
      <c r="AW266" s="14">
        <v>0.140095935553358</v>
      </c>
      <c r="AX266" s="14">
        <v>0.159121576117528</v>
      </c>
      <c r="AY266" s="14">
        <v>0.17051968493534</v>
      </c>
      <c r="AZ266" s="14">
        <v>0.14682384711950999</v>
      </c>
      <c r="BA266" s="14"/>
      <c r="BB266" s="14">
        <v>0.15062844926914201</v>
      </c>
      <c r="BC266" s="14">
        <v>0.18530747306005699</v>
      </c>
      <c r="BD266" s="14">
        <v>0.26806373708056602</v>
      </c>
      <c r="BE266" s="14"/>
      <c r="BF266" s="14">
        <v>0.20570796020210499</v>
      </c>
    </row>
    <row r="267" spans="2:58" x14ac:dyDescent="0.35">
      <c r="B267" t="s">
        <v>160</v>
      </c>
      <c r="C267" s="14">
        <v>0.142875761546953</v>
      </c>
      <c r="D267" s="14">
        <v>0.14382322832958</v>
      </c>
      <c r="E267" s="14">
        <v>0.142370633690489</v>
      </c>
      <c r="F267" s="14"/>
      <c r="G267" s="14">
        <v>0.16142847919020201</v>
      </c>
      <c r="H267" s="14">
        <v>0.145674637992249</v>
      </c>
      <c r="I267" s="14">
        <v>0.171149302324131</v>
      </c>
      <c r="J267" s="14">
        <v>0.147934544270583</v>
      </c>
      <c r="K267" s="14">
        <v>0.12785712731822599</v>
      </c>
      <c r="L267" s="14">
        <v>0.111252843851165</v>
      </c>
      <c r="M267" s="14"/>
      <c r="N267" s="14">
        <v>0.16880352113709099</v>
      </c>
      <c r="O267" s="14">
        <v>0.143797614327284</v>
      </c>
      <c r="P267" s="14">
        <v>0.148278861666469</v>
      </c>
      <c r="Q267" s="14">
        <v>0.10977841700945901</v>
      </c>
      <c r="R267" s="14"/>
      <c r="S267" s="14">
        <v>0.163927361266066</v>
      </c>
      <c r="T267" s="14">
        <v>0.13623655663578799</v>
      </c>
      <c r="U267" s="14">
        <v>0.112747678476814</v>
      </c>
      <c r="V267" s="14">
        <v>0.121382058223236</v>
      </c>
      <c r="W267" s="14">
        <v>0.16428850921545199</v>
      </c>
      <c r="X267" s="14">
        <v>0.141525049323519</v>
      </c>
      <c r="Y267" s="14">
        <v>0.14612270036022801</v>
      </c>
      <c r="Z267" s="14">
        <v>0.13779386004222299</v>
      </c>
      <c r="AA267" s="14">
        <v>0.15227427291283499</v>
      </c>
      <c r="AB267" s="14">
        <v>0.139186572455959</v>
      </c>
      <c r="AC267" s="14">
        <v>0.110597180589668</v>
      </c>
      <c r="AD267" s="14">
        <v>0.20115945769974</v>
      </c>
      <c r="AE267" s="14"/>
      <c r="AF267" s="14">
        <v>0.13064150061668101</v>
      </c>
      <c r="AG267" s="14">
        <v>0.16187709863877001</v>
      </c>
      <c r="AH267" s="14">
        <v>0.102438275474885</v>
      </c>
      <c r="AI267" s="14"/>
      <c r="AJ267" s="14">
        <v>0.10142186015020099</v>
      </c>
      <c r="AK267" s="14">
        <v>0.18763075014196501</v>
      </c>
      <c r="AL267" s="14">
        <v>0.13727772700188801</v>
      </c>
      <c r="AM267" s="14">
        <v>0.10769765910519399</v>
      </c>
      <c r="AN267" s="14">
        <v>8.3164210028487298E-2</v>
      </c>
      <c r="AO267" s="14"/>
      <c r="AP267" s="14">
        <v>3.2187915611221099E-2</v>
      </c>
      <c r="AQ267" s="14">
        <v>0.18212049470584299</v>
      </c>
      <c r="AR267" s="14">
        <v>0.18474994567695199</v>
      </c>
      <c r="AS267" s="14">
        <v>0.17266299407107</v>
      </c>
      <c r="AT267" s="14">
        <v>0.11497527596368599</v>
      </c>
      <c r="AU267" s="14"/>
      <c r="AV267" s="14" t="s">
        <v>84</v>
      </c>
      <c r="AW267" s="14">
        <v>0.15944851160580001</v>
      </c>
      <c r="AX267" s="14">
        <v>0.14175382652114399</v>
      </c>
      <c r="AY267" s="14">
        <v>0.182891997278253</v>
      </c>
      <c r="AZ267" s="14">
        <v>0.201068144840996</v>
      </c>
      <c r="BA267" s="14"/>
      <c r="BB267" s="14">
        <v>0.14853572508712001</v>
      </c>
      <c r="BC267" s="14">
        <v>0.19128642176928601</v>
      </c>
      <c r="BD267" s="14">
        <v>0.181129962759977</v>
      </c>
      <c r="BE267" s="14"/>
      <c r="BF267" s="14">
        <v>0.16341113193211601</v>
      </c>
    </row>
    <row r="268" spans="2:58" x14ac:dyDescent="0.35">
      <c r="B268" t="s">
        <v>161</v>
      </c>
      <c r="C268" s="14">
        <v>0.348332545607002</v>
      </c>
      <c r="D268" s="14">
        <v>0.35680299149454803</v>
      </c>
      <c r="E268" s="14">
        <v>0.33812073469805898</v>
      </c>
      <c r="F268" s="14"/>
      <c r="G268" s="14">
        <v>0.29636513198403602</v>
      </c>
      <c r="H268" s="14">
        <v>0.334566627855165</v>
      </c>
      <c r="I268" s="14">
        <v>0.38487760120451397</v>
      </c>
      <c r="J268" s="14">
        <v>0.41924284575201298</v>
      </c>
      <c r="K268" s="14">
        <v>0.32569550870477998</v>
      </c>
      <c r="L268" s="14">
        <v>0.32182451544663099</v>
      </c>
      <c r="M268" s="14"/>
      <c r="N268" s="14">
        <v>0.30602962872761902</v>
      </c>
      <c r="O268" s="14">
        <v>0.36910149370213102</v>
      </c>
      <c r="P268" s="14">
        <v>0.348268331677553</v>
      </c>
      <c r="Q268" s="14">
        <v>0.37107268562835299</v>
      </c>
      <c r="R268" s="14"/>
      <c r="S268" s="14">
        <v>0.286219877795307</v>
      </c>
      <c r="T268" s="14">
        <v>0.32522101680092602</v>
      </c>
      <c r="U268" s="14">
        <v>0.39357368433481499</v>
      </c>
      <c r="V268" s="14">
        <v>0.30095650118551998</v>
      </c>
      <c r="W268" s="14">
        <v>0.30445384621570598</v>
      </c>
      <c r="X268" s="14">
        <v>0.28900603409704201</v>
      </c>
      <c r="Y268" s="14">
        <v>0.37544326101390102</v>
      </c>
      <c r="Z268" s="14">
        <v>0.42204722794155802</v>
      </c>
      <c r="AA268" s="14">
        <v>0.415293472549155</v>
      </c>
      <c r="AB268" s="14">
        <v>0.42315603036366001</v>
      </c>
      <c r="AC268" s="14">
        <v>0.39650565396058102</v>
      </c>
      <c r="AD268" s="14">
        <v>0.31992494077657202</v>
      </c>
      <c r="AE268" s="14"/>
      <c r="AF268" s="14">
        <v>0.31593598802676898</v>
      </c>
      <c r="AG268" s="14">
        <v>0.37793443116255199</v>
      </c>
      <c r="AH268" s="14">
        <v>0.33599705480236702</v>
      </c>
      <c r="AI268" s="14"/>
      <c r="AJ268" s="14">
        <v>0.18678943883423199</v>
      </c>
      <c r="AK268" s="14">
        <v>0.46348781429401997</v>
      </c>
      <c r="AL268" s="14">
        <v>0.35458600431248299</v>
      </c>
      <c r="AM268" s="14">
        <v>0.58118655459249202</v>
      </c>
      <c r="AN268" s="14">
        <v>0.39422322161206902</v>
      </c>
      <c r="AO268" s="14"/>
      <c r="AP268" s="14">
        <v>4.1884772272866397E-2</v>
      </c>
      <c r="AQ268" s="14">
        <v>0.45559474294130098</v>
      </c>
      <c r="AR268" s="14">
        <v>0.30174311353327199</v>
      </c>
      <c r="AS268" s="14">
        <v>0.415523344002446</v>
      </c>
      <c r="AT268" s="14">
        <v>0.27804335096079202</v>
      </c>
      <c r="AU268" s="14"/>
      <c r="AV268" s="14" t="s">
        <v>84</v>
      </c>
      <c r="AW268" s="14">
        <v>0.37920960830707401</v>
      </c>
      <c r="AX268" s="14">
        <v>0.34631176374860501</v>
      </c>
      <c r="AY268" s="14">
        <v>0.28823179688971601</v>
      </c>
      <c r="AZ268" s="14">
        <v>0.32108935770671398</v>
      </c>
      <c r="BA268" s="14"/>
      <c r="BB268" s="14">
        <v>0.38233124587857698</v>
      </c>
      <c r="BC268" s="14">
        <v>0.34369271876023599</v>
      </c>
      <c r="BD268" s="14">
        <v>0.14702712552472799</v>
      </c>
      <c r="BE268" s="14"/>
      <c r="BF268" s="14">
        <v>0.31380384289308699</v>
      </c>
    </row>
    <row r="269" spans="2:58" x14ac:dyDescent="0.35">
      <c r="B269" t="s">
        <v>141</v>
      </c>
      <c r="C269" s="14">
        <v>4.7747336302035197E-2</v>
      </c>
      <c r="D269" s="14">
        <v>3.4085572897805602E-2</v>
      </c>
      <c r="E269" s="14">
        <v>6.1255130700246498E-2</v>
      </c>
      <c r="F269" s="14"/>
      <c r="G269" s="14">
        <v>7.9282249577083699E-2</v>
      </c>
      <c r="H269" s="14">
        <v>4.9649566128755103E-2</v>
      </c>
      <c r="I269" s="14">
        <v>7.4155725821843405E-2</v>
      </c>
      <c r="J269" s="14">
        <v>3.3334870793732499E-2</v>
      </c>
      <c r="K269" s="14">
        <v>4.9697510399858397E-2</v>
      </c>
      <c r="L269" s="14">
        <v>1.41924491499716E-2</v>
      </c>
      <c r="M269" s="14"/>
      <c r="N269" s="14">
        <v>4.3411622747805599E-2</v>
      </c>
      <c r="O269" s="14">
        <v>4.7011854742422497E-2</v>
      </c>
      <c r="P269" s="14">
        <v>5.1038694926564397E-2</v>
      </c>
      <c r="Q269" s="14">
        <v>5.1168006616679002E-2</v>
      </c>
      <c r="R269" s="14"/>
      <c r="S269" s="14">
        <v>5.15852919229478E-2</v>
      </c>
      <c r="T269" s="14">
        <v>5.4233959445429102E-2</v>
      </c>
      <c r="U269" s="14">
        <v>3.7027581320566799E-2</v>
      </c>
      <c r="V269" s="14">
        <v>7.3240358602154498E-2</v>
      </c>
      <c r="W269" s="14">
        <v>6.6126796139990701E-2</v>
      </c>
      <c r="X269" s="14">
        <v>6.5809326230260201E-2</v>
      </c>
      <c r="Y269" s="14">
        <v>3.6315363855160897E-2</v>
      </c>
      <c r="Z269" s="14">
        <v>0</v>
      </c>
      <c r="AA269" s="14">
        <v>4.3142353963103598E-2</v>
      </c>
      <c r="AB269" s="14">
        <v>2.1859738562351599E-2</v>
      </c>
      <c r="AC269" s="14">
        <v>2.7267215395596098E-2</v>
      </c>
      <c r="AD269" s="14">
        <v>7.9546531195477499E-2</v>
      </c>
      <c r="AE269" s="14"/>
      <c r="AF269" s="14">
        <v>3.2345715125821899E-2</v>
      </c>
      <c r="AG269" s="14">
        <v>3.2489051275943301E-2</v>
      </c>
      <c r="AH269" s="14">
        <v>9.3455465629073795E-2</v>
      </c>
      <c r="AI269" s="14"/>
      <c r="AJ269" s="14">
        <v>2.48886059158465E-2</v>
      </c>
      <c r="AK269" s="14">
        <v>3.51191672348607E-2</v>
      </c>
      <c r="AL269" s="14">
        <v>3.4113888831226603E-2</v>
      </c>
      <c r="AM269" s="14">
        <v>0</v>
      </c>
      <c r="AN269" s="14">
        <v>0.105343991960761</v>
      </c>
      <c r="AO269" s="14"/>
      <c r="AP269" s="14">
        <v>2.1526506092754399E-2</v>
      </c>
      <c r="AQ269" s="14">
        <v>4.1658566411910201E-2</v>
      </c>
      <c r="AR269" s="14">
        <v>5.5445260984840102E-2</v>
      </c>
      <c r="AS269" s="14">
        <v>1.27726580680194E-2</v>
      </c>
      <c r="AT269" s="14">
        <v>0.131582298701717</v>
      </c>
      <c r="AU269" s="14"/>
      <c r="AV269" s="14" t="s">
        <v>84</v>
      </c>
      <c r="AW269" s="14">
        <v>5.3716824664268997E-2</v>
      </c>
      <c r="AX269" s="14">
        <v>5.8199049453905201E-2</v>
      </c>
      <c r="AY269" s="14">
        <v>2.9908337615632798E-2</v>
      </c>
      <c r="AZ269" s="14">
        <v>0.119757036990591</v>
      </c>
      <c r="BA269" s="14"/>
      <c r="BB269" s="14">
        <v>2.58472622697767E-2</v>
      </c>
      <c r="BC269" s="14">
        <v>1.5630863176809201E-2</v>
      </c>
      <c r="BD269" s="14">
        <v>5.3626548008633201E-2</v>
      </c>
      <c r="BE269" s="14"/>
      <c r="BF269" s="14">
        <v>2.7074829331747902E-2</v>
      </c>
    </row>
    <row r="270" spans="2:58" x14ac:dyDescent="0.35"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</row>
    <row r="271" spans="2:58" x14ac:dyDescent="0.35">
      <c r="B271" s="6" t="s">
        <v>164</v>
      </c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</row>
    <row r="272" spans="2:58" x14ac:dyDescent="0.35">
      <c r="B272" s="24" t="s">
        <v>82</v>
      </c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</row>
    <row r="273" spans="2:58" x14ac:dyDescent="0.35">
      <c r="B273" t="s">
        <v>157</v>
      </c>
      <c r="C273" s="14">
        <v>0.32858714186937898</v>
      </c>
      <c r="D273" s="14">
        <v>0.33800799788275399</v>
      </c>
      <c r="E273" s="14">
        <v>0.31942170959621302</v>
      </c>
      <c r="F273" s="14"/>
      <c r="G273" s="14">
        <v>0.321092432665462</v>
      </c>
      <c r="H273" s="14">
        <v>0.37617863154755199</v>
      </c>
      <c r="I273" s="14">
        <v>0.37133173164796002</v>
      </c>
      <c r="J273" s="14">
        <v>0.34358198173888099</v>
      </c>
      <c r="K273" s="14">
        <v>0.27356270350157103</v>
      </c>
      <c r="L273" s="14">
        <v>0.284924752453379</v>
      </c>
      <c r="M273" s="14"/>
      <c r="N273" s="14">
        <v>0.33193666472781103</v>
      </c>
      <c r="O273" s="14">
        <v>0.35071734512530101</v>
      </c>
      <c r="P273" s="14">
        <v>0.32373476438663201</v>
      </c>
      <c r="Q273" s="14">
        <v>0.30585100866945902</v>
      </c>
      <c r="R273" s="14"/>
      <c r="S273" s="14">
        <v>0.37877763523954699</v>
      </c>
      <c r="T273" s="14">
        <v>0.27255809109661699</v>
      </c>
      <c r="U273" s="14">
        <v>0.33401577315268599</v>
      </c>
      <c r="V273" s="14">
        <v>0.27639668048759602</v>
      </c>
      <c r="W273" s="14">
        <v>0.27791700173279799</v>
      </c>
      <c r="X273" s="14">
        <v>0.329108455692526</v>
      </c>
      <c r="Y273" s="14">
        <v>0.32250247603236398</v>
      </c>
      <c r="Z273" s="14">
        <v>0.40263608221043201</v>
      </c>
      <c r="AA273" s="14">
        <v>0.39628166148220201</v>
      </c>
      <c r="AB273" s="14">
        <v>0.30342614668263501</v>
      </c>
      <c r="AC273" s="14">
        <v>0.39719473345476802</v>
      </c>
      <c r="AD273" s="14">
        <v>0.22544714384071701</v>
      </c>
      <c r="AE273" s="14"/>
      <c r="AF273" s="14">
        <v>0.22996954351690799</v>
      </c>
      <c r="AG273" s="14">
        <v>0.40272758635551398</v>
      </c>
      <c r="AH273" s="14">
        <v>0.36553892836063301</v>
      </c>
      <c r="AI273" s="14"/>
      <c r="AJ273" s="14">
        <v>0.199308004215867</v>
      </c>
      <c r="AK273" s="14">
        <v>0.54550078426140003</v>
      </c>
      <c r="AL273" s="14">
        <v>0.33004551413379701</v>
      </c>
      <c r="AM273" s="14">
        <v>6.4295572906932594E-2</v>
      </c>
      <c r="AN273" s="14">
        <v>0.29463336836635701</v>
      </c>
      <c r="AO273" s="14"/>
      <c r="AP273" s="14">
        <v>0.15049498206932099</v>
      </c>
      <c r="AQ273" s="14">
        <v>0.59204424789131704</v>
      </c>
      <c r="AR273" s="14">
        <v>0.31033397483443298</v>
      </c>
      <c r="AS273" s="14">
        <v>5.5383873870647901E-2</v>
      </c>
      <c r="AT273" s="14">
        <v>0.170711434677735</v>
      </c>
      <c r="AU273" s="14"/>
      <c r="AV273" s="14" t="s">
        <v>84</v>
      </c>
      <c r="AW273" s="14">
        <v>0.335838685469668</v>
      </c>
      <c r="AX273" s="14">
        <v>0.360764880357275</v>
      </c>
      <c r="AY273" s="14">
        <v>0.364113680207164</v>
      </c>
      <c r="AZ273" s="14">
        <v>0.27155075779198101</v>
      </c>
      <c r="BA273" s="14"/>
      <c r="BB273" s="14">
        <v>0.56709192616945903</v>
      </c>
      <c r="BC273" s="14">
        <v>7.6004147199085895E-2</v>
      </c>
      <c r="BD273" s="14">
        <v>0.19523617313748101</v>
      </c>
      <c r="BE273" s="14"/>
      <c r="BF273" s="14">
        <v>0.26340137339529301</v>
      </c>
    </row>
    <row r="274" spans="2:58" x14ac:dyDescent="0.35">
      <c r="B274" t="s">
        <v>158</v>
      </c>
      <c r="C274" s="14">
        <v>0.181869962762431</v>
      </c>
      <c r="D274" s="14">
        <v>0.19455574283636101</v>
      </c>
      <c r="E274" s="14">
        <v>0.16999509353261599</v>
      </c>
      <c r="F274" s="14"/>
      <c r="G274" s="14">
        <v>0.17376699792640601</v>
      </c>
      <c r="H274" s="14">
        <v>0.22952494163085799</v>
      </c>
      <c r="I274" s="14">
        <v>0.149743033637768</v>
      </c>
      <c r="J274" s="14">
        <v>0.19202586112396899</v>
      </c>
      <c r="K274" s="14">
        <v>0.16872958555620499</v>
      </c>
      <c r="L274" s="14">
        <v>0.17519280246306701</v>
      </c>
      <c r="M274" s="14"/>
      <c r="N274" s="14">
        <v>0.20351389129347999</v>
      </c>
      <c r="O274" s="14">
        <v>0.183311244078841</v>
      </c>
      <c r="P274" s="14">
        <v>0.172271197477572</v>
      </c>
      <c r="Q274" s="14">
        <v>0.16679991989395901</v>
      </c>
      <c r="R274" s="14"/>
      <c r="S274" s="14">
        <v>0.17156061220868199</v>
      </c>
      <c r="T274" s="14">
        <v>0.18591016834978299</v>
      </c>
      <c r="U274" s="14">
        <v>0.138320558451897</v>
      </c>
      <c r="V274" s="14">
        <v>0.19543863485160801</v>
      </c>
      <c r="W274" s="14">
        <v>0.23820009958899799</v>
      </c>
      <c r="X274" s="14">
        <v>0.16122682651188799</v>
      </c>
      <c r="Y274" s="14">
        <v>0.16578158842624399</v>
      </c>
      <c r="Z274" s="14">
        <v>0.221989489518538</v>
      </c>
      <c r="AA274" s="14">
        <v>0.16919494807920701</v>
      </c>
      <c r="AB274" s="14">
        <v>0.21134557869288301</v>
      </c>
      <c r="AC274" s="14">
        <v>0.16058442451389501</v>
      </c>
      <c r="AD274" s="14">
        <v>0.20183764657411199</v>
      </c>
      <c r="AE274" s="14"/>
      <c r="AF274" s="14">
        <v>0.15926681075850799</v>
      </c>
      <c r="AG274" s="14">
        <v>0.221652376118668</v>
      </c>
      <c r="AH274" s="14">
        <v>0.14996649012552801</v>
      </c>
      <c r="AI274" s="14"/>
      <c r="AJ274" s="14">
        <v>0.14986064887301601</v>
      </c>
      <c r="AK274" s="14">
        <v>0.20851810098305301</v>
      </c>
      <c r="AL274" s="14">
        <v>0.28488096931086399</v>
      </c>
      <c r="AM274" s="14">
        <v>0.221478300720309</v>
      </c>
      <c r="AN274" s="14">
        <v>0.136937980824826</v>
      </c>
      <c r="AO274" s="14"/>
      <c r="AP274" s="14">
        <v>0.155270470291278</v>
      </c>
      <c r="AQ274" s="14">
        <v>0.19854307583852199</v>
      </c>
      <c r="AR274" s="14">
        <v>0.260843996854694</v>
      </c>
      <c r="AS274" s="14">
        <v>0.145366133235485</v>
      </c>
      <c r="AT274" s="14">
        <v>0.14785231979282801</v>
      </c>
      <c r="AU274" s="14"/>
      <c r="AV274" s="14" t="s">
        <v>84</v>
      </c>
      <c r="AW274" s="14">
        <v>0.17016456366429</v>
      </c>
      <c r="AX274" s="14">
        <v>0.201983596339747</v>
      </c>
      <c r="AY274" s="14">
        <v>0.232791259212486</v>
      </c>
      <c r="AZ274" s="14">
        <v>0.20956417509302799</v>
      </c>
      <c r="BA274" s="14"/>
      <c r="BB274" s="14">
        <v>0.17573921370075099</v>
      </c>
      <c r="BC274" s="14">
        <v>8.9399423093626196E-2</v>
      </c>
      <c r="BD274" s="14">
        <v>0.14314676920042399</v>
      </c>
      <c r="BE274" s="14"/>
      <c r="BF274" s="14">
        <v>0.136107074120041</v>
      </c>
    </row>
    <row r="275" spans="2:58" x14ac:dyDescent="0.35">
      <c r="B275" t="s">
        <v>159</v>
      </c>
      <c r="C275" s="14">
        <v>0.13956780665417001</v>
      </c>
      <c r="D275" s="14">
        <v>0.130493579860715</v>
      </c>
      <c r="E275" s="14">
        <v>0.14783602599637699</v>
      </c>
      <c r="F275" s="14"/>
      <c r="G275" s="14">
        <v>0.214212401327525</v>
      </c>
      <c r="H275" s="14">
        <v>0.13287788718341001</v>
      </c>
      <c r="I275" s="14">
        <v>0.15736969781972501</v>
      </c>
      <c r="J275" s="14">
        <v>0.11008592395625399</v>
      </c>
      <c r="K275" s="14">
        <v>0.120474759992798</v>
      </c>
      <c r="L275" s="14">
        <v>0.117736848594076</v>
      </c>
      <c r="M275" s="14"/>
      <c r="N275" s="14">
        <v>0.170489853160396</v>
      </c>
      <c r="O275" s="14">
        <v>0.11204596961129901</v>
      </c>
      <c r="P275" s="14">
        <v>0.13606386297849099</v>
      </c>
      <c r="Q275" s="14">
        <v>0.140383597487477</v>
      </c>
      <c r="R275" s="14"/>
      <c r="S275" s="14">
        <v>0.17512233351901299</v>
      </c>
      <c r="T275" s="14">
        <v>0.16055087138892399</v>
      </c>
      <c r="U275" s="14">
        <v>0.15834255752159801</v>
      </c>
      <c r="V275" s="14">
        <v>0.102013286822989</v>
      </c>
      <c r="W275" s="14">
        <v>0.103921471099763</v>
      </c>
      <c r="X275" s="14">
        <v>0.146257628561723</v>
      </c>
      <c r="Y275" s="14">
        <v>0.15935772121873401</v>
      </c>
      <c r="Z275" s="14">
        <v>9.2727587869247396E-2</v>
      </c>
      <c r="AA275" s="14">
        <v>0.102932067690261</v>
      </c>
      <c r="AB275" s="14">
        <v>0.15143673500284499</v>
      </c>
      <c r="AC275" s="14">
        <v>0.11362823486071599</v>
      </c>
      <c r="AD275" s="14">
        <v>0.159843676619008</v>
      </c>
      <c r="AE275" s="14"/>
      <c r="AF275" s="14">
        <v>0.122152971911355</v>
      </c>
      <c r="AG275" s="14">
        <v>0.14354187656195699</v>
      </c>
      <c r="AH275" s="14">
        <v>0.137369489244791</v>
      </c>
      <c r="AI275" s="14"/>
      <c r="AJ275" s="14">
        <v>0.14752442717427999</v>
      </c>
      <c r="AK275" s="14">
        <v>0.103830981255825</v>
      </c>
      <c r="AL275" s="14">
        <v>0.19219454184799301</v>
      </c>
      <c r="AM275" s="14">
        <v>0.102983711825426</v>
      </c>
      <c r="AN275" s="14">
        <v>0.144677772505512</v>
      </c>
      <c r="AO275" s="14"/>
      <c r="AP275" s="14">
        <v>0.17506865209488501</v>
      </c>
      <c r="AQ275" s="14">
        <v>9.3262457776097707E-2</v>
      </c>
      <c r="AR275" s="14">
        <v>0.16865520566887601</v>
      </c>
      <c r="AS275" s="14">
        <v>0.16213484039209899</v>
      </c>
      <c r="AT275" s="14">
        <v>0.17132637009975199</v>
      </c>
      <c r="AU275" s="14"/>
      <c r="AV275" s="14" t="s">
        <v>84</v>
      </c>
      <c r="AW275" s="14">
        <v>0.14034970710738101</v>
      </c>
      <c r="AX275" s="14">
        <v>0.140952373411599</v>
      </c>
      <c r="AY275" s="14">
        <v>0.14948769603424</v>
      </c>
      <c r="AZ275" s="14">
        <v>0.107899663575814</v>
      </c>
      <c r="BA275" s="14"/>
      <c r="BB275" s="14">
        <v>0.12917506722530001</v>
      </c>
      <c r="BC275" s="14">
        <v>9.5698139279833297E-2</v>
      </c>
      <c r="BD275" s="14">
        <v>0.199134513090542</v>
      </c>
      <c r="BE275" s="14"/>
      <c r="BF275" s="14">
        <v>0.13537746653858099</v>
      </c>
    </row>
    <row r="276" spans="2:58" x14ac:dyDescent="0.35">
      <c r="B276" t="s">
        <v>160</v>
      </c>
      <c r="C276" s="14">
        <v>0.110596757100339</v>
      </c>
      <c r="D276" s="14">
        <v>0.11588489759853</v>
      </c>
      <c r="E276" s="14">
        <v>0.10574935723710201</v>
      </c>
      <c r="F276" s="14"/>
      <c r="G276" s="14">
        <v>0.10880084800638699</v>
      </c>
      <c r="H276" s="14">
        <v>9.5374443010057902E-2</v>
      </c>
      <c r="I276" s="14">
        <v>0.11424030114426</v>
      </c>
      <c r="J276" s="14">
        <v>9.5321345059291102E-2</v>
      </c>
      <c r="K276" s="14">
        <v>0.131274134949005</v>
      </c>
      <c r="L276" s="14">
        <v>0.11975197660181899</v>
      </c>
      <c r="M276" s="14"/>
      <c r="N276" s="14">
        <v>0.10228724617414001</v>
      </c>
      <c r="O276" s="14">
        <v>0.121055412433341</v>
      </c>
      <c r="P276" s="14">
        <v>9.81610507838242E-2</v>
      </c>
      <c r="Q276" s="14">
        <v>0.117716777235569</v>
      </c>
      <c r="R276" s="14"/>
      <c r="S276" s="14">
        <v>9.6513391057332101E-2</v>
      </c>
      <c r="T276" s="14">
        <v>0.12583692272195801</v>
      </c>
      <c r="U276" s="14">
        <v>0.108617497548122</v>
      </c>
      <c r="V276" s="14">
        <v>0.122052962035125</v>
      </c>
      <c r="W276" s="14">
        <v>0.101960715086388</v>
      </c>
      <c r="X276" s="14">
        <v>0.101466819406781</v>
      </c>
      <c r="Y276" s="14">
        <v>0.1182926384291</v>
      </c>
      <c r="Z276" s="14">
        <v>0.11760636760266199</v>
      </c>
      <c r="AA276" s="14">
        <v>9.5919835446766494E-2</v>
      </c>
      <c r="AB276" s="14">
        <v>0.105580146661671</v>
      </c>
      <c r="AC276" s="14">
        <v>0.122361394582686</v>
      </c>
      <c r="AD276" s="14">
        <v>0.14847939988001899</v>
      </c>
      <c r="AE276" s="14"/>
      <c r="AF276" s="14">
        <v>0.137546709690932</v>
      </c>
      <c r="AG276" s="14">
        <v>9.2169558228484799E-2</v>
      </c>
      <c r="AH276" s="14">
        <v>8.8620450807288406E-2</v>
      </c>
      <c r="AI276" s="14"/>
      <c r="AJ276" s="14">
        <v>0.160162043207739</v>
      </c>
      <c r="AK276" s="14">
        <v>7.1612613590257002E-2</v>
      </c>
      <c r="AL276" s="14">
        <v>8.7707401261545401E-2</v>
      </c>
      <c r="AM276" s="14">
        <v>6.3603921699552798E-2</v>
      </c>
      <c r="AN276" s="14">
        <v>9.2262253000178193E-2</v>
      </c>
      <c r="AO276" s="14"/>
      <c r="AP276" s="14">
        <v>0.18182671771221201</v>
      </c>
      <c r="AQ276" s="14">
        <v>4.0392262111196203E-2</v>
      </c>
      <c r="AR276" s="14">
        <v>9.9103214766627298E-2</v>
      </c>
      <c r="AS276" s="14">
        <v>0.15663712413348899</v>
      </c>
      <c r="AT276" s="14">
        <v>0.17364266517215901</v>
      </c>
      <c r="AU276" s="14"/>
      <c r="AV276" s="14" t="s">
        <v>84</v>
      </c>
      <c r="AW276" s="14">
        <v>0.10899910106834</v>
      </c>
      <c r="AX276" s="14">
        <v>0.10344696189819</v>
      </c>
      <c r="AY276" s="14">
        <v>0.109145068147513</v>
      </c>
      <c r="AZ276" s="14">
        <v>4.8765533821733799E-2</v>
      </c>
      <c r="BA276" s="14"/>
      <c r="BB276" s="14">
        <v>4.8787881048804202E-2</v>
      </c>
      <c r="BC276" s="14">
        <v>0.175735181780279</v>
      </c>
      <c r="BD276" s="14">
        <v>0.26459599005039802</v>
      </c>
      <c r="BE276" s="14"/>
      <c r="BF276" s="14">
        <v>0.147853912526696</v>
      </c>
    </row>
    <row r="277" spans="2:58" x14ac:dyDescent="0.35">
      <c r="B277" t="s">
        <v>161</v>
      </c>
      <c r="C277" s="14">
        <v>0.18231640518332301</v>
      </c>
      <c r="D277" s="14">
        <v>0.19672405039934501</v>
      </c>
      <c r="E277" s="14">
        <v>0.16774580099353201</v>
      </c>
      <c r="F277" s="14"/>
      <c r="G277" s="14">
        <v>7.9341737912309904E-2</v>
      </c>
      <c r="H277" s="14">
        <v>0.106235381093984</v>
      </c>
      <c r="I277" s="14">
        <v>0.13481555861949701</v>
      </c>
      <c r="J277" s="14">
        <v>0.213050295228012</v>
      </c>
      <c r="K277" s="14">
        <v>0.24962181142147799</v>
      </c>
      <c r="L277" s="14">
        <v>0.28097711119506102</v>
      </c>
      <c r="M277" s="14"/>
      <c r="N277" s="14">
        <v>0.14141971526366501</v>
      </c>
      <c r="O277" s="14">
        <v>0.186056350300425</v>
      </c>
      <c r="P277" s="14">
        <v>0.21357593469227201</v>
      </c>
      <c r="Q277" s="14">
        <v>0.192457033465535</v>
      </c>
      <c r="R277" s="14"/>
      <c r="S277" s="14">
        <v>0.12290081986129001</v>
      </c>
      <c r="T277" s="14">
        <v>0.193691216421811</v>
      </c>
      <c r="U277" s="14">
        <v>0.21102263084678499</v>
      </c>
      <c r="V277" s="14">
        <v>0.23823787085772999</v>
      </c>
      <c r="W277" s="14">
        <v>0.191804379214359</v>
      </c>
      <c r="X277" s="14">
        <v>0.189614172973401</v>
      </c>
      <c r="Y277" s="14">
        <v>0.18826141046359701</v>
      </c>
      <c r="Z277" s="14">
        <v>0.117600376948104</v>
      </c>
      <c r="AA277" s="14">
        <v>0.18855808592651199</v>
      </c>
      <c r="AB277" s="14">
        <v>0.173422335649382</v>
      </c>
      <c r="AC277" s="14">
        <v>0.188384053952102</v>
      </c>
      <c r="AD277" s="14">
        <v>0.18602780480546399</v>
      </c>
      <c r="AE277" s="14"/>
      <c r="AF277" s="14">
        <v>0.31215836651186102</v>
      </c>
      <c r="AG277" s="14">
        <v>0.109915694956024</v>
      </c>
      <c r="AH277" s="14">
        <v>0.124764220495442</v>
      </c>
      <c r="AI277" s="14"/>
      <c r="AJ277" s="14">
        <v>0.31715111136366098</v>
      </c>
      <c r="AK277" s="14">
        <v>4.3723472697163097E-2</v>
      </c>
      <c r="AL277" s="14">
        <v>6.3151566423402597E-2</v>
      </c>
      <c r="AM277" s="14">
        <v>0.54763849284777899</v>
      </c>
      <c r="AN277" s="14">
        <v>0.17725501642910901</v>
      </c>
      <c r="AO277" s="14"/>
      <c r="AP277" s="14">
        <v>0.31859634878057402</v>
      </c>
      <c r="AQ277" s="14">
        <v>2.76339430287471E-2</v>
      </c>
      <c r="AR277" s="14">
        <v>9.3880556057204495E-2</v>
      </c>
      <c r="AS277" s="14">
        <v>0.45963038384007798</v>
      </c>
      <c r="AT277" s="14">
        <v>0.178031555172314</v>
      </c>
      <c r="AU277" s="14"/>
      <c r="AV277" s="14" t="s">
        <v>84</v>
      </c>
      <c r="AW277" s="14">
        <v>0.17139889228636199</v>
      </c>
      <c r="AX277" s="14">
        <v>0.144077301521567</v>
      </c>
      <c r="AY277" s="14">
        <v>9.2493802368775899E-2</v>
      </c>
      <c r="AZ277" s="14">
        <v>0.281752767036695</v>
      </c>
      <c r="BA277" s="14"/>
      <c r="BB277" s="14">
        <v>3.6115305223895597E-2</v>
      </c>
      <c r="BC277" s="14">
        <v>0.54062324147218199</v>
      </c>
      <c r="BD277" s="14">
        <v>0.15868402811765001</v>
      </c>
      <c r="BE277" s="14"/>
      <c r="BF277" s="14">
        <v>0.28278761352315501</v>
      </c>
    </row>
    <row r="278" spans="2:58" x14ac:dyDescent="0.35">
      <c r="B278" t="s">
        <v>141</v>
      </c>
      <c r="C278" s="14">
        <v>5.7061926430358498E-2</v>
      </c>
      <c r="D278" s="14">
        <v>2.4333731422295099E-2</v>
      </c>
      <c r="E278" s="14">
        <v>8.9252012644160106E-2</v>
      </c>
      <c r="F278" s="14"/>
      <c r="G278" s="14">
        <v>0.10278558216191</v>
      </c>
      <c r="H278" s="14">
        <v>5.98087155341386E-2</v>
      </c>
      <c r="I278" s="14">
        <v>7.2499677130791196E-2</v>
      </c>
      <c r="J278" s="14">
        <v>4.5934592893593203E-2</v>
      </c>
      <c r="K278" s="14">
        <v>5.6337004578942501E-2</v>
      </c>
      <c r="L278" s="14">
        <v>2.1416508692597699E-2</v>
      </c>
      <c r="M278" s="14"/>
      <c r="N278" s="14">
        <v>5.0352629380508197E-2</v>
      </c>
      <c r="O278" s="14">
        <v>4.6813678450794101E-2</v>
      </c>
      <c r="P278" s="14">
        <v>5.6193189681208101E-2</v>
      </c>
      <c r="Q278" s="14">
        <v>7.6791663248001296E-2</v>
      </c>
      <c r="R278" s="14"/>
      <c r="S278" s="14">
        <v>5.5125208114136702E-2</v>
      </c>
      <c r="T278" s="14">
        <v>6.1452730020907002E-2</v>
      </c>
      <c r="U278" s="14">
        <v>4.96809824789117E-2</v>
      </c>
      <c r="V278" s="14">
        <v>6.5860564944951294E-2</v>
      </c>
      <c r="W278" s="14">
        <v>8.6196333277693396E-2</v>
      </c>
      <c r="X278" s="14">
        <v>7.2326096853679897E-2</v>
      </c>
      <c r="Y278" s="14">
        <v>4.5804165429960297E-2</v>
      </c>
      <c r="Z278" s="14">
        <v>4.7440095851016703E-2</v>
      </c>
      <c r="AA278" s="14">
        <v>4.7113401375051399E-2</v>
      </c>
      <c r="AB278" s="14">
        <v>5.4789057310583603E-2</v>
      </c>
      <c r="AC278" s="14">
        <v>1.7847158635832999E-2</v>
      </c>
      <c r="AD278" s="14">
        <v>7.8364328280680601E-2</v>
      </c>
      <c r="AE278" s="14"/>
      <c r="AF278" s="14">
        <v>3.8905597610435799E-2</v>
      </c>
      <c r="AG278" s="14">
        <v>2.9992907779351902E-2</v>
      </c>
      <c r="AH278" s="14">
        <v>0.133740420966318</v>
      </c>
      <c r="AI278" s="14"/>
      <c r="AJ278" s="14">
        <v>2.59937651654366E-2</v>
      </c>
      <c r="AK278" s="14">
        <v>2.6814047212301299E-2</v>
      </c>
      <c r="AL278" s="14">
        <v>4.2020007022397797E-2</v>
      </c>
      <c r="AM278" s="14">
        <v>0</v>
      </c>
      <c r="AN278" s="14">
        <v>0.15423360887401799</v>
      </c>
      <c r="AO278" s="14"/>
      <c r="AP278" s="14">
        <v>1.8742829051729699E-2</v>
      </c>
      <c r="AQ278" s="14">
        <v>4.81240133541199E-2</v>
      </c>
      <c r="AR278" s="14">
        <v>6.7183051818165307E-2</v>
      </c>
      <c r="AS278" s="14">
        <v>2.08476445282012E-2</v>
      </c>
      <c r="AT278" s="14">
        <v>0.15843565508521201</v>
      </c>
      <c r="AU278" s="14"/>
      <c r="AV278" s="14" t="s">
        <v>84</v>
      </c>
      <c r="AW278" s="14">
        <v>7.3249050403959695E-2</v>
      </c>
      <c r="AX278" s="14">
        <v>4.8774886471621898E-2</v>
      </c>
      <c r="AY278" s="14">
        <v>5.1968494029821698E-2</v>
      </c>
      <c r="AZ278" s="14">
        <v>8.0467102680747596E-2</v>
      </c>
      <c r="BA278" s="14"/>
      <c r="BB278" s="14">
        <v>4.3090606631790498E-2</v>
      </c>
      <c r="BC278" s="14">
        <v>2.2539867174994399E-2</v>
      </c>
      <c r="BD278" s="14">
        <v>3.9202526403504703E-2</v>
      </c>
      <c r="BE278" s="14"/>
      <c r="BF278" s="14">
        <v>3.4472559896234101E-2</v>
      </c>
    </row>
    <row r="279" spans="2:58" x14ac:dyDescent="0.35"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</row>
    <row r="280" spans="2:58" x14ac:dyDescent="0.35">
      <c r="B280" s="6" t="s">
        <v>165</v>
      </c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</row>
    <row r="281" spans="2:58" x14ac:dyDescent="0.35">
      <c r="B281" s="24" t="s">
        <v>82</v>
      </c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</row>
    <row r="282" spans="2:58" x14ac:dyDescent="0.35">
      <c r="B282" t="s">
        <v>157</v>
      </c>
      <c r="C282" s="14">
        <v>0.247098543722757</v>
      </c>
      <c r="D282" s="14">
        <v>0.230180303505409</v>
      </c>
      <c r="E282" s="14">
        <v>0.26244071732258201</v>
      </c>
      <c r="F282" s="14"/>
      <c r="G282" s="14">
        <v>0.27416307635141601</v>
      </c>
      <c r="H282" s="14">
        <v>0.229981782587938</v>
      </c>
      <c r="I282" s="14">
        <v>0.22937031923604201</v>
      </c>
      <c r="J282" s="14">
        <v>0.25344818598694202</v>
      </c>
      <c r="K282" s="14">
        <v>0.235368340231077</v>
      </c>
      <c r="L282" s="14">
        <v>0.26012209834954497</v>
      </c>
      <c r="M282" s="14"/>
      <c r="N282" s="14">
        <v>0.24051200904730399</v>
      </c>
      <c r="O282" s="14">
        <v>0.26728886652682599</v>
      </c>
      <c r="P282" s="14">
        <v>0.23671839288405899</v>
      </c>
      <c r="Q282" s="14">
        <v>0.242428118159279</v>
      </c>
      <c r="R282" s="14"/>
      <c r="S282" s="14">
        <v>0.277252030105821</v>
      </c>
      <c r="T282" s="14">
        <v>0.274836160078619</v>
      </c>
      <c r="U282" s="14">
        <v>0.25427096325472498</v>
      </c>
      <c r="V282" s="14">
        <v>0.20918143641087</v>
      </c>
      <c r="W282" s="14">
        <v>0.23015367612113</v>
      </c>
      <c r="X282" s="14">
        <v>0.27865169040327098</v>
      </c>
      <c r="Y282" s="14">
        <v>0.23054909452913899</v>
      </c>
      <c r="Z282" s="14">
        <v>0.26611284224547599</v>
      </c>
      <c r="AA282" s="14">
        <v>0.21390821907163801</v>
      </c>
      <c r="AB282" s="14">
        <v>0.23032095117849199</v>
      </c>
      <c r="AC282" s="14">
        <v>0.25548746463640798</v>
      </c>
      <c r="AD282" s="14">
        <v>0.20228807270310201</v>
      </c>
      <c r="AE282" s="14"/>
      <c r="AF282" s="14">
        <v>0.200393029712679</v>
      </c>
      <c r="AG282" s="14">
        <v>0.27628296554377202</v>
      </c>
      <c r="AH282" s="14">
        <v>0.25766936644202798</v>
      </c>
      <c r="AI282" s="14"/>
      <c r="AJ282" s="14">
        <v>0.19184353119202399</v>
      </c>
      <c r="AK282" s="14">
        <v>0.27438963800740801</v>
      </c>
      <c r="AL282" s="14">
        <v>0.58821122647484703</v>
      </c>
      <c r="AM282" s="14">
        <v>3.1667101409013999E-2</v>
      </c>
      <c r="AN282" s="14">
        <v>0.23640002171888999</v>
      </c>
      <c r="AO282" s="14"/>
      <c r="AP282" s="14">
        <v>0.15438445007946899</v>
      </c>
      <c r="AQ282" s="14">
        <v>0.27317767183202302</v>
      </c>
      <c r="AR282" s="14">
        <v>0.67460468212320601</v>
      </c>
      <c r="AS282" s="14">
        <v>0.106160902797654</v>
      </c>
      <c r="AT282" s="14">
        <v>0.22373809093785901</v>
      </c>
      <c r="AU282" s="14"/>
      <c r="AV282" s="14" t="s">
        <v>84</v>
      </c>
      <c r="AW282" s="14">
        <v>0.24613782211990301</v>
      </c>
      <c r="AX282" s="14">
        <v>0.271377836052346</v>
      </c>
      <c r="AY282" s="14">
        <v>0.25866028447726302</v>
      </c>
      <c r="AZ282" s="14">
        <v>0.122855919919294</v>
      </c>
      <c r="BA282" s="14"/>
      <c r="BB282" s="14">
        <v>0.271950224619323</v>
      </c>
      <c r="BC282" s="14">
        <v>0.107516272183761</v>
      </c>
      <c r="BD282" s="14">
        <v>0.2456975411215</v>
      </c>
      <c r="BE282" s="14"/>
      <c r="BF282" s="14">
        <v>0.230850712956719</v>
      </c>
    </row>
    <row r="283" spans="2:58" x14ac:dyDescent="0.35">
      <c r="B283" t="s">
        <v>158</v>
      </c>
      <c r="C283" s="14">
        <v>0.17937090449680201</v>
      </c>
      <c r="D283" s="14">
        <v>0.17708305666101101</v>
      </c>
      <c r="E283" s="14">
        <v>0.18213900363274499</v>
      </c>
      <c r="F283" s="14"/>
      <c r="G283" s="14">
        <v>0.16424062089389299</v>
      </c>
      <c r="H283" s="14">
        <v>0.20606580328596899</v>
      </c>
      <c r="I283" s="14">
        <v>0.16852608526712001</v>
      </c>
      <c r="J283" s="14">
        <v>0.193671590746547</v>
      </c>
      <c r="K283" s="14">
        <v>0.14686856896970599</v>
      </c>
      <c r="L283" s="14">
        <v>0.186749603882223</v>
      </c>
      <c r="M283" s="14"/>
      <c r="N283" s="14">
        <v>0.21561010670435801</v>
      </c>
      <c r="O283" s="14">
        <v>0.165489495663972</v>
      </c>
      <c r="P283" s="14">
        <v>0.17501432452621901</v>
      </c>
      <c r="Q283" s="14">
        <v>0.159791090199744</v>
      </c>
      <c r="R283" s="14"/>
      <c r="S283" s="14">
        <v>0.189595597826448</v>
      </c>
      <c r="T283" s="14">
        <v>0.18982982367368201</v>
      </c>
      <c r="U283" s="14">
        <v>0.16518681850674799</v>
      </c>
      <c r="V283" s="14">
        <v>0.16130754127007499</v>
      </c>
      <c r="W283" s="14">
        <v>0.196310437589239</v>
      </c>
      <c r="X283" s="14">
        <v>0.18745929352929</v>
      </c>
      <c r="Y283" s="14">
        <v>0.174953300298994</v>
      </c>
      <c r="Z283" s="14">
        <v>0.15723121437318899</v>
      </c>
      <c r="AA283" s="14">
        <v>0.20918780789298599</v>
      </c>
      <c r="AB283" s="14">
        <v>0.18577536659226099</v>
      </c>
      <c r="AC283" s="14">
        <v>0.116203256057784</v>
      </c>
      <c r="AD283" s="14">
        <v>0.132719618691236</v>
      </c>
      <c r="AE283" s="14"/>
      <c r="AF283" s="14">
        <v>0.146879771616858</v>
      </c>
      <c r="AG283" s="14">
        <v>0.22431481866310901</v>
      </c>
      <c r="AH283" s="14">
        <v>0.16505685317753599</v>
      </c>
      <c r="AI283" s="14"/>
      <c r="AJ283" s="14">
        <v>0.16577028695965701</v>
      </c>
      <c r="AK283" s="14">
        <v>0.20749724980430201</v>
      </c>
      <c r="AL283" s="14">
        <v>0.21417057411243201</v>
      </c>
      <c r="AM283" s="14">
        <v>0.2188193456843</v>
      </c>
      <c r="AN283" s="14">
        <v>0.15283176383698399</v>
      </c>
      <c r="AO283" s="14"/>
      <c r="AP283" s="14">
        <v>0.165814898263627</v>
      </c>
      <c r="AQ283" s="14">
        <v>0.221831290372699</v>
      </c>
      <c r="AR283" s="14">
        <v>0.17158734422796901</v>
      </c>
      <c r="AS283" s="14">
        <v>0.118041506124341</v>
      </c>
      <c r="AT283" s="14">
        <v>0.157824920954208</v>
      </c>
      <c r="AU283" s="14"/>
      <c r="AV283" s="14" t="s">
        <v>84</v>
      </c>
      <c r="AW283" s="14">
        <v>0.15648297798777899</v>
      </c>
      <c r="AX283" s="14">
        <v>0.19611842760772999</v>
      </c>
      <c r="AY283" s="14">
        <v>0.209521122473531</v>
      </c>
      <c r="AZ283" s="14">
        <v>0.245601285903951</v>
      </c>
      <c r="BA283" s="14"/>
      <c r="BB283" s="14">
        <v>0.21975662057346801</v>
      </c>
      <c r="BC283" s="14">
        <v>0.110635648884363</v>
      </c>
      <c r="BD283" s="14">
        <v>0.17035613148625101</v>
      </c>
      <c r="BE283" s="14"/>
      <c r="BF283" s="14">
        <v>0.163255647524367</v>
      </c>
    </row>
    <row r="284" spans="2:58" x14ac:dyDescent="0.35">
      <c r="B284" t="s">
        <v>159</v>
      </c>
      <c r="C284" s="14">
        <v>0.19957174794147201</v>
      </c>
      <c r="D284" s="14">
        <v>0.20667748787191101</v>
      </c>
      <c r="E284" s="14">
        <v>0.19320871567851999</v>
      </c>
      <c r="F284" s="14"/>
      <c r="G284" s="14">
        <v>0.196993897493387</v>
      </c>
      <c r="H284" s="14">
        <v>0.204405137811702</v>
      </c>
      <c r="I284" s="14">
        <v>0.234816012583967</v>
      </c>
      <c r="J284" s="14">
        <v>0.18323264709363599</v>
      </c>
      <c r="K284" s="14">
        <v>0.19167709050395701</v>
      </c>
      <c r="L284" s="14">
        <v>0.187340218784881</v>
      </c>
      <c r="M284" s="14"/>
      <c r="N284" s="14">
        <v>0.200728185777648</v>
      </c>
      <c r="O284" s="14">
        <v>0.22170622874905699</v>
      </c>
      <c r="P284" s="14">
        <v>0.191054238736206</v>
      </c>
      <c r="Q284" s="14">
        <v>0.1825740092517</v>
      </c>
      <c r="R284" s="14"/>
      <c r="S284" s="14">
        <v>0.16956728151186601</v>
      </c>
      <c r="T284" s="14">
        <v>0.218682462057425</v>
      </c>
      <c r="U284" s="14">
        <v>0.23317907486206901</v>
      </c>
      <c r="V284" s="14">
        <v>0.18122305881475201</v>
      </c>
      <c r="W284" s="14">
        <v>0.19730895636757401</v>
      </c>
      <c r="X284" s="14">
        <v>0.17524370665368699</v>
      </c>
      <c r="Y284" s="14">
        <v>0.20747955649151201</v>
      </c>
      <c r="Z284" s="14">
        <v>0.27956621918352198</v>
      </c>
      <c r="AA284" s="14">
        <v>0.19161696323996999</v>
      </c>
      <c r="AB284" s="14">
        <v>0.17662496232620201</v>
      </c>
      <c r="AC284" s="14">
        <v>0.262851871547222</v>
      </c>
      <c r="AD284" s="14">
        <v>0.165469365553296</v>
      </c>
      <c r="AE284" s="14"/>
      <c r="AF284" s="14">
        <v>0.17991922926748599</v>
      </c>
      <c r="AG284" s="14">
        <v>0.22167543005600701</v>
      </c>
      <c r="AH284" s="14">
        <v>0.191353750391448</v>
      </c>
      <c r="AI284" s="14"/>
      <c r="AJ284" s="14">
        <v>0.206179986182571</v>
      </c>
      <c r="AK284" s="14">
        <v>0.23445386361283399</v>
      </c>
      <c r="AL284" s="14">
        <v>7.9831165912623903E-2</v>
      </c>
      <c r="AM284" s="14">
        <v>0.10354248193618</v>
      </c>
      <c r="AN284" s="14">
        <v>0.14795535697970999</v>
      </c>
      <c r="AO284" s="14"/>
      <c r="AP284" s="14">
        <v>0.24717949481198301</v>
      </c>
      <c r="AQ284" s="14">
        <v>0.21855259738486699</v>
      </c>
      <c r="AR284" s="14">
        <v>6.4061174130988899E-2</v>
      </c>
      <c r="AS284" s="14">
        <v>0.21549415145661399</v>
      </c>
      <c r="AT284" s="14">
        <v>0.15385746371180201</v>
      </c>
      <c r="AU284" s="14"/>
      <c r="AV284" s="14" t="s">
        <v>84</v>
      </c>
      <c r="AW284" s="14">
        <v>0.214669400838671</v>
      </c>
      <c r="AX284" s="14">
        <v>0.21053480101464001</v>
      </c>
      <c r="AY284" s="14">
        <v>0.19829554502817301</v>
      </c>
      <c r="AZ284" s="14">
        <v>0.22986667142733799</v>
      </c>
      <c r="BA284" s="14"/>
      <c r="BB284" s="14">
        <v>0.178452308651325</v>
      </c>
      <c r="BC284" s="14">
        <v>0.181692469911586</v>
      </c>
      <c r="BD284" s="14">
        <v>0.194950718075451</v>
      </c>
      <c r="BE284" s="14"/>
      <c r="BF284" s="14">
        <v>0.17180605792918599</v>
      </c>
    </row>
    <row r="285" spans="2:58" x14ac:dyDescent="0.35">
      <c r="B285" t="s">
        <v>160</v>
      </c>
      <c r="C285" s="14">
        <v>0.114888930810096</v>
      </c>
      <c r="D285" s="14">
        <v>0.12670856790384699</v>
      </c>
      <c r="E285" s="14">
        <v>0.103663723152429</v>
      </c>
      <c r="F285" s="14"/>
      <c r="G285" s="14">
        <v>0.13031057809642599</v>
      </c>
      <c r="H285" s="14">
        <v>0.136620140444594</v>
      </c>
      <c r="I285" s="14">
        <v>0.106693210141348</v>
      </c>
      <c r="J285" s="14">
        <v>0.102440957303064</v>
      </c>
      <c r="K285" s="14">
        <v>0.116971352749261</v>
      </c>
      <c r="L285" s="14">
        <v>0.102370321490866</v>
      </c>
      <c r="M285" s="14"/>
      <c r="N285" s="14">
        <v>0.13426437945425801</v>
      </c>
      <c r="O285" s="14">
        <v>9.8982479739546603E-2</v>
      </c>
      <c r="P285" s="14">
        <v>0.128410258485991</v>
      </c>
      <c r="Q285" s="14">
        <v>9.8633477260087393E-2</v>
      </c>
      <c r="R285" s="14"/>
      <c r="S285" s="14">
        <v>0.161158271538413</v>
      </c>
      <c r="T285" s="14">
        <v>7.7516479678772898E-2</v>
      </c>
      <c r="U285" s="14">
        <v>0.120716833581442</v>
      </c>
      <c r="V285" s="14">
        <v>9.7820566250581595E-2</v>
      </c>
      <c r="W285" s="14">
        <v>0.11635619219462601</v>
      </c>
      <c r="X285" s="14">
        <v>0.101181575422226</v>
      </c>
      <c r="Y285" s="14">
        <v>0.121191665130679</v>
      </c>
      <c r="Z285" s="14">
        <v>9.4392903091939304E-2</v>
      </c>
      <c r="AA285" s="14">
        <v>0.11724819546805799</v>
      </c>
      <c r="AB285" s="14">
        <v>0.13337618353663799</v>
      </c>
      <c r="AC285" s="14">
        <v>0.111531083486668</v>
      </c>
      <c r="AD285" s="14">
        <v>8.5345956215342897E-2</v>
      </c>
      <c r="AE285" s="14"/>
      <c r="AF285" s="14">
        <v>0.144801976039794</v>
      </c>
      <c r="AG285" s="14">
        <v>9.9223650325460502E-2</v>
      </c>
      <c r="AH285" s="14">
        <v>7.9444641115006903E-2</v>
      </c>
      <c r="AI285" s="14"/>
      <c r="AJ285" s="14">
        <v>0.14489143679793101</v>
      </c>
      <c r="AK285" s="14">
        <v>0.105052022715585</v>
      </c>
      <c r="AL285" s="14">
        <v>5.9730411760355498E-2</v>
      </c>
      <c r="AM285" s="14">
        <v>6.5915177392968705E-2</v>
      </c>
      <c r="AN285" s="14">
        <v>9.1973173349238602E-2</v>
      </c>
      <c r="AO285" s="14"/>
      <c r="AP285" s="14">
        <v>0.152650333554114</v>
      </c>
      <c r="AQ285" s="14">
        <v>0.104461762349167</v>
      </c>
      <c r="AR285" s="14">
        <v>2.7253227361365599E-2</v>
      </c>
      <c r="AS285" s="14">
        <v>0.13207170369749499</v>
      </c>
      <c r="AT285" s="14">
        <v>0.116525462004417</v>
      </c>
      <c r="AU285" s="14"/>
      <c r="AV285" s="14" t="s">
        <v>84</v>
      </c>
      <c r="AW285" s="14">
        <v>0.105778843487562</v>
      </c>
      <c r="AX285" s="14">
        <v>0.11803918134948301</v>
      </c>
      <c r="AY285" s="14">
        <v>0.129771941898564</v>
      </c>
      <c r="AZ285" s="14">
        <v>0.126292194350763</v>
      </c>
      <c r="BA285" s="14"/>
      <c r="BB285" s="14">
        <v>0.13196567055677</v>
      </c>
      <c r="BC285" s="14">
        <v>0.16232319829040401</v>
      </c>
      <c r="BD285" s="14">
        <v>0.166760523835567</v>
      </c>
      <c r="BE285" s="14"/>
      <c r="BF285" s="14">
        <v>0.143152559062387</v>
      </c>
    </row>
    <row r="286" spans="2:58" x14ac:dyDescent="0.35">
      <c r="B286" t="s">
        <v>161</v>
      </c>
      <c r="C286" s="14">
        <v>0.167044447269074</v>
      </c>
      <c r="D286" s="14">
        <v>0.206396105135637</v>
      </c>
      <c r="E286" s="14">
        <v>0.12802327617769099</v>
      </c>
      <c r="F286" s="14"/>
      <c r="G286" s="14">
        <v>9.5676555470119301E-2</v>
      </c>
      <c r="H286" s="14">
        <v>0.118790885932566</v>
      </c>
      <c r="I286" s="14">
        <v>0.150636999496334</v>
      </c>
      <c r="J286" s="14">
        <v>0.19273718339211701</v>
      </c>
      <c r="K286" s="14">
        <v>0.21086443668495</v>
      </c>
      <c r="L286" s="14">
        <v>0.21668514280767801</v>
      </c>
      <c r="M286" s="14"/>
      <c r="N286" s="14">
        <v>0.13650634021072</v>
      </c>
      <c r="O286" s="14">
        <v>0.157821024214887</v>
      </c>
      <c r="P286" s="14">
        <v>0.17563771721563401</v>
      </c>
      <c r="Q286" s="14">
        <v>0.19918416288487201</v>
      </c>
      <c r="R286" s="14"/>
      <c r="S286" s="14">
        <v>9.8816209443909397E-2</v>
      </c>
      <c r="T286" s="14">
        <v>0.164832080724962</v>
      </c>
      <c r="U286" s="14">
        <v>0.176712170496058</v>
      </c>
      <c r="V286" s="14">
        <v>0.24572226138424699</v>
      </c>
      <c r="W286" s="14">
        <v>0.146708457686167</v>
      </c>
      <c r="X286" s="14">
        <v>0.16333372271625099</v>
      </c>
      <c r="Y286" s="14">
        <v>0.19089651359311099</v>
      </c>
      <c r="Z286" s="14">
        <v>0.144402687830925</v>
      </c>
      <c r="AA286" s="14">
        <v>0.168879849236792</v>
      </c>
      <c r="AB286" s="14">
        <v>0.170608622153092</v>
      </c>
      <c r="AC286" s="14">
        <v>0.160753650087546</v>
      </c>
      <c r="AD286" s="14">
        <v>0.25231373584647898</v>
      </c>
      <c r="AE286" s="14"/>
      <c r="AF286" s="14">
        <v>0.26463753701898901</v>
      </c>
      <c r="AG286" s="14">
        <v>0.110778320577521</v>
      </c>
      <c r="AH286" s="14">
        <v>0.125668544998424</v>
      </c>
      <c r="AI286" s="14"/>
      <c r="AJ286" s="14">
        <v>0.23153658682127701</v>
      </c>
      <c r="AK286" s="14">
        <v>9.9087542674667003E-2</v>
      </c>
      <c r="AL286" s="14">
        <v>2.3942732908515001E-2</v>
      </c>
      <c r="AM286" s="14">
        <v>0.54468225366326395</v>
      </c>
      <c r="AN286" s="14">
        <v>0.18080205063475599</v>
      </c>
      <c r="AO286" s="14"/>
      <c r="AP286" s="14">
        <v>0.21919684536814299</v>
      </c>
      <c r="AQ286" s="14">
        <v>9.5676883660073694E-2</v>
      </c>
      <c r="AR286" s="14">
        <v>1.29426678868588E-2</v>
      </c>
      <c r="AS286" s="14">
        <v>0.37807205352438999</v>
      </c>
      <c r="AT286" s="14">
        <v>0.141616449704599</v>
      </c>
      <c r="AU286" s="14"/>
      <c r="AV286" s="14" t="s">
        <v>84</v>
      </c>
      <c r="AW286" s="14">
        <v>0.177819884560518</v>
      </c>
      <c r="AX286" s="14">
        <v>0.120563097264377</v>
      </c>
      <c r="AY286" s="14">
        <v>0.12427757125589201</v>
      </c>
      <c r="AZ286" s="14">
        <v>0.15562689140806399</v>
      </c>
      <c r="BA286" s="14"/>
      <c r="BB286" s="14">
        <v>0.116085237547186</v>
      </c>
      <c r="BC286" s="14">
        <v>0.39330911569836602</v>
      </c>
      <c r="BD286" s="14">
        <v>0.15702339657818001</v>
      </c>
      <c r="BE286" s="14"/>
      <c r="BF286" s="14">
        <v>0.22880860053683399</v>
      </c>
    </row>
    <row r="287" spans="2:58" x14ac:dyDescent="0.35">
      <c r="B287" t="s">
        <v>141</v>
      </c>
      <c r="C287" s="14">
        <v>9.2025425759798898E-2</v>
      </c>
      <c r="D287" s="14">
        <v>5.2954478922184502E-2</v>
      </c>
      <c r="E287" s="14">
        <v>0.13052456403603199</v>
      </c>
      <c r="F287" s="14"/>
      <c r="G287" s="14">
        <v>0.13861527169475901</v>
      </c>
      <c r="H287" s="14">
        <v>0.104136249937231</v>
      </c>
      <c r="I287" s="14">
        <v>0.10995737327519001</v>
      </c>
      <c r="J287" s="14">
        <v>7.4469435477694301E-2</v>
      </c>
      <c r="K287" s="14">
        <v>9.8250210861050194E-2</v>
      </c>
      <c r="L287" s="14">
        <v>4.6732614684807501E-2</v>
      </c>
      <c r="M287" s="14"/>
      <c r="N287" s="14">
        <v>7.2378978805711106E-2</v>
      </c>
      <c r="O287" s="14">
        <v>8.8711905105710698E-2</v>
      </c>
      <c r="P287" s="14">
        <v>9.3165068151890906E-2</v>
      </c>
      <c r="Q287" s="14">
        <v>0.117389142244317</v>
      </c>
      <c r="R287" s="14"/>
      <c r="S287" s="14">
        <v>0.103610609573543</v>
      </c>
      <c r="T287" s="14">
        <v>7.4302993786539401E-2</v>
      </c>
      <c r="U287" s="14">
        <v>4.9934139298957E-2</v>
      </c>
      <c r="V287" s="14">
        <v>0.104745135869474</v>
      </c>
      <c r="W287" s="14">
        <v>0.113162280041265</v>
      </c>
      <c r="X287" s="14">
        <v>9.4130011275275205E-2</v>
      </c>
      <c r="Y287" s="14">
        <v>7.4929869956564504E-2</v>
      </c>
      <c r="Z287" s="14">
        <v>5.8294133274949797E-2</v>
      </c>
      <c r="AA287" s="14">
        <v>9.91589650905568E-2</v>
      </c>
      <c r="AB287" s="14">
        <v>0.103293914213316</v>
      </c>
      <c r="AC287" s="14">
        <v>9.3172674184370793E-2</v>
      </c>
      <c r="AD287" s="14">
        <v>0.16186325099054499</v>
      </c>
      <c r="AE287" s="14"/>
      <c r="AF287" s="14">
        <v>6.3368456344194898E-2</v>
      </c>
      <c r="AG287" s="14">
        <v>6.7724814834130898E-2</v>
      </c>
      <c r="AH287" s="14">
        <v>0.18080684387555701</v>
      </c>
      <c r="AI287" s="14"/>
      <c r="AJ287" s="14">
        <v>5.9778172046539402E-2</v>
      </c>
      <c r="AK287" s="14">
        <v>7.9519683185204998E-2</v>
      </c>
      <c r="AL287" s="14">
        <v>3.4113888831226603E-2</v>
      </c>
      <c r="AM287" s="14">
        <v>3.5373639914273197E-2</v>
      </c>
      <c r="AN287" s="14">
        <v>0.19003763348042099</v>
      </c>
      <c r="AO287" s="14"/>
      <c r="AP287" s="14">
        <v>6.07739779226633E-2</v>
      </c>
      <c r="AQ287" s="14">
        <v>8.6299794401170707E-2</v>
      </c>
      <c r="AR287" s="14">
        <v>4.9550904269611298E-2</v>
      </c>
      <c r="AS287" s="14">
        <v>5.0159682399506002E-2</v>
      </c>
      <c r="AT287" s="14">
        <v>0.206437612687115</v>
      </c>
      <c r="AU287" s="14"/>
      <c r="AV287" s="14" t="s">
        <v>84</v>
      </c>
      <c r="AW287" s="14">
        <v>9.9111071005566806E-2</v>
      </c>
      <c r="AX287" s="14">
        <v>8.3366656711423695E-2</v>
      </c>
      <c r="AY287" s="14">
        <v>7.9473534866576503E-2</v>
      </c>
      <c r="AZ287" s="14">
        <v>0.119757036990591</v>
      </c>
      <c r="BA287" s="14"/>
      <c r="BB287" s="14">
        <v>8.1789938051928801E-2</v>
      </c>
      <c r="BC287" s="14">
        <v>4.4523295031519597E-2</v>
      </c>
      <c r="BD287" s="14">
        <v>6.5211688903052401E-2</v>
      </c>
      <c r="BE287" s="14"/>
      <c r="BF287" s="14">
        <v>6.2126421990507198E-2</v>
      </c>
    </row>
    <row r="288" spans="2:58" x14ac:dyDescent="0.35"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</row>
    <row r="289" spans="2:58" x14ac:dyDescent="0.35">
      <c r="B289" s="6" t="s">
        <v>166</v>
      </c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</row>
    <row r="290" spans="2:58" x14ac:dyDescent="0.35">
      <c r="B290" s="24" t="s">
        <v>82</v>
      </c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</row>
    <row r="291" spans="2:58" x14ac:dyDescent="0.35">
      <c r="B291" t="s">
        <v>157</v>
      </c>
      <c r="C291" s="14">
        <v>0.30220241251619301</v>
      </c>
      <c r="D291" s="14">
        <v>0.33040105688378801</v>
      </c>
      <c r="E291" s="14">
        <v>0.27550491873841698</v>
      </c>
      <c r="F291" s="14"/>
      <c r="G291" s="14">
        <v>0.23990165989122</v>
      </c>
      <c r="H291" s="14">
        <v>0.24475162836693101</v>
      </c>
      <c r="I291" s="14">
        <v>0.28907443166339902</v>
      </c>
      <c r="J291" s="14">
        <v>0.32431306008691502</v>
      </c>
      <c r="K291" s="14">
        <v>0.39189129643015702</v>
      </c>
      <c r="L291" s="14">
        <v>0.32270204065508701</v>
      </c>
      <c r="M291" s="14"/>
      <c r="N291" s="14">
        <v>0.26761587154934702</v>
      </c>
      <c r="O291" s="14">
        <v>0.27777739526488798</v>
      </c>
      <c r="P291" s="14">
        <v>0.36103138469871998</v>
      </c>
      <c r="Q291" s="14">
        <v>0.310362905595234</v>
      </c>
      <c r="R291" s="14"/>
      <c r="S291" s="14">
        <v>0.24818610021703399</v>
      </c>
      <c r="T291" s="14">
        <v>0.27688584767533603</v>
      </c>
      <c r="U291" s="14">
        <v>0.273438790885215</v>
      </c>
      <c r="V291" s="14">
        <v>0.39980086081141097</v>
      </c>
      <c r="W291" s="14">
        <v>0.33834284816423799</v>
      </c>
      <c r="X291" s="14">
        <v>0.36331439470445598</v>
      </c>
      <c r="Y291" s="14">
        <v>0.29997795484917</v>
      </c>
      <c r="Z291" s="14">
        <v>0.32048996843182098</v>
      </c>
      <c r="AA291" s="14">
        <v>0.28083303482989502</v>
      </c>
      <c r="AB291" s="14">
        <v>0.26106308479496898</v>
      </c>
      <c r="AC291" s="14">
        <v>0.34918184602254498</v>
      </c>
      <c r="AD291" s="14">
        <v>0.28499411948113501</v>
      </c>
      <c r="AE291" s="14"/>
      <c r="AF291" s="14">
        <v>0.44642490546059399</v>
      </c>
      <c r="AG291" s="14">
        <v>0.199515218057989</v>
      </c>
      <c r="AH291" s="14">
        <v>0.26681642373665199</v>
      </c>
      <c r="AI291" s="14"/>
      <c r="AJ291" s="14">
        <v>0.424845644963669</v>
      </c>
      <c r="AK291" s="14">
        <v>0.20625212906888099</v>
      </c>
      <c r="AL291" s="14">
        <v>0.25142226433647102</v>
      </c>
      <c r="AM291" s="14">
        <v>0.74639587688248699</v>
      </c>
      <c r="AN291" s="14">
        <v>0.301211624110235</v>
      </c>
      <c r="AO291" s="14"/>
      <c r="AP291" s="14">
        <v>0.29135050450036498</v>
      </c>
      <c r="AQ291" s="14">
        <v>0.224699548346072</v>
      </c>
      <c r="AR291" s="14">
        <v>0.205092702963378</v>
      </c>
      <c r="AS291" s="14">
        <v>0.84253074635632497</v>
      </c>
      <c r="AT291" s="14">
        <v>0.25349999575232801</v>
      </c>
      <c r="AU291" s="14"/>
      <c r="AV291" s="14" t="s">
        <v>84</v>
      </c>
      <c r="AW291" s="14">
        <v>0.31299765112848799</v>
      </c>
      <c r="AX291" s="14">
        <v>0.255334220916207</v>
      </c>
      <c r="AY291" s="14">
        <v>0.18822555831420101</v>
      </c>
      <c r="AZ291" s="14">
        <v>0.203373895735044</v>
      </c>
      <c r="BA291" s="14"/>
      <c r="BB291" s="14">
        <v>0.337672785845955</v>
      </c>
      <c r="BC291" s="14">
        <v>0.90934286206714499</v>
      </c>
      <c r="BD291" s="14">
        <v>0.38292997705953802</v>
      </c>
      <c r="BE291" s="14"/>
      <c r="BF291" s="14">
        <v>0.53198036331084697</v>
      </c>
    </row>
    <row r="292" spans="2:58" x14ac:dyDescent="0.35">
      <c r="B292" t="s">
        <v>158</v>
      </c>
      <c r="C292" s="14">
        <v>0.12443751745942</v>
      </c>
      <c r="D292" s="14">
        <v>0.127040465857443</v>
      </c>
      <c r="E292" s="14">
        <v>0.122258205409051</v>
      </c>
      <c r="F292" s="14"/>
      <c r="G292" s="14">
        <v>0.117952005058517</v>
      </c>
      <c r="H292" s="14">
        <v>0.17679974367406501</v>
      </c>
      <c r="I292" s="14">
        <v>0.116595201366715</v>
      </c>
      <c r="J292" s="14">
        <v>0.123444994228903</v>
      </c>
      <c r="K292" s="14">
        <v>8.1189109855574801E-2</v>
      </c>
      <c r="L292" s="14">
        <v>0.122450389426649</v>
      </c>
      <c r="M292" s="14"/>
      <c r="N292" s="14">
        <v>0.150121838171415</v>
      </c>
      <c r="O292" s="14">
        <v>0.13138481021041501</v>
      </c>
      <c r="P292" s="14">
        <v>9.7223413588406901E-2</v>
      </c>
      <c r="Q292" s="14">
        <v>0.113726220276684</v>
      </c>
      <c r="R292" s="14"/>
      <c r="S292" s="14">
        <v>0.16209122093801101</v>
      </c>
      <c r="T292" s="14">
        <v>0.129421336227272</v>
      </c>
      <c r="U292" s="14">
        <v>0.144317192739367</v>
      </c>
      <c r="V292" s="14">
        <v>0.154904599133878</v>
      </c>
      <c r="W292" s="14">
        <v>0.14933089290485699</v>
      </c>
      <c r="X292" s="14">
        <v>0.115375499658014</v>
      </c>
      <c r="Y292" s="14">
        <v>0.12521783689456301</v>
      </c>
      <c r="Z292" s="14">
        <v>0.11881234665212199</v>
      </c>
      <c r="AA292" s="14">
        <v>0.10417685415794301</v>
      </c>
      <c r="AB292" s="14">
        <v>5.4691648063618502E-2</v>
      </c>
      <c r="AC292" s="14">
        <v>7.5600718946394502E-2</v>
      </c>
      <c r="AD292" s="14">
        <v>0.122014002300883</v>
      </c>
      <c r="AE292" s="14"/>
      <c r="AF292" s="14">
        <v>0.130135847646181</v>
      </c>
      <c r="AG292" s="14">
        <v>0.120953525806414</v>
      </c>
      <c r="AH292" s="14">
        <v>0.129028278597945</v>
      </c>
      <c r="AI292" s="14"/>
      <c r="AJ292" s="14">
        <v>0.137049107776299</v>
      </c>
      <c r="AK292" s="14">
        <v>0.128885395700093</v>
      </c>
      <c r="AL292" s="14">
        <v>0.152836969759747</v>
      </c>
      <c r="AM292" s="14">
        <v>0.11873126685142001</v>
      </c>
      <c r="AN292" s="14">
        <v>0.107317494489059</v>
      </c>
      <c r="AO292" s="14"/>
      <c r="AP292" s="14">
        <v>0.177217886941375</v>
      </c>
      <c r="AQ292" s="14">
        <v>0.118335967990673</v>
      </c>
      <c r="AR292" s="14">
        <v>0.177390175869964</v>
      </c>
      <c r="AS292" s="14">
        <v>7.6972775157315501E-2</v>
      </c>
      <c r="AT292" s="14">
        <v>0.11495137700918601</v>
      </c>
      <c r="AU292" s="14"/>
      <c r="AV292" s="14" t="s">
        <v>84</v>
      </c>
      <c r="AW292" s="14">
        <v>0.112751178325709</v>
      </c>
      <c r="AX292" s="14">
        <v>0.13060872090197501</v>
      </c>
      <c r="AY292" s="14">
        <v>0.1716345431138</v>
      </c>
      <c r="AZ292" s="14">
        <v>0.19256526720839101</v>
      </c>
      <c r="BA292" s="14"/>
      <c r="BB292" s="14">
        <v>0.12116042072981301</v>
      </c>
      <c r="BC292" s="14">
        <v>3.7805682203967898E-2</v>
      </c>
      <c r="BD292" s="14">
        <v>0.13310659947790701</v>
      </c>
      <c r="BE292" s="14"/>
      <c r="BF292" s="14">
        <v>9.6581961648907505E-2</v>
      </c>
    </row>
    <row r="293" spans="2:58" x14ac:dyDescent="0.35">
      <c r="B293" t="s">
        <v>159</v>
      </c>
      <c r="C293" s="14">
        <v>0.14763899679617001</v>
      </c>
      <c r="D293" s="14">
        <v>0.15001021227584399</v>
      </c>
      <c r="E293" s="14">
        <v>0.14575492381633101</v>
      </c>
      <c r="F293" s="14"/>
      <c r="G293" s="14">
        <v>0.166169375924724</v>
      </c>
      <c r="H293" s="14">
        <v>0.167872110568237</v>
      </c>
      <c r="I293" s="14">
        <v>0.16447342356539499</v>
      </c>
      <c r="J293" s="14">
        <v>0.11001115841959901</v>
      </c>
      <c r="K293" s="14">
        <v>0.14285010527295</v>
      </c>
      <c r="L293" s="14">
        <v>0.139069919537784</v>
      </c>
      <c r="M293" s="14"/>
      <c r="N293" s="14">
        <v>0.15495555017873899</v>
      </c>
      <c r="O293" s="14">
        <v>0.133243614690639</v>
      </c>
      <c r="P293" s="14">
        <v>0.13438496509899001</v>
      </c>
      <c r="Q293" s="14">
        <v>0.169043524026044</v>
      </c>
      <c r="R293" s="14"/>
      <c r="S293" s="14">
        <v>0.14787315120081701</v>
      </c>
      <c r="T293" s="14">
        <v>0.156490862664073</v>
      </c>
      <c r="U293" s="14">
        <v>0.129547148625413</v>
      </c>
      <c r="V293" s="14">
        <v>0.104709425099569</v>
      </c>
      <c r="W293" s="14">
        <v>0.13565205275574199</v>
      </c>
      <c r="X293" s="14">
        <v>0.12787647493345999</v>
      </c>
      <c r="Y293" s="14">
        <v>0.165751237222027</v>
      </c>
      <c r="Z293" s="14">
        <v>0.203401365328538</v>
      </c>
      <c r="AA293" s="14">
        <v>0.191550895125429</v>
      </c>
      <c r="AB293" s="14">
        <v>0.15925042204478801</v>
      </c>
      <c r="AC293" s="14">
        <v>0.131344659244027</v>
      </c>
      <c r="AD293" s="14">
        <v>8.1572249232045799E-2</v>
      </c>
      <c r="AE293" s="14"/>
      <c r="AF293" s="14">
        <v>0.14055926926538101</v>
      </c>
      <c r="AG293" s="14">
        <v>0.15480826620824001</v>
      </c>
      <c r="AH293" s="14">
        <v>0.14426295700860201</v>
      </c>
      <c r="AI293" s="14"/>
      <c r="AJ293" s="14">
        <v>0.14401956425284501</v>
      </c>
      <c r="AK293" s="14">
        <v>0.18028948346408699</v>
      </c>
      <c r="AL293" s="14">
        <v>0.162899670634198</v>
      </c>
      <c r="AM293" s="14">
        <v>0</v>
      </c>
      <c r="AN293" s="14">
        <v>9.3318805365498497E-2</v>
      </c>
      <c r="AO293" s="14"/>
      <c r="AP293" s="14">
        <v>0.198928947315057</v>
      </c>
      <c r="AQ293" s="14">
        <v>0.187409630304046</v>
      </c>
      <c r="AR293" s="14">
        <v>0.131803629852351</v>
      </c>
      <c r="AS293" s="14">
        <v>3.8795987944666502E-2</v>
      </c>
      <c r="AT293" s="14">
        <v>7.4065790211871999E-2</v>
      </c>
      <c r="AU293" s="14"/>
      <c r="AV293" s="14" t="s">
        <v>84</v>
      </c>
      <c r="AW293" s="14">
        <v>0.12743705883346901</v>
      </c>
      <c r="AX293" s="14">
        <v>0.15252785629493501</v>
      </c>
      <c r="AY293" s="14">
        <v>0.15861547511881899</v>
      </c>
      <c r="AZ293" s="14">
        <v>0.14555624608058501</v>
      </c>
      <c r="BA293" s="14"/>
      <c r="BB293" s="14">
        <v>0.16675171371165101</v>
      </c>
      <c r="BC293" s="14">
        <v>2.36923702076536E-2</v>
      </c>
      <c r="BD293" s="14">
        <v>9.2457816799798601E-2</v>
      </c>
      <c r="BE293" s="14"/>
      <c r="BF293" s="14">
        <v>0.10474190992756301</v>
      </c>
    </row>
    <row r="294" spans="2:58" x14ac:dyDescent="0.35">
      <c r="B294" t="s">
        <v>160</v>
      </c>
      <c r="C294" s="14">
        <v>0.107888920772669</v>
      </c>
      <c r="D294" s="14">
        <v>0.106152290755597</v>
      </c>
      <c r="E294" s="14">
        <v>0.10889426796988901</v>
      </c>
      <c r="F294" s="14"/>
      <c r="G294" s="14">
        <v>0.14809264905328701</v>
      </c>
      <c r="H294" s="14">
        <v>0.129459860795714</v>
      </c>
      <c r="I294" s="14">
        <v>9.5084372190507194E-2</v>
      </c>
      <c r="J294" s="14">
        <v>0.101323011478822</v>
      </c>
      <c r="K294" s="14">
        <v>8.6815467294801996E-2</v>
      </c>
      <c r="L294" s="14">
        <v>9.3530677016413405E-2</v>
      </c>
      <c r="M294" s="14"/>
      <c r="N294" s="14">
        <v>0.119618106647481</v>
      </c>
      <c r="O294" s="14">
        <v>9.3964534722259005E-2</v>
      </c>
      <c r="P294" s="14">
        <v>0.112444837985608</v>
      </c>
      <c r="Q294" s="14">
        <v>0.10368495965605599</v>
      </c>
      <c r="R294" s="14"/>
      <c r="S294" s="14">
        <v>0.14137609683791699</v>
      </c>
      <c r="T294" s="14">
        <v>9.63986924838965E-2</v>
      </c>
      <c r="U294" s="14">
        <v>0.13272188480909</v>
      </c>
      <c r="V294" s="14">
        <v>8.1987651091458599E-2</v>
      </c>
      <c r="W294" s="14">
        <v>6.0993920732071001E-2</v>
      </c>
      <c r="X294" s="14">
        <v>9.1869247938629106E-2</v>
      </c>
      <c r="Y294" s="14">
        <v>0.123956363817899</v>
      </c>
      <c r="Z294" s="14">
        <v>0.14845015120816299</v>
      </c>
      <c r="AA294" s="14">
        <v>0.117212965719745</v>
      </c>
      <c r="AB294" s="14">
        <v>0.10631203651168999</v>
      </c>
      <c r="AC294" s="14">
        <v>6.5018889725462201E-2</v>
      </c>
      <c r="AD294" s="14">
        <v>0.11589472464219699</v>
      </c>
      <c r="AE294" s="14"/>
      <c r="AF294" s="14">
        <v>8.5506377640952605E-2</v>
      </c>
      <c r="AG294" s="14">
        <v>0.12928472558103299</v>
      </c>
      <c r="AH294" s="14">
        <v>8.7174696639638199E-2</v>
      </c>
      <c r="AI294" s="14"/>
      <c r="AJ294" s="14">
        <v>9.7449664461642896E-2</v>
      </c>
      <c r="AK294" s="14">
        <v>0.131417010342748</v>
      </c>
      <c r="AL294" s="14">
        <v>9.4376895109324704E-2</v>
      </c>
      <c r="AM294" s="14">
        <v>6.6661121154417094E-2</v>
      </c>
      <c r="AN294" s="14">
        <v>7.3830617980969904E-2</v>
      </c>
      <c r="AO294" s="14"/>
      <c r="AP294" s="14">
        <v>0.106730519947858</v>
      </c>
      <c r="AQ294" s="14">
        <v>0.130359189272234</v>
      </c>
      <c r="AR294" s="14">
        <v>0.130449240173793</v>
      </c>
      <c r="AS294" s="14">
        <v>1.7129173682078301E-2</v>
      </c>
      <c r="AT294" s="14">
        <v>0.106934979758879</v>
      </c>
      <c r="AU294" s="14"/>
      <c r="AV294" s="14" t="s">
        <v>84</v>
      </c>
      <c r="AW294" s="14">
        <v>0.105492906592678</v>
      </c>
      <c r="AX294" s="14">
        <v>0.116254346698991</v>
      </c>
      <c r="AY294" s="14">
        <v>0.15481575260135</v>
      </c>
      <c r="AZ294" s="14">
        <v>0.17671506756321301</v>
      </c>
      <c r="BA294" s="14"/>
      <c r="BB294" s="14">
        <v>0.129173788500342</v>
      </c>
      <c r="BC294" s="14">
        <v>0</v>
      </c>
      <c r="BD294" s="14">
        <v>0.14143162610450499</v>
      </c>
      <c r="BE294" s="14"/>
      <c r="BF294" s="14">
        <v>8.39516118761649E-2</v>
      </c>
    </row>
    <row r="295" spans="2:58" x14ac:dyDescent="0.35">
      <c r="B295" t="s">
        <v>161</v>
      </c>
      <c r="C295" s="14">
        <v>0.20556805041557999</v>
      </c>
      <c r="D295" s="14">
        <v>0.22310388282989499</v>
      </c>
      <c r="E295" s="14">
        <v>0.187077383012902</v>
      </c>
      <c r="F295" s="14"/>
      <c r="G295" s="14">
        <v>0.17158037135555201</v>
      </c>
      <c r="H295" s="14">
        <v>0.15243274871069901</v>
      </c>
      <c r="I295" s="14">
        <v>0.213054587435657</v>
      </c>
      <c r="J295" s="14">
        <v>0.22973508430540801</v>
      </c>
      <c r="K295" s="14">
        <v>0.19504897443432401</v>
      </c>
      <c r="L295" s="14">
        <v>0.25266275765650398</v>
      </c>
      <c r="M295" s="14"/>
      <c r="N295" s="14">
        <v>0.21312431940596599</v>
      </c>
      <c r="O295" s="14">
        <v>0.24832427835454199</v>
      </c>
      <c r="P295" s="14">
        <v>0.18867783283026901</v>
      </c>
      <c r="Q295" s="14">
        <v>0.16761200990344199</v>
      </c>
      <c r="R295" s="14"/>
      <c r="S295" s="14">
        <v>0.18061798217550501</v>
      </c>
      <c r="T295" s="14">
        <v>0.22578122443580201</v>
      </c>
      <c r="U295" s="14">
        <v>0.19736205171310001</v>
      </c>
      <c r="V295" s="14">
        <v>0.13112225932303401</v>
      </c>
      <c r="W295" s="14">
        <v>0.210449695059062</v>
      </c>
      <c r="X295" s="14">
        <v>0.17279682777851901</v>
      </c>
      <c r="Y295" s="14">
        <v>0.197588429388973</v>
      </c>
      <c r="Z295" s="14">
        <v>0.16212017963986899</v>
      </c>
      <c r="AA295" s="14">
        <v>0.195391690054387</v>
      </c>
      <c r="AB295" s="14">
        <v>0.32233620534734098</v>
      </c>
      <c r="AC295" s="14">
        <v>0.28480008191032202</v>
      </c>
      <c r="AD295" s="14">
        <v>0.20009116416402301</v>
      </c>
      <c r="AE295" s="14"/>
      <c r="AF295" s="14">
        <v>0.12013683982737999</v>
      </c>
      <c r="AG295" s="14">
        <v>0.30872055543303301</v>
      </c>
      <c r="AH295" s="14">
        <v>0.15758590015891599</v>
      </c>
      <c r="AI295" s="14"/>
      <c r="AJ295" s="14">
        <v>0.11878422232106201</v>
      </c>
      <c r="AK295" s="14">
        <v>0.26488436709139801</v>
      </c>
      <c r="AL295" s="14">
        <v>0.27951476423132898</v>
      </c>
      <c r="AM295" s="14">
        <v>6.8211735111675997E-2</v>
      </c>
      <c r="AN295" s="14">
        <v>0.18820064946199</v>
      </c>
      <c r="AO295" s="14"/>
      <c r="AP295" s="14">
        <v>0.15124127620581701</v>
      </c>
      <c r="AQ295" s="14">
        <v>0.2445160744407</v>
      </c>
      <c r="AR295" s="14">
        <v>0.238303078149711</v>
      </c>
      <c r="AS295" s="14">
        <v>1.2495405917788501E-2</v>
      </c>
      <c r="AT295" s="14">
        <v>0.162548785113905</v>
      </c>
      <c r="AU295" s="14"/>
      <c r="AV295" s="14" t="s">
        <v>84</v>
      </c>
      <c r="AW295" s="14">
        <v>0.22171226485232901</v>
      </c>
      <c r="AX295" s="14">
        <v>0.23271417589242899</v>
      </c>
      <c r="AY295" s="14">
        <v>0.198865762075047</v>
      </c>
      <c r="AZ295" s="14">
        <v>0.19974166189308601</v>
      </c>
      <c r="BA295" s="14"/>
      <c r="BB295" s="14">
        <v>0.13696623489987</v>
      </c>
      <c r="BC295" s="14">
        <v>7.3978470736860303E-3</v>
      </c>
      <c r="BD295" s="14">
        <v>0.13322743153146899</v>
      </c>
      <c r="BE295" s="14"/>
      <c r="BF295" s="14">
        <v>9.5900748353704005E-2</v>
      </c>
    </row>
    <row r="296" spans="2:58" x14ac:dyDescent="0.35">
      <c r="B296" t="s">
        <v>141</v>
      </c>
      <c r="C296" s="14">
        <v>0.112264102039969</v>
      </c>
      <c r="D296" s="14">
        <v>6.3292091397433303E-2</v>
      </c>
      <c r="E296" s="14">
        <v>0.16051030105340899</v>
      </c>
      <c r="F296" s="14"/>
      <c r="G296" s="14">
        <v>0.15630393871670001</v>
      </c>
      <c r="H296" s="14">
        <v>0.12868390788435399</v>
      </c>
      <c r="I296" s="14">
        <v>0.121717983778327</v>
      </c>
      <c r="J296" s="14">
        <v>0.111172691480353</v>
      </c>
      <c r="K296" s="14">
        <v>0.10220504671219199</v>
      </c>
      <c r="L296" s="14">
        <v>6.9584215707562999E-2</v>
      </c>
      <c r="M296" s="14"/>
      <c r="N296" s="14">
        <v>9.4564314047051401E-2</v>
      </c>
      <c r="O296" s="14">
        <v>0.115305366757257</v>
      </c>
      <c r="P296" s="14">
        <v>0.106237565798007</v>
      </c>
      <c r="Q296" s="14">
        <v>0.13557038054254</v>
      </c>
      <c r="R296" s="14"/>
      <c r="S296" s="14">
        <v>0.119855448630715</v>
      </c>
      <c r="T296" s="14">
        <v>0.11502203651362</v>
      </c>
      <c r="U296" s="14">
        <v>0.122612931227814</v>
      </c>
      <c r="V296" s="14">
        <v>0.12747520454065001</v>
      </c>
      <c r="W296" s="14">
        <v>0.105230590384029</v>
      </c>
      <c r="X296" s="14">
        <v>0.128767554986921</v>
      </c>
      <c r="Y296" s="14">
        <v>8.75081778273675E-2</v>
      </c>
      <c r="Z296" s="14">
        <v>4.6725988739487197E-2</v>
      </c>
      <c r="AA296" s="14">
        <v>0.110834560112601</v>
      </c>
      <c r="AB296" s="14">
        <v>9.6346603237593406E-2</v>
      </c>
      <c r="AC296" s="14">
        <v>9.4053804151248699E-2</v>
      </c>
      <c r="AD296" s="14">
        <v>0.19543374017971701</v>
      </c>
      <c r="AE296" s="14"/>
      <c r="AF296" s="14">
        <v>7.7236760159510795E-2</v>
      </c>
      <c r="AG296" s="14">
        <v>8.6717708913290295E-2</v>
      </c>
      <c r="AH296" s="14">
        <v>0.21513174385824599</v>
      </c>
      <c r="AI296" s="14"/>
      <c r="AJ296" s="14">
        <v>7.78517962244821E-2</v>
      </c>
      <c r="AK296" s="14">
        <v>8.8271614332792403E-2</v>
      </c>
      <c r="AL296" s="14">
        <v>5.8949435928930198E-2</v>
      </c>
      <c r="AM296" s="14">
        <v>0</v>
      </c>
      <c r="AN296" s="14">
        <v>0.23612080859224699</v>
      </c>
      <c r="AO296" s="14"/>
      <c r="AP296" s="14">
        <v>7.4530865089527998E-2</v>
      </c>
      <c r="AQ296" s="14">
        <v>9.4679589646275694E-2</v>
      </c>
      <c r="AR296" s="14">
        <v>0.116961172990804</v>
      </c>
      <c r="AS296" s="14">
        <v>1.20759109418258E-2</v>
      </c>
      <c r="AT296" s="14">
        <v>0.28799907215383003</v>
      </c>
      <c r="AU296" s="14"/>
      <c r="AV296" s="14" t="s">
        <v>84</v>
      </c>
      <c r="AW296" s="14">
        <v>0.11960894026732601</v>
      </c>
      <c r="AX296" s="14">
        <v>0.112560679295463</v>
      </c>
      <c r="AY296" s="14">
        <v>0.127842908776782</v>
      </c>
      <c r="AZ296" s="14">
        <v>8.2047861519679702E-2</v>
      </c>
      <c r="BA296" s="14"/>
      <c r="BB296" s="14">
        <v>0.10827505631237</v>
      </c>
      <c r="BC296" s="14">
        <v>2.17612384475473E-2</v>
      </c>
      <c r="BD296" s="14">
        <v>0.116846549026782</v>
      </c>
      <c r="BE296" s="14"/>
      <c r="BF296" s="14">
        <v>8.6843404882813696E-2</v>
      </c>
    </row>
    <row r="297" spans="2:58" x14ac:dyDescent="0.35"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</row>
    <row r="298" spans="2:58" x14ac:dyDescent="0.35">
      <c r="B298" s="6" t="s">
        <v>173</v>
      </c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</row>
    <row r="299" spans="2:58" x14ac:dyDescent="0.35">
      <c r="B299" s="24" t="s">
        <v>82</v>
      </c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</row>
    <row r="300" spans="2:58" x14ac:dyDescent="0.35">
      <c r="B300" t="s">
        <v>167</v>
      </c>
      <c r="C300" s="14">
        <v>0.59110554392314896</v>
      </c>
      <c r="D300" s="14">
        <v>0.57620988873337797</v>
      </c>
      <c r="E300" s="14">
        <v>0.60447221983889798</v>
      </c>
      <c r="F300" s="14"/>
      <c r="G300" s="14">
        <v>0.54600888702598704</v>
      </c>
      <c r="H300" s="14">
        <v>0.52874086544838705</v>
      </c>
      <c r="I300" s="14">
        <v>0.62470891623440605</v>
      </c>
      <c r="J300" s="14">
        <v>0.66754583457750905</v>
      </c>
      <c r="K300" s="14">
        <v>0.62059832569180395</v>
      </c>
      <c r="L300" s="14">
        <v>0.56236410311334295</v>
      </c>
      <c r="M300" s="14"/>
      <c r="N300" s="14">
        <v>0.59326110305629998</v>
      </c>
      <c r="O300" s="14">
        <v>0.62281843533850201</v>
      </c>
      <c r="P300" s="14">
        <v>0.55843415328931001</v>
      </c>
      <c r="Q300" s="14">
        <v>0.58550260488680095</v>
      </c>
      <c r="R300" s="14"/>
      <c r="S300" s="14">
        <v>0.49984577224629301</v>
      </c>
      <c r="T300" s="14">
        <v>0.57753099880688996</v>
      </c>
      <c r="U300" s="14">
        <v>0.62441976710631097</v>
      </c>
      <c r="V300" s="14">
        <v>0.48639900736462399</v>
      </c>
      <c r="W300" s="14">
        <v>0.56049116320626402</v>
      </c>
      <c r="X300" s="14">
        <v>0.47861075254625202</v>
      </c>
      <c r="Y300" s="14">
        <v>0.68178822281259399</v>
      </c>
      <c r="Z300" s="14">
        <v>0.73370326235051797</v>
      </c>
      <c r="AA300" s="14">
        <v>0.67863555744863402</v>
      </c>
      <c r="AB300" s="14">
        <v>0.67593470811184697</v>
      </c>
      <c r="AC300" s="14">
        <v>0.64983260948023502</v>
      </c>
      <c r="AD300" s="14">
        <v>0.60623903697522197</v>
      </c>
      <c r="AE300" s="14"/>
      <c r="AF300" s="14">
        <v>0.53632114240234297</v>
      </c>
      <c r="AG300" s="14">
        <v>0.66008389271174905</v>
      </c>
      <c r="AH300" s="14">
        <v>0.50844419525503504</v>
      </c>
      <c r="AI300" s="14"/>
      <c r="AJ300" s="14">
        <v>0.36692504943731502</v>
      </c>
      <c r="AK300" s="14">
        <v>0.73883209656397097</v>
      </c>
      <c r="AL300" s="14">
        <v>0.71228016838686203</v>
      </c>
      <c r="AM300" s="14">
        <v>0.86660386599787198</v>
      </c>
      <c r="AN300" s="14">
        <v>0.59899503044753699</v>
      </c>
      <c r="AO300" s="14"/>
      <c r="AP300" s="14">
        <v>9.5543776037819203E-2</v>
      </c>
      <c r="AQ300" s="14">
        <v>0.73438604514582895</v>
      </c>
      <c r="AR300" s="14">
        <v>0.72081296892675395</v>
      </c>
      <c r="AS300" s="14">
        <v>0.66486102977632999</v>
      </c>
      <c r="AT300" s="14">
        <v>0.53235134430448505</v>
      </c>
      <c r="AU300" s="14"/>
      <c r="AV300" s="14" t="s">
        <v>84</v>
      </c>
      <c r="AW300" s="14">
        <v>0.62302902775129099</v>
      </c>
      <c r="AX300" s="14">
        <v>0.607541780783177</v>
      </c>
      <c r="AY300" s="14">
        <v>0.51601356463828096</v>
      </c>
      <c r="AZ300" s="14">
        <v>0.67405339910062201</v>
      </c>
      <c r="BA300" s="14"/>
      <c r="BB300" s="14">
        <v>0.71684151302346</v>
      </c>
      <c r="BC300" s="14">
        <v>0.61838075648850899</v>
      </c>
      <c r="BD300" s="14">
        <v>0.477829398454376</v>
      </c>
      <c r="BE300" s="14"/>
      <c r="BF300" s="14">
        <v>0.61171724138982397</v>
      </c>
    </row>
    <row r="301" spans="2:58" x14ac:dyDescent="0.35">
      <c r="B301" t="s">
        <v>168</v>
      </c>
      <c r="C301" s="14">
        <v>0.12973209962194199</v>
      </c>
      <c r="D301" s="14">
        <v>0.14120207055667899</v>
      </c>
      <c r="E301" s="14">
        <v>0.118892837703893</v>
      </c>
      <c r="F301" s="14"/>
      <c r="G301" s="14">
        <v>0.13119048436809699</v>
      </c>
      <c r="H301" s="14">
        <v>0.146764707788232</v>
      </c>
      <c r="I301" s="14">
        <v>8.6354204194794906E-2</v>
      </c>
      <c r="J301" s="14">
        <v>0.123238495997498</v>
      </c>
      <c r="K301" s="14">
        <v>0.14380917916418301</v>
      </c>
      <c r="L301" s="14">
        <v>0.14599839619218399</v>
      </c>
      <c r="M301" s="14"/>
      <c r="N301" s="14">
        <v>0.123568204724203</v>
      </c>
      <c r="O301" s="14">
        <v>0.117423365008855</v>
      </c>
      <c r="P301" s="14">
        <v>0.13998485346877701</v>
      </c>
      <c r="Q301" s="14">
        <v>0.14253988977611501</v>
      </c>
      <c r="R301" s="14"/>
      <c r="S301" s="14">
        <v>0.15372561167318799</v>
      </c>
      <c r="T301" s="14">
        <v>0.146349454282973</v>
      </c>
      <c r="U301" s="14">
        <v>0.147684973528981</v>
      </c>
      <c r="V301" s="14">
        <v>0.186793955749187</v>
      </c>
      <c r="W301" s="14">
        <v>0.149971619073861</v>
      </c>
      <c r="X301" s="14">
        <v>0.14957665386472599</v>
      </c>
      <c r="Y301" s="14">
        <v>8.6490207513275505E-2</v>
      </c>
      <c r="Z301" s="14">
        <v>7.1227891007812794E-2</v>
      </c>
      <c r="AA301" s="14">
        <v>9.2615945296355695E-2</v>
      </c>
      <c r="AB301" s="14">
        <v>0.110743229512081</v>
      </c>
      <c r="AC301" s="14">
        <v>0.11282784806014901</v>
      </c>
      <c r="AD301" s="14">
        <v>3.3421244408827003E-2</v>
      </c>
      <c r="AE301" s="14"/>
      <c r="AF301" s="14">
        <v>0.16199806705137099</v>
      </c>
      <c r="AG301" s="14">
        <v>0.104337925763671</v>
      </c>
      <c r="AH301" s="14">
        <v>0.119692475855589</v>
      </c>
      <c r="AI301" s="14"/>
      <c r="AJ301" s="14">
        <v>0.198057706013296</v>
      </c>
      <c r="AK301" s="14">
        <v>9.0707938752126294E-2</v>
      </c>
      <c r="AL301" s="14">
        <v>9.2477789242479097E-2</v>
      </c>
      <c r="AM301" s="14">
        <v>6.5426035763777798E-2</v>
      </c>
      <c r="AN301" s="14">
        <v>0.12240715478523</v>
      </c>
      <c r="AO301" s="14"/>
      <c r="AP301" s="14">
        <v>0.23961057062230201</v>
      </c>
      <c r="AQ301" s="14">
        <v>0.100709158636146</v>
      </c>
      <c r="AR301" s="14">
        <v>0.122349274618646</v>
      </c>
      <c r="AS301" s="14">
        <v>0.12088023622810801</v>
      </c>
      <c r="AT301" s="14">
        <v>0.14394833964619899</v>
      </c>
      <c r="AU301" s="14"/>
      <c r="AV301" s="14" t="s">
        <v>84</v>
      </c>
      <c r="AW301" s="14">
        <v>0.142136852779262</v>
      </c>
      <c r="AX301" s="14">
        <v>0.121142865253072</v>
      </c>
      <c r="AY301" s="14">
        <v>0.10533009806428099</v>
      </c>
      <c r="AZ301" s="14">
        <v>4.27518155083021E-2</v>
      </c>
      <c r="BA301" s="14"/>
      <c r="BB301" s="14">
        <v>0.109715766117489</v>
      </c>
      <c r="BC301" s="14">
        <v>0.16365998489536601</v>
      </c>
      <c r="BD301" s="14">
        <v>0.23600900405908601</v>
      </c>
      <c r="BE301" s="14"/>
      <c r="BF301" s="14">
        <v>0.161708339595415</v>
      </c>
    </row>
    <row r="302" spans="2:58" x14ac:dyDescent="0.35">
      <c r="B302" t="s">
        <v>169</v>
      </c>
      <c r="C302" s="14">
        <v>0.12852793825814601</v>
      </c>
      <c r="D302" s="14">
        <v>0.134120968738005</v>
      </c>
      <c r="E302" s="14">
        <v>0.123435178121997</v>
      </c>
      <c r="F302" s="14"/>
      <c r="G302" s="14">
        <v>0.152041538176865</v>
      </c>
      <c r="H302" s="14">
        <v>0.166109218892211</v>
      </c>
      <c r="I302" s="14">
        <v>0.10456545074040299</v>
      </c>
      <c r="J302" s="14">
        <v>8.9001239131723697E-2</v>
      </c>
      <c r="K302" s="14">
        <v>9.5769893854640506E-2</v>
      </c>
      <c r="L302" s="14">
        <v>0.15604899588947799</v>
      </c>
      <c r="M302" s="14"/>
      <c r="N302" s="14">
        <v>0.134203913275139</v>
      </c>
      <c r="O302" s="14">
        <v>0.133400698891155</v>
      </c>
      <c r="P302" s="14">
        <v>0.11062057793095</v>
      </c>
      <c r="Q302" s="14">
        <v>0.12943900913814699</v>
      </c>
      <c r="R302" s="14"/>
      <c r="S302" s="14">
        <v>0.144840172549836</v>
      </c>
      <c r="T302" s="14">
        <v>0.102695502452001</v>
      </c>
      <c r="U302" s="14">
        <v>0.11261493272602401</v>
      </c>
      <c r="V302" s="14">
        <v>0.15197261371953699</v>
      </c>
      <c r="W302" s="14">
        <v>0.112516339967058</v>
      </c>
      <c r="X302" s="14">
        <v>0.20367510188087701</v>
      </c>
      <c r="Y302" s="14">
        <v>0.105289700081689</v>
      </c>
      <c r="Z302" s="14">
        <v>0.13229582729001199</v>
      </c>
      <c r="AA302" s="14">
        <v>0.128265038725451</v>
      </c>
      <c r="AB302" s="14">
        <v>0.10405879976403901</v>
      </c>
      <c r="AC302" s="14">
        <v>8.7814239024979604E-2</v>
      </c>
      <c r="AD302" s="14">
        <v>0.14778685370824801</v>
      </c>
      <c r="AE302" s="14"/>
      <c r="AF302" s="14">
        <v>0.147381917114076</v>
      </c>
      <c r="AG302" s="14">
        <v>0.107031602683542</v>
      </c>
      <c r="AH302" s="14">
        <v>0.161742121242898</v>
      </c>
      <c r="AI302" s="14"/>
      <c r="AJ302" s="14">
        <v>0.199541312540534</v>
      </c>
      <c r="AK302" s="14">
        <v>9.4422302405771694E-2</v>
      </c>
      <c r="AL302" s="14">
        <v>0.100653346617756</v>
      </c>
      <c r="AM302" s="14">
        <v>3.4613612874537299E-2</v>
      </c>
      <c r="AN302" s="14">
        <v>0.109383278929891</v>
      </c>
      <c r="AO302" s="14"/>
      <c r="AP302" s="14">
        <v>0.28619415520460001</v>
      </c>
      <c r="AQ302" s="14">
        <v>8.3710201309035198E-2</v>
      </c>
      <c r="AR302" s="14">
        <v>9.0648127008680399E-2</v>
      </c>
      <c r="AS302" s="14">
        <v>0.13568054193363499</v>
      </c>
      <c r="AT302" s="14">
        <v>0.100615850304506</v>
      </c>
      <c r="AU302" s="14"/>
      <c r="AV302" s="14" t="s">
        <v>84</v>
      </c>
      <c r="AW302" s="14">
        <v>9.9979783094549898E-2</v>
      </c>
      <c r="AX302" s="14">
        <v>0.12893036399525601</v>
      </c>
      <c r="AY302" s="14">
        <v>0.18951547728837101</v>
      </c>
      <c r="AZ302" s="14">
        <v>6.7129532504121403E-2</v>
      </c>
      <c r="BA302" s="14"/>
      <c r="BB302" s="14">
        <v>0.104232755341892</v>
      </c>
      <c r="BC302" s="14">
        <v>0.150478070287557</v>
      </c>
      <c r="BD302" s="14">
        <v>0.12413706953182201</v>
      </c>
      <c r="BE302" s="14"/>
      <c r="BF302" s="14">
        <v>0.12914032858128699</v>
      </c>
    </row>
    <row r="303" spans="2:58" x14ac:dyDescent="0.35">
      <c r="B303" t="s">
        <v>170</v>
      </c>
      <c r="C303" s="14">
        <v>5.2310759732272297E-2</v>
      </c>
      <c r="D303" s="14">
        <v>5.8290593718752601E-2</v>
      </c>
      <c r="E303" s="14">
        <v>4.6614493304481398E-2</v>
      </c>
      <c r="F303" s="14"/>
      <c r="G303" s="14">
        <v>5.3797655953067999E-2</v>
      </c>
      <c r="H303" s="14">
        <v>6.02371086351709E-2</v>
      </c>
      <c r="I303" s="14">
        <v>5.1996390813576203E-2</v>
      </c>
      <c r="J303" s="14">
        <v>3.8517847285622901E-2</v>
      </c>
      <c r="K303" s="14">
        <v>4.8843313954603097E-2</v>
      </c>
      <c r="L303" s="14">
        <v>5.8707079562757801E-2</v>
      </c>
      <c r="M303" s="14"/>
      <c r="N303" s="14">
        <v>6.2094555364223099E-2</v>
      </c>
      <c r="O303" s="14">
        <v>5.37282463480383E-2</v>
      </c>
      <c r="P303" s="14">
        <v>6.59640764926607E-2</v>
      </c>
      <c r="Q303" s="14">
        <v>2.9174346730912602E-2</v>
      </c>
      <c r="R303" s="14"/>
      <c r="S303" s="14">
        <v>6.6991883218385603E-2</v>
      </c>
      <c r="T303" s="14">
        <v>6.9944615554528494E-2</v>
      </c>
      <c r="U303" s="14">
        <v>5.3504088047350302E-2</v>
      </c>
      <c r="V303" s="14">
        <v>5.4382518541787002E-2</v>
      </c>
      <c r="W303" s="14">
        <v>6.0879249138223401E-2</v>
      </c>
      <c r="X303" s="14">
        <v>5.6563331534200602E-2</v>
      </c>
      <c r="Y303" s="14">
        <v>2.34626923335059E-2</v>
      </c>
      <c r="Z303" s="14">
        <v>2.5681765360629799E-2</v>
      </c>
      <c r="AA303" s="14">
        <v>3.9678523525435702E-2</v>
      </c>
      <c r="AB303" s="14">
        <v>3.6096168115860798E-2</v>
      </c>
      <c r="AC303" s="14">
        <v>6.61908181568341E-2</v>
      </c>
      <c r="AD303" s="14">
        <v>4.91783524619425E-2</v>
      </c>
      <c r="AE303" s="14"/>
      <c r="AF303" s="14">
        <v>5.4542766571734298E-2</v>
      </c>
      <c r="AG303" s="14">
        <v>5.9193468768105197E-2</v>
      </c>
      <c r="AH303" s="14">
        <v>4.5196240240404001E-2</v>
      </c>
      <c r="AI303" s="14"/>
      <c r="AJ303" s="14">
        <v>0.108179374145847</v>
      </c>
      <c r="AK303" s="14">
        <v>2.3094178591532798E-2</v>
      </c>
      <c r="AL303" s="14">
        <v>5.2890355553926002E-2</v>
      </c>
      <c r="AM303" s="14">
        <v>0</v>
      </c>
      <c r="AN303" s="14">
        <v>9.3025105608140497E-3</v>
      </c>
      <c r="AO303" s="14"/>
      <c r="AP303" s="14">
        <v>0.185705010235166</v>
      </c>
      <c r="AQ303" s="14">
        <v>1.8312295431428101E-2</v>
      </c>
      <c r="AR303" s="14">
        <v>3.7061188212577499E-2</v>
      </c>
      <c r="AS303" s="14">
        <v>3.36543505347782E-2</v>
      </c>
      <c r="AT303" s="14">
        <v>1.6848231419708801E-2</v>
      </c>
      <c r="AU303" s="14"/>
      <c r="AV303" s="14" t="s">
        <v>84</v>
      </c>
      <c r="AW303" s="14">
        <v>3.0820541690645398E-2</v>
      </c>
      <c r="AX303" s="14">
        <v>5.47342021562661E-2</v>
      </c>
      <c r="AY303" s="14">
        <v>6.7774067988196907E-2</v>
      </c>
      <c r="AZ303" s="14">
        <v>4.1156805240192398E-2</v>
      </c>
      <c r="BA303" s="14"/>
      <c r="BB303" s="14">
        <v>2.6088344738190501E-2</v>
      </c>
      <c r="BC303" s="14">
        <v>3.8295155303746602E-2</v>
      </c>
      <c r="BD303" s="14">
        <v>1.3631635229220399E-2</v>
      </c>
      <c r="BE303" s="14"/>
      <c r="BF303" s="14">
        <v>3.2647300208515501E-2</v>
      </c>
    </row>
    <row r="304" spans="2:58" x14ac:dyDescent="0.35">
      <c r="B304" t="s">
        <v>171</v>
      </c>
      <c r="C304" s="14">
        <v>4.8210902670805002E-2</v>
      </c>
      <c r="D304" s="14">
        <v>5.9220643833342398E-2</v>
      </c>
      <c r="E304" s="14">
        <v>3.7581218617791602E-2</v>
      </c>
      <c r="F304" s="14"/>
      <c r="G304" s="14">
        <v>5.2150768885108403E-2</v>
      </c>
      <c r="H304" s="14">
        <v>4.2234256369105203E-2</v>
      </c>
      <c r="I304" s="14">
        <v>6.7596307714234694E-2</v>
      </c>
      <c r="J304" s="14">
        <v>3.8974166548648999E-2</v>
      </c>
      <c r="K304" s="14">
        <v>5.0360307371807203E-2</v>
      </c>
      <c r="L304" s="14">
        <v>4.07762257975781E-2</v>
      </c>
      <c r="M304" s="14"/>
      <c r="N304" s="14">
        <v>5.1045812653112602E-2</v>
      </c>
      <c r="O304" s="14">
        <v>4.01967239300456E-2</v>
      </c>
      <c r="P304" s="14">
        <v>5.6582313884441002E-2</v>
      </c>
      <c r="Q304" s="14">
        <v>4.6995258697894303E-2</v>
      </c>
      <c r="R304" s="14"/>
      <c r="S304" s="14">
        <v>7.5549009734442604E-2</v>
      </c>
      <c r="T304" s="14">
        <v>5.2566161634200297E-2</v>
      </c>
      <c r="U304" s="14">
        <v>2.4626693486827798E-2</v>
      </c>
      <c r="V304" s="14">
        <v>5.9023560305796002E-2</v>
      </c>
      <c r="W304" s="14">
        <v>7.0104539972694002E-2</v>
      </c>
      <c r="X304" s="14">
        <v>6.2179002584506197E-2</v>
      </c>
      <c r="Y304" s="14">
        <v>3.6781305634546103E-2</v>
      </c>
      <c r="Z304" s="14">
        <v>2.5166036204193099E-2</v>
      </c>
      <c r="AA304" s="14">
        <v>8.4627320717132193E-3</v>
      </c>
      <c r="AB304" s="14">
        <v>3.6085803324956499E-2</v>
      </c>
      <c r="AC304" s="14">
        <v>4.6587808273372201E-2</v>
      </c>
      <c r="AD304" s="14">
        <v>8.4962589259187801E-2</v>
      </c>
      <c r="AE304" s="14"/>
      <c r="AF304" s="14">
        <v>6.5637161649491599E-2</v>
      </c>
      <c r="AG304" s="14">
        <v>3.3926640156074203E-2</v>
      </c>
      <c r="AH304" s="14">
        <v>4.2049911027654603E-2</v>
      </c>
      <c r="AI304" s="14"/>
      <c r="AJ304" s="14">
        <v>9.1766239996856097E-2</v>
      </c>
      <c r="AK304" s="14">
        <v>2.57684929656905E-2</v>
      </c>
      <c r="AL304" s="14">
        <v>1.1221509165522199E-2</v>
      </c>
      <c r="AM304" s="14">
        <v>0</v>
      </c>
      <c r="AN304" s="14">
        <v>2.5984721276841299E-2</v>
      </c>
      <c r="AO304" s="14"/>
      <c r="AP304" s="14">
        <v>0.169601189466659</v>
      </c>
      <c r="AQ304" s="14">
        <v>2.1791175574988102E-2</v>
      </c>
      <c r="AR304" s="14">
        <v>1.6401747214187402E-2</v>
      </c>
      <c r="AS304" s="14">
        <v>1.52660565288643E-2</v>
      </c>
      <c r="AT304" s="14">
        <v>2.6275665925987499E-2</v>
      </c>
      <c r="AU304" s="14"/>
      <c r="AV304" s="14" t="s">
        <v>84</v>
      </c>
      <c r="AW304" s="14">
        <v>3.9185759742369E-2</v>
      </c>
      <c r="AX304" s="14">
        <v>3.8288381413513699E-2</v>
      </c>
      <c r="AY304" s="14">
        <v>9.6258228391975703E-2</v>
      </c>
      <c r="AZ304" s="14">
        <v>0.174908447646762</v>
      </c>
      <c r="BA304" s="14"/>
      <c r="BB304" s="14">
        <v>0</v>
      </c>
      <c r="BC304" s="14">
        <v>1.39979688921769E-2</v>
      </c>
      <c r="BD304" s="14">
        <v>3.9331957701335803E-2</v>
      </c>
      <c r="BE304" s="14"/>
      <c r="BF304" s="14">
        <v>1.5952658812430898E-2</v>
      </c>
    </row>
    <row r="305" spans="2:58" x14ac:dyDescent="0.35">
      <c r="B305" t="s">
        <v>141</v>
      </c>
      <c r="C305" s="14">
        <v>5.0112755793685397E-2</v>
      </c>
      <c r="D305" s="14">
        <v>3.0955834419842499E-2</v>
      </c>
      <c r="E305" s="14">
        <v>6.9004052412939804E-2</v>
      </c>
      <c r="F305" s="14"/>
      <c r="G305" s="14">
        <v>6.4810665590874506E-2</v>
      </c>
      <c r="H305" s="14">
        <v>5.59138428668947E-2</v>
      </c>
      <c r="I305" s="14">
        <v>6.4778730302585005E-2</v>
      </c>
      <c r="J305" s="14">
        <v>4.2722416458997201E-2</v>
      </c>
      <c r="K305" s="14">
        <v>4.0618979962962001E-2</v>
      </c>
      <c r="L305" s="14">
        <v>3.61051994446588E-2</v>
      </c>
      <c r="M305" s="14"/>
      <c r="N305" s="14">
        <v>3.5826410927023301E-2</v>
      </c>
      <c r="O305" s="14">
        <v>3.2432530483404401E-2</v>
      </c>
      <c r="P305" s="14">
        <v>6.8414024933861797E-2</v>
      </c>
      <c r="Q305" s="14">
        <v>6.6348890770130106E-2</v>
      </c>
      <c r="R305" s="14"/>
      <c r="S305" s="14">
        <v>5.90475505778537E-2</v>
      </c>
      <c r="T305" s="14">
        <v>5.0913267269406703E-2</v>
      </c>
      <c r="U305" s="14">
        <v>3.7149545104505702E-2</v>
      </c>
      <c r="V305" s="14">
        <v>6.1428344319069003E-2</v>
      </c>
      <c r="W305" s="14">
        <v>4.6037088641899399E-2</v>
      </c>
      <c r="X305" s="14">
        <v>4.9395157589438403E-2</v>
      </c>
      <c r="Y305" s="14">
        <v>6.6187871624389299E-2</v>
      </c>
      <c r="Z305" s="14">
        <v>1.19252177868344E-2</v>
      </c>
      <c r="AA305" s="14">
        <v>5.2342202932410799E-2</v>
      </c>
      <c r="AB305" s="14">
        <v>3.7081291171215898E-2</v>
      </c>
      <c r="AC305" s="14">
        <v>3.6746677004429802E-2</v>
      </c>
      <c r="AD305" s="14">
        <v>7.8411923186572197E-2</v>
      </c>
      <c r="AE305" s="14"/>
      <c r="AF305" s="14">
        <v>3.41189452109842E-2</v>
      </c>
      <c r="AG305" s="14">
        <v>3.5426469916858598E-2</v>
      </c>
      <c r="AH305" s="14">
        <v>0.122875056378419</v>
      </c>
      <c r="AI305" s="14"/>
      <c r="AJ305" s="14">
        <v>3.5530317866151302E-2</v>
      </c>
      <c r="AK305" s="14">
        <v>2.7174990720907601E-2</v>
      </c>
      <c r="AL305" s="14">
        <v>3.0476831033454499E-2</v>
      </c>
      <c r="AM305" s="14">
        <v>3.3356485363813103E-2</v>
      </c>
      <c r="AN305" s="14">
        <v>0.133927303999687</v>
      </c>
      <c r="AO305" s="14"/>
      <c r="AP305" s="14">
        <v>2.3345298433453201E-2</v>
      </c>
      <c r="AQ305" s="14">
        <v>4.10911239025731E-2</v>
      </c>
      <c r="AR305" s="14">
        <v>1.2726694019154199E-2</v>
      </c>
      <c r="AS305" s="14">
        <v>2.9657784998283501E-2</v>
      </c>
      <c r="AT305" s="14">
        <v>0.17996056839911301</v>
      </c>
      <c r="AU305" s="14"/>
      <c r="AV305" s="14" t="s">
        <v>84</v>
      </c>
      <c r="AW305" s="14">
        <v>6.4848034941882196E-2</v>
      </c>
      <c r="AX305" s="14">
        <v>4.9362406398715399E-2</v>
      </c>
      <c r="AY305" s="14">
        <v>2.5108563628894399E-2</v>
      </c>
      <c r="AZ305" s="14">
        <v>0</v>
      </c>
      <c r="BA305" s="14"/>
      <c r="BB305" s="14">
        <v>4.3121620778968403E-2</v>
      </c>
      <c r="BC305" s="14">
        <v>1.51880641326446E-2</v>
      </c>
      <c r="BD305" s="14">
        <v>0.10906093502416001</v>
      </c>
      <c r="BE305" s="14"/>
      <c r="BF305" s="14">
        <v>4.8834131412528098E-2</v>
      </c>
    </row>
    <row r="306" spans="2:58" x14ac:dyDescent="0.35"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</row>
    <row r="307" spans="2:58" x14ac:dyDescent="0.35">
      <c r="B307" s="6" t="s">
        <v>174</v>
      </c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</row>
    <row r="308" spans="2:58" x14ac:dyDescent="0.35">
      <c r="B308" s="24" t="s">
        <v>82</v>
      </c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</row>
    <row r="309" spans="2:58" x14ac:dyDescent="0.35">
      <c r="B309" t="s">
        <v>167</v>
      </c>
      <c r="C309" s="14">
        <v>0.34708675323952498</v>
      </c>
      <c r="D309" s="14">
        <v>0.36158492628308497</v>
      </c>
      <c r="E309" s="14">
        <v>0.33189189863449498</v>
      </c>
      <c r="F309" s="14"/>
      <c r="G309" s="14">
        <v>0.19542421534162399</v>
      </c>
      <c r="H309" s="14">
        <v>0.18934627025005801</v>
      </c>
      <c r="I309" s="14">
        <v>0.30174929368300302</v>
      </c>
      <c r="J309" s="14">
        <v>0.36263577617658799</v>
      </c>
      <c r="K309" s="14">
        <v>0.47616627867231798</v>
      </c>
      <c r="L309" s="14">
        <v>0.51360397352263198</v>
      </c>
      <c r="M309" s="14"/>
      <c r="N309" s="14">
        <v>0.321078626530169</v>
      </c>
      <c r="O309" s="14">
        <v>0.349939879704664</v>
      </c>
      <c r="P309" s="14">
        <v>0.34870650595788399</v>
      </c>
      <c r="Q309" s="14">
        <v>0.36908374965452601</v>
      </c>
      <c r="R309" s="14"/>
      <c r="S309" s="14">
        <v>0.25964098749834102</v>
      </c>
      <c r="T309" s="14">
        <v>0.39343706157998098</v>
      </c>
      <c r="U309" s="14">
        <v>0.396835769577501</v>
      </c>
      <c r="V309" s="14">
        <v>0.46501635953391801</v>
      </c>
      <c r="W309" s="14">
        <v>0.37546709403622502</v>
      </c>
      <c r="X309" s="14">
        <v>0.30850242787059601</v>
      </c>
      <c r="Y309" s="14">
        <v>0.37006192810598199</v>
      </c>
      <c r="Z309" s="14">
        <v>0.24046020254609299</v>
      </c>
      <c r="AA309" s="14">
        <v>0.31143344736394502</v>
      </c>
      <c r="AB309" s="14">
        <v>0.33355205561398399</v>
      </c>
      <c r="AC309" s="14">
        <v>0.31189429431558502</v>
      </c>
      <c r="AD309" s="14">
        <v>0.42885026370186902</v>
      </c>
      <c r="AE309" s="14"/>
      <c r="AF309" s="14">
        <v>0.52524853011379002</v>
      </c>
      <c r="AG309" s="14">
        <v>0.26057013403846402</v>
      </c>
      <c r="AH309" s="14">
        <v>0.230911822039677</v>
      </c>
      <c r="AI309" s="14"/>
      <c r="AJ309" s="14">
        <v>0.60023149530099595</v>
      </c>
      <c r="AK309" s="14">
        <v>9.8283412974622994E-2</v>
      </c>
      <c r="AL309" s="14">
        <v>0.29171442864684399</v>
      </c>
      <c r="AM309" s="14">
        <v>0.76217148157101999</v>
      </c>
      <c r="AN309" s="14">
        <v>0.31129416521169101</v>
      </c>
      <c r="AO309" s="14"/>
      <c r="AP309" s="14">
        <v>0.63721769810054796</v>
      </c>
      <c r="AQ309" s="14">
        <v>6.3330157879417995E-2</v>
      </c>
      <c r="AR309" s="14">
        <v>0.33280045890711202</v>
      </c>
      <c r="AS309" s="14">
        <v>0.677626226054037</v>
      </c>
      <c r="AT309" s="14">
        <v>0.43849825212211502</v>
      </c>
      <c r="AU309" s="14"/>
      <c r="AV309" s="14" t="s">
        <v>84</v>
      </c>
      <c r="AW309" s="14">
        <v>0.33860318651007898</v>
      </c>
      <c r="AX309" s="14">
        <v>0.26839008890334798</v>
      </c>
      <c r="AY309" s="14">
        <v>0.248268389529372</v>
      </c>
      <c r="AZ309" s="14">
        <v>0.289428804860069</v>
      </c>
      <c r="BA309" s="14"/>
      <c r="BB309" s="14">
        <v>0.10849939735752</v>
      </c>
      <c r="BC309" s="14">
        <v>0.79761189807803501</v>
      </c>
      <c r="BD309" s="14">
        <v>0.57075074537662396</v>
      </c>
      <c r="BE309" s="14"/>
      <c r="BF309" s="14">
        <v>0.51390072547332599</v>
      </c>
    </row>
    <row r="310" spans="2:58" x14ac:dyDescent="0.35">
      <c r="B310" t="s">
        <v>168</v>
      </c>
      <c r="C310" s="14">
        <v>0.163605818401971</v>
      </c>
      <c r="D310" s="14">
        <v>0.15157781537275999</v>
      </c>
      <c r="E310" s="14">
        <v>0.175857231871588</v>
      </c>
      <c r="F310" s="14"/>
      <c r="G310" s="14">
        <v>0.21853404462408299</v>
      </c>
      <c r="H310" s="14">
        <v>0.14407658204769899</v>
      </c>
      <c r="I310" s="14">
        <v>0.17664815909665901</v>
      </c>
      <c r="J310" s="14">
        <v>0.16130122934867899</v>
      </c>
      <c r="K310" s="14">
        <v>0.162902627614812</v>
      </c>
      <c r="L310" s="14">
        <v>0.134683607339248</v>
      </c>
      <c r="M310" s="14"/>
      <c r="N310" s="14">
        <v>0.17864201019918699</v>
      </c>
      <c r="O310" s="14">
        <v>0.16042581687535701</v>
      </c>
      <c r="P310" s="14">
        <v>0.15556636843858701</v>
      </c>
      <c r="Q310" s="14">
        <v>0.16066984116712901</v>
      </c>
      <c r="R310" s="14"/>
      <c r="S310" s="14">
        <v>0.16229876584803499</v>
      </c>
      <c r="T310" s="14">
        <v>0.16056084493841999</v>
      </c>
      <c r="U310" s="14">
        <v>0.13987429007576099</v>
      </c>
      <c r="V310" s="14">
        <v>0.15153463043886101</v>
      </c>
      <c r="W310" s="14">
        <v>0.13635347776253301</v>
      </c>
      <c r="X310" s="14">
        <v>0.13636082275997799</v>
      </c>
      <c r="Y310" s="14">
        <v>0.17809966991180001</v>
      </c>
      <c r="Z310" s="14">
        <v>0.169708164814483</v>
      </c>
      <c r="AA310" s="14">
        <v>0.153249076625111</v>
      </c>
      <c r="AB310" s="14">
        <v>0.23358467540949701</v>
      </c>
      <c r="AC310" s="14">
        <v>0.190271653320426</v>
      </c>
      <c r="AD310" s="14">
        <v>0.164441786939693</v>
      </c>
      <c r="AE310" s="14"/>
      <c r="AF310" s="14">
        <v>0.12678572010167</v>
      </c>
      <c r="AG310" s="14">
        <v>0.172509462955904</v>
      </c>
      <c r="AH310" s="14">
        <v>0.17966838925603601</v>
      </c>
      <c r="AI310" s="14"/>
      <c r="AJ310" s="14">
        <v>0.118639168587847</v>
      </c>
      <c r="AK310" s="14">
        <v>0.14630357730299001</v>
      </c>
      <c r="AL310" s="14">
        <v>0.20672769371163699</v>
      </c>
      <c r="AM310" s="14">
        <v>3.5373639914273197E-2</v>
      </c>
      <c r="AN310" s="14">
        <v>0.18966845010844799</v>
      </c>
      <c r="AO310" s="14"/>
      <c r="AP310" s="14">
        <v>0.13550448780915</v>
      </c>
      <c r="AQ310" s="14">
        <v>0.14534104829369601</v>
      </c>
      <c r="AR310" s="14">
        <v>0.25139667319122699</v>
      </c>
      <c r="AS310" s="14">
        <v>0.12975637013038199</v>
      </c>
      <c r="AT310" s="14">
        <v>0.18173355971860999</v>
      </c>
      <c r="AU310" s="14"/>
      <c r="AV310" s="14" t="s">
        <v>84</v>
      </c>
      <c r="AW310" s="14">
        <v>0.17784569206161399</v>
      </c>
      <c r="AX310" s="14">
        <v>0.17488580661830999</v>
      </c>
      <c r="AY310" s="14">
        <v>0.18847163373556899</v>
      </c>
      <c r="AZ310" s="14">
        <v>0.11649251851539601</v>
      </c>
      <c r="BA310" s="14"/>
      <c r="BB310" s="14">
        <v>0.14554072011905</v>
      </c>
      <c r="BC310" s="14">
        <v>9.7695915628731006E-2</v>
      </c>
      <c r="BD310" s="14">
        <v>0.148440081776644</v>
      </c>
      <c r="BE310" s="14"/>
      <c r="BF310" s="14">
        <v>0.12570124468397001</v>
      </c>
    </row>
    <row r="311" spans="2:58" x14ac:dyDescent="0.35">
      <c r="B311" t="s">
        <v>169</v>
      </c>
      <c r="C311" s="14">
        <v>0.17037190384970499</v>
      </c>
      <c r="D311" s="14">
        <v>0.16973764478848499</v>
      </c>
      <c r="E311" s="14">
        <v>0.171495542937003</v>
      </c>
      <c r="F311" s="14"/>
      <c r="G311" s="14">
        <v>0.21678759286183399</v>
      </c>
      <c r="H311" s="14">
        <v>0.21588766247678801</v>
      </c>
      <c r="I311" s="14">
        <v>0.138374186494789</v>
      </c>
      <c r="J311" s="14">
        <v>0.15900489526991601</v>
      </c>
      <c r="K311" s="14">
        <v>0.153319622880351</v>
      </c>
      <c r="L311" s="14">
        <v>0.14922526530812899</v>
      </c>
      <c r="M311" s="14"/>
      <c r="N311" s="14">
        <v>0.15953000140225801</v>
      </c>
      <c r="O311" s="14">
        <v>0.19448839248807501</v>
      </c>
      <c r="P311" s="14">
        <v>0.15323144593299301</v>
      </c>
      <c r="Q311" s="14">
        <v>0.173223784706136</v>
      </c>
      <c r="R311" s="14"/>
      <c r="S311" s="14">
        <v>0.19156731995047399</v>
      </c>
      <c r="T311" s="14">
        <v>0.17238538645073001</v>
      </c>
      <c r="U311" s="14">
        <v>0.13098558376193101</v>
      </c>
      <c r="V311" s="14">
        <v>0.11847648162979001</v>
      </c>
      <c r="W311" s="14">
        <v>0.21747694596046999</v>
      </c>
      <c r="X311" s="14">
        <v>0.17018165062461901</v>
      </c>
      <c r="Y311" s="14">
        <v>0.157790788887501</v>
      </c>
      <c r="Z311" s="14">
        <v>0.198939530378481</v>
      </c>
      <c r="AA311" s="14">
        <v>0.18110988002422099</v>
      </c>
      <c r="AB311" s="14">
        <v>0.19169281048661499</v>
      </c>
      <c r="AC311" s="14">
        <v>0.132403370561131</v>
      </c>
      <c r="AD311" s="14">
        <v>0.16981370832696699</v>
      </c>
      <c r="AE311" s="14"/>
      <c r="AF311" s="14">
        <v>0.11568648311992499</v>
      </c>
      <c r="AG311" s="14">
        <v>0.20812093635835199</v>
      </c>
      <c r="AH311" s="14">
        <v>0.18483883375730401</v>
      </c>
      <c r="AI311" s="14"/>
      <c r="AJ311" s="14">
        <v>0.116933358398676</v>
      </c>
      <c r="AK311" s="14">
        <v>0.21584153224112801</v>
      </c>
      <c r="AL311" s="14">
        <v>0.26804186309321798</v>
      </c>
      <c r="AM311" s="14">
        <v>0.10243727199647699</v>
      </c>
      <c r="AN311" s="14">
        <v>0.16454145809151499</v>
      </c>
      <c r="AO311" s="14"/>
      <c r="AP311" s="14">
        <v>0.110573601017559</v>
      </c>
      <c r="AQ311" s="14">
        <v>0.23016789657544701</v>
      </c>
      <c r="AR311" s="14">
        <v>0.208876289827443</v>
      </c>
      <c r="AS311" s="14">
        <v>9.38826098591347E-2</v>
      </c>
      <c r="AT311" s="14">
        <v>0.122642801386672</v>
      </c>
      <c r="AU311" s="14"/>
      <c r="AV311" s="14" t="s">
        <v>84</v>
      </c>
      <c r="AW311" s="14">
        <v>0.148798937539005</v>
      </c>
      <c r="AX311" s="14">
        <v>0.198540784281489</v>
      </c>
      <c r="AY311" s="14">
        <v>0.188654035262696</v>
      </c>
      <c r="AZ311" s="14">
        <v>0.20125518768136799</v>
      </c>
      <c r="BA311" s="14"/>
      <c r="BB311" s="14">
        <v>0.266219272114529</v>
      </c>
      <c r="BC311" s="14">
        <v>3.8285794606423097E-2</v>
      </c>
      <c r="BD311" s="14">
        <v>0.116902495674508</v>
      </c>
      <c r="BE311" s="14"/>
      <c r="BF311" s="14">
        <v>0.139050027475452</v>
      </c>
    </row>
    <row r="312" spans="2:58" x14ac:dyDescent="0.35">
      <c r="B312" t="s">
        <v>170</v>
      </c>
      <c r="C312" s="14">
        <v>0.13331641384578799</v>
      </c>
      <c r="D312" s="14">
        <v>0.13868767250974701</v>
      </c>
      <c r="E312" s="14">
        <v>0.128454776873314</v>
      </c>
      <c r="F312" s="14"/>
      <c r="G312" s="14">
        <v>0.14885481185115701</v>
      </c>
      <c r="H312" s="14">
        <v>0.18589841783557501</v>
      </c>
      <c r="I312" s="14">
        <v>0.155117816113541</v>
      </c>
      <c r="J312" s="14">
        <v>0.149355312988632</v>
      </c>
      <c r="K312" s="14">
        <v>8.5854400040031906E-2</v>
      </c>
      <c r="L312" s="14">
        <v>8.1357152077157102E-2</v>
      </c>
      <c r="M312" s="14"/>
      <c r="N312" s="14">
        <v>0.168769520166276</v>
      </c>
      <c r="O312" s="14">
        <v>0.13038121647068601</v>
      </c>
      <c r="P312" s="14">
        <v>0.119676927610379</v>
      </c>
      <c r="Q312" s="14">
        <v>0.11241707180825999</v>
      </c>
      <c r="R312" s="14"/>
      <c r="S312" s="14">
        <v>0.157572985951559</v>
      </c>
      <c r="T312" s="14">
        <v>8.9973816500628398E-2</v>
      </c>
      <c r="U312" s="14">
        <v>0.140710874580454</v>
      </c>
      <c r="V312" s="14">
        <v>0.1006032630172</v>
      </c>
      <c r="W312" s="14">
        <v>0.11509248162001701</v>
      </c>
      <c r="X312" s="14">
        <v>0.183002318285514</v>
      </c>
      <c r="Y312" s="14">
        <v>0.10780068637490101</v>
      </c>
      <c r="Z312" s="14">
        <v>0.17844980294606499</v>
      </c>
      <c r="AA312" s="14">
        <v>0.159314159053212</v>
      </c>
      <c r="AB312" s="14">
        <v>0.101011101837831</v>
      </c>
      <c r="AC312" s="14">
        <v>0.186561473741228</v>
      </c>
      <c r="AD312" s="14">
        <v>9.9984592444939097E-2</v>
      </c>
      <c r="AE312" s="14"/>
      <c r="AF312" s="14">
        <v>8.5424647876141596E-2</v>
      </c>
      <c r="AG312" s="14">
        <v>0.173577859750705</v>
      </c>
      <c r="AH312" s="14">
        <v>0.14140335463178699</v>
      </c>
      <c r="AI312" s="14"/>
      <c r="AJ312" s="14">
        <v>6.8933631006695195E-2</v>
      </c>
      <c r="AK312" s="14">
        <v>0.24020649199275601</v>
      </c>
      <c r="AL312" s="14">
        <v>0.144064714467625</v>
      </c>
      <c r="AM312" s="14">
        <v>3.2628471497918497E-2</v>
      </c>
      <c r="AN312" s="14">
        <v>9.7427642731099204E-2</v>
      </c>
      <c r="AO312" s="14"/>
      <c r="AP312" s="14">
        <v>4.7962646984514502E-2</v>
      </c>
      <c r="AQ312" s="14">
        <v>0.25353444672932701</v>
      </c>
      <c r="AR312" s="14">
        <v>0.105477855390004</v>
      </c>
      <c r="AS312" s="14">
        <v>4.45573648916519E-2</v>
      </c>
      <c r="AT312" s="14">
        <v>3.2618227092570201E-2</v>
      </c>
      <c r="AU312" s="14"/>
      <c r="AV312" s="14" t="s">
        <v>84</v>
      </c>
      <c r="AW312" s="14">
        <v>0.149082360475086</v>
      </c>
      <c r="AX312" s="14">
        <v>0.178221319530938</v>
      </c>
      <c r="AY312" s="14">
        <v>0.153996024486758</v>
      </c>
      <c r="AZ312" s="14">
        <v>0.18943026508477401</v>
      </c>
      <c r="BA312" s="14"/>
      <c r="BB312" s="14">
        <v>0.23283443352120101</v>
      </c>
      <c r="BC312" s="14">
        <v>3.5645207567244298E-2</v>
      </c>
      <c r="BD312" s="14">
        <v>0</v>
      </c>
      <c r="BE312" s="14"/>
      <c r="BF312" s="14">
        <v>9.6846344627659106E-2</v>
      </c>
    </row>
    <row r="313" spans="2:58" x14ac:dyDescent="0.35">
      <c r="B313" t="s">
        <v>171</v>
      </c>
      <c r="C313" s="14">
        <v>0.12691596336702499</v>
      </c>
      <c r="D313" s="14">
        <v>0.14711225896560801</v>
      </c>
      <c r="E313" s="14">
        <v>0.106612238962527</v>
      </c>
      <c r="F313" s="14"/>
      <c r="G313" s="14">
        <v>0.13854072261477501</v>
      </c>
      <c r="H313" s="14">
        <v>0.208792752491475</v>
      </c>
      <c r="I313" s="14">
        <v>0.15773224604531899</v>
      </c>
      <c r="J313" s="14">
        <v>0.113739957153992</v>
      </c>
      <c r="K313" s="14">
        <v>7.1629897696279296E-2</v>
      </c>
      <c r="L313" s="14">
        <v>7.5494342922682506E-2</v>
      </c>
      <c r="M313" s="14"/>
      <c r="N313" s="14">
        <v>0.122793547333065</v>
      </c>
      <c r="O313" s="14">
        <v>0.12517298214597</v>
      </c>
      <c r="P313" s="14">
        <v>0.150491174605311</v>
      </c>
      <c r="Q313" s="14">
        <v>0.109065294843081</v>
      </c>
      <c r="R313" s="14"/>
      <c r="S313" s="14">
        <v>0.16640614522330599</v>
      </c>
      <c r="T313" s="14">
        <v>0.107067433970231</v>
      </c>
      <c r="U313" s="14">
        <v>0.13644358579214799</v>
      </c>
      <c r="V313" s="14">
        <v>0.10512649530262801</v>
      </c>
      <c r="W313" s="14">
        <v>8.8826472709069501E-2</v>
      </c>
      <c r="X313" s="14">
        <v>0.14146742531686299</v>
      </c>
      <c r="Y313" s="14">
        <v>0.102603961463317</v>
      </c>
      <c r="Z313" s="14">
        <v>0.189106778087891</v>
      </c>
      <c r="AA313" s="14">
        <v>0.156030860731216</v>
      </c>
      <c r="AB313" s="14">
        <v>0.106954682142826</v>
      </c>
      <c r="AC313" s="14">
        <v>0.11380246124731901</v>
      </c>
      <c r="AD313" s="14">
        <v>7.07917062417249E-2</v>
      </c>
      <c r="AE313" s="14"/>
      <c r="AF313" s="14">
        <v>0.103658009359787</v>
      </c>
      <c r="AG313" s="14">
        <v>0.14985623932995301</v>
      </c>
      <c r="AH313" s="14">
        <v>0.122370931435556</v>
      </c>
      <c r="AI313" s="14"/>
      <c r="AJ313" s="14">
        <v>4.3103259687167897E-2</v>
      </c>
      <c r="AK313" s="14">
        <v>0.27674407123108702</v>
      </c>
      <c r="AL313" s="14">
        <v>5.1088087569180998E-2</v>
      </c>
      <c r="AM313" s="14">
        <v>3.40326496564985E-2</v>
      </c>
      <c r="AN313" s="14">
        <v>8.6001707215187004E-2</v>
      </c>
      <c r="AO313" s="14"/>
      <c r="AP313" s="14">
        <v>2.6164516100711601E-2</v>
      </c>
      <c r="AQ313" s="14">
        <v>0.27247604376627899</v>
      </c>
      <c r="AR313" s="14">
        <v>6.9544136265026799E-2</v>
      </c>
      <c r="AS313" s="14">
        <v>1.6546688144732799E-2</v>
      </c>
      <c r="AT313" s="14">
        <v>1.64443548535496E-2</v>
      </c>
      <c r="AU313" s="14"/>
      <c r="AV313" s="14" t="s">
        <v>84</v>
      </c>
      <c r="AW313" s="14">
        <v>0.108844216858307</v>
      </c>
      <c r="AX313" s="14">
        <v>0.138046895278083</v>
      </c>
      <c r="AY313" s="14">
        <v>0.18114050254217401</v>
      </c>
      <c r="AZ313" s="14">
        <v>0.20339322385839201</v>
      </c>
      <c r="BA313" s="14"/>
      <c r="BB313" s="14">
        <v>0.16725021244670699</v>
      </c>
      <c r="BC313" s="14">
        <v>7.7324738690717496E-3</v>
      </c>
      <c r="BD313" s="14">
        <v>2.7844817942777898E-2</v>
      </c>
      <c r="BE313" s="14"/>
      <c r="BF313" s="14">
        <v>5.8990177493204003E-2</v>
      </c>
    </row>
    <row r="314" spans="2:58" x14ac:dyDescent="0.35">
      <c r="B314" t="s">
        <v>141</v>
      </c>
      <c r="C314" s="14">
        <v>5.8703147295985997E-2</v>
      </c>
      <c r="D314" s="14">
        <v>3.1299682080316103E-2</v>
      </c>
      <c r="E314" s="14">
        <v>8.5688310721072997E-2</v>
      </c>
      <c r="F314" s="14"/>
      <c r="G314" s="14">
        <v>8.1858612706526696E-2</v>
      </c>
      <c r="H314" s="14">
        <v>5.5998314898405302E-2</v>
      </c>
      <c r="I314" s="14">
        <v>7.0378298566688993E-2</v>
      </c>
      <c r="J314" s="14">
        <v>5.39628290621939E-2</v>
      </c>
      <c r="K314" s="14">
        <v>5.01271730962074E-2</v>
      </c>
      <c r="L314" s="14">
        <v>4.5635658830151901E-2</v>
      </c>
      <c r="M314" s="14"/>
      <c r="N314" s="14">
        <v>4.9186294369044897E-2</v>
      </c>
      <c r="O314" s="14">
        <v>3.9591712315247697E-2</v>
      </c>
      <c r="P314" s="14">
        <v>7.2327577454847095E-2</v>
      </c>
      <c r="Q314" s="14">
        <v>7.5540257820867707E-2</v>
      </c>
      <c r="R314" s="14"/>
      <c r="S314" s="14">
        <v>6.2513795528284899E-2</v>
      </c>
      <c r="T314" s="14">
        <v>7.6575456560010302E-2</v>
      </c>
      <c r="U314" s="14">
        <v>5.5149896212205202E-2</v>
      </c>
      <c r="V314" s="14">
        <v>5.9242770077603299E-2</v>
      </c>
      <c r="W314" s="14">
        <v>6.6783527911684501E-2</v>
      </c>
      <c r="X314" s="14">
        <v>6.04853551424301E-2</v>
      </c>
      <c r="Y314" s="14">
        <v>8.3642965256498503E-2</v>
      </c>
      <c r="Z314" s="14">
        <v>2.33355212269882E-2</v>
      </c>
      <c r="AA314" s="14">
        <v>3.8862576202295801E-2</v>
      </c>
      <c r="AB314" s="14">
        <v>3.3204674509247002E-2</v>
      </c>
      <c r="AC314" s="14">
        <v>6.5066746814311294E-2</v>
      </c>
      <c r="AD314" s="14">
        <v>6.6117942344807001E-2</v>
      </c>
      <c r="AE314" s="14"/>
      <c r="AF314" s="14">
        <v>4.3196609428686403E-2</v>
      </c>
      <c r="AG314" s="14">
        <v>3.53653675666213E-2</v>
      </c>
      <c r="AH314" s="14">
        <v>0.14080666887964099</v>
      </c>
      <c r="AI314" s="14"/>
      <c r="AJ314" s="14">
        <v>5.2159087018618003E-2</v>
      </c>
      <c r="AK314" s="14">
        <v>2.2620914257416601E-2</v>
      </c>
      <c r="AL314" s="14">
        <v>3.8363212511494701E-2</v>
      </c>
      <c r="AM314" s="14">
        <v>3.3356485363813103E-2</v>
      </c>
      <c r="AN314" s="14">
        <v>0.151066576642059</v>
      </c>
      <c r="AO314" s="14"/>
      <c r="AP314" s="14">
        <v>4.2577049987516997E-2</v>
      </c>
      <c r="AQ314" s="14">
        <v>3.5150406755834002E-2</v>
      </c>
      <c r="AR314" s="14">
        <v>3.19045864191871E-2</v>
      </c>
      <c r="AS314" s="14">
        <v>3.76307409200618E-2</v>
      </c>
      <c r="AT314" s="14">
        <v>0.20806280482648401</v>
      </c>
      <c r="AU314" s="14"/>
      <c r="AV314" s="14" t="s">
        <v>84</v>
      </c>
      <c r="AW314" s="14">
        <v>7.6825606555909698E-2</v>
      </c>
      <c r="AX314" s="14">
        <v>4.1915105387832802E-2</v>
      </c>
      <c r="AY314" s="14">
        <v>3.9469414443432202E-2</v>
      </c>
      <c r="AZ314" s="14">
        <v>0</v>
      </c>
      <c r="BA314" s="14"/>
      <c r="BB314" s="14">
        <v>7.9655964440993293E-2</v>
      </c>
      <c r="BC314" s="14">
        <v>2.3028710250495198E-2</v>
      </c>
      <c r="BD314" s="14">
        <v>0.136061859229445</v>
      </c>
      <c r="BE314" s="14"/>
      <c r="BF314" s="14">
        <v>6.5511480246389406E-2</v>
      </c>
    </row>
    <row r="315" spans="2:58" x14ac:dyDescent="0.35"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</row>
    <row r="316" spans="2:58" x14ac:dyDescent="0.35">
      <c r="B316" s="6" t="s">
        <v>175</v>
      </c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</row>
    <row r="317" spans="2:58" x14ac:dyDescent="0.35">
      <c r="B317" s="24" t="s">
        <v>82</v>
      </c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</row>
    <row r="318" spans="2:58" x14ac:dyDescent="0.35">
      <c r="B318" t="s">
        <v>167</v>
      </c>
      <c r="C318" s="14">
        <v>0.33499602230465902</v>
      </c>
      <c r="D318" s="14">
        <v>0.38892765451411798</v>
      </c>
      <c r="E318" s="14">
        <v>0.282205585156317</v>
      </c>
      <c r="F318" s="14"/>
      <c r="G318" s="14">
        <v>0.229965430727882</v>
      </c>
      <c r="H318" s="14">
        <v>0.29534314477871898</v>
      </c>
      <c r="I318" s="14">
        <v>0.32099533857940399</v>
      </c>
      <c r="J318" s="14">
        <v>0.33501909678276298</v>
      </c>
      <c r="K318" s="14">
        <v>0.43196546497751298</v>
      </c>
      <c r="L318" s="14">
        <v>0.38327690190233299</v>
      </c>
      <c r="M318" s="14"/>
      <c r="N318" s="14">
        <v>0.30252726582166201</v>
      </c>
      <c r="O318" s="14">
        <v>0.331538506566182</v>
      </c>
      <c r="P318" s="14">
        <v>0.346435282291091</v>
      </c>
      <c r="Q318" s="14">
        <v>0.363596201925525</v>
      </c>
      <c r="R318" s="14"/>
      <c r="S318" s="14">
        <v>0.27930602054019898</v>
      </c>
      <c r="T318" s="14">
        <v>0.32808771593347102</v>
      </c>
      <c r="U318" s="14">
        <v>0.38707521138981599</v>
      </c>
      <c r="V318" s="14">
        <v>0.433149762123335</v>
      </c>
      <c r="W318" s="14">
        <v>0.32222586219410698</v>
      </c>
      <c r="X318" s="14">
        <v>0.23527422669532599</v>
      </c>
      <c r="Y318" s="14">
        <v>0.334574271614553</v>
      </c>
      <c r="Z318" s="14">
        <v>0.33644093200088099</v>
      </c>
      <c r="AA318" s="14">
        <v>0.37389064097532798</v>
      </c>
      <c r="AB318" s="14">
        <v>0.34248835962542301</v>
      </c>
      <c r="AC318" s="14">
        <v>0.33133558824582598</v>
      </c>
      <c r="AD318" s="14">
        <v>0.361295194481565</v>
      </c>
      <c r="AE318" s="14"/>
      <c r="AF318" s="14">
        <v>0.46945847683049902</v>
      </c>
      <c r="AG318" s="14">
        <v>0.26301704137945098</v>
      </c>
      <c r="AH318" s="14">
        <v>0.23584022420594999</v>
      </c>
      <c r="AI318" s="14"/>
      <c r="AJ318" s="14">
        <v>0.44274738407128</v>
      </c>
      <c r="AK318" s="14">
        <v>0.26435707599291097</v>
      </c>
      <c r="AL318" s="14">
        <v>0.116086885485208</v>
      </c>
      <c r="AM318" s="14">
        <v>0.631841737625363</v>
      </c>
      <c r="AN318" s="14">
        <v>0.33041580678356802</v>
      </c>
      <c r="AO318" s="14"/>
      <c r="AP318" s="14">
        <v>0.417444930735828</v>
      </c>
      <c r="AQ318" s="14">
        <v>0.25833014073938498</v>
      </c>
      <c r="AR318" s="14">
        <v>8.7619946411301997E-2</v>
      </c>
      <c r="AS318" s="14">
        <v>0.54267262029082097</v>
      </c>
      <c r="AT318" s="14">
        <v>0.36859012300210497</v>
      </c>
      <c r="AU318" s="14"/>
      <c r="AV318" s="14" t="s">
        <v>84</v>
      </c>
      <c r="AW318" s="14">
        <v>0.36199540703874999</v>
      </c>
      <c r="AX318" s="14">
        <v>0.285948721910396</v>
      </c>
      <c r="AY318" s="14">
        <v>0.23125280251425201</v>
      </c>
      <c r="AZ318" s="14">
        <v>0.16200576679602</v>
      </c>
      <c r="BA318" s="14"/>
      <c r="BB318" s="14">
        <v>0.30329164679503001</v>
      </c>
      <c r="BC318" s="14">
        <v>0.63101302299650797</v>
      </c>
      <c r="BD318" s="14">
        <v>0.49286428821919098</v>
      </c>
      <c r="BE318" s="14"/>
      <c r="BF318" s="14">
        <v>0.44706001292913</v>
      </c>
    </row>
    <row r="319" spans="2:58" x14ac:dyDescent="0.35">
      <c r="B319" t="s">
        <v>168</v>
      </c>
      <c r="C319" s="14">
        <v>0.23640578797665501</v>
      </c>
      <c r="D319" s="14">
        <v>0.22892088707549399</v>
      </c>
      <c r="E319" s="14">
        <v>0.24340493785350101</v>
      </c>
      <c r="F319" s="14"/>
      <c r="G319" s="14">
        <v>0.22449549240623901</v>
      </c>
      <c r="H319" s="14">
        <v>0.24245205932411401</v>
      </c>
      <c r="I319" s="14">
        <v>0.269711259939384</v>
      </c>
      <c r="J319" s="14">
        <v>0.22227311522197099</v>
      </c>
      <c r="K319" s="14">
        <v>0.23246241154300201</v>
      </c>
      <c r="L319" s="14">
        <v>0.22651878941841999</v>
      </c>
      <c r="M319" s="14"/>
      <c r="N319" s="14">
        <v>0.28335866759047201</v>
      </c>
      <c r="O319" s="14">
        <v>0.23798547456279301</v>
      </c>
      <c r="P319" s="14">
        <v>0.21591179630545601</v>
      </c>
      <c r="Q319" s="14">
        <v>0.204346781999456</v>
      </c>
      <c r="R319" s="14"/>
      <c r="S319" s="14">
        <v>0.25761067603055199</v>
      </c>
      <c r="T319" s="14">
        <v>0.23587181964645501</v>
      </c>
      <c r="U319" s="14">
        <v>0.238266331120456</v>
      </c>
      <c r="V319" s="14">
        <v>0.207608257450032</v>
      </c>
      <c r="W319" s="14">
        <v>0.26064185432310599</v>
      </c>
      <c r="X319" s="14">
        <v>0.23827855918631899</v>
      </c>
      <c r="Y319" s="14">
        <v>0.23634965574622199</v>
      </c>
      <c r="Z319" s="14">
        <v>0.23554930333274099</v>
      </c>
      <c r="AA319" s="14">
        <v>0.18969852615270599</v>
      </c>
      <c r="AB319" s="14">
        <v>0.266944246333435</v>
      </c>
      <c r="AC319" s="14">
        <v>0.26515664131477801</v>
      </c>
      <c r="AD319" s="14">
        <v>0.19114357669038801</v>
      </c>
      <c r="AE319" s="14"/>
      <c r="AF319" s="14">
        <v>0.22320340456361601</v>
      </c>
      <c r="AG319" s="14">
        <v>0.26663561558926702</v>
      </c>
      <c r="AH319" s="14">
        <v>0.21166168350884201</v>
      </c>
      <c r="AI319" s="14"/>
      <c r="AJ319" s="14">
        <v>0.248772538990711</v>
      </c>
      <c r="AK319" s="14">
        <v>0.26751192363894699</v>
      </c>
      <c r="AL319" s="14">
        <v>0.19479847946689999</v>
      </c>
      <c r="AM319" s="14">
        <v>9.9121316401325099E-2</v>
      </c>
      <c r="AN319" s="14">
        <v>0.16864833698140499</v>
      </c>
      <c r="AO319" s="14"/>
      <c r="AP319" s="14">
        <v>0.28114433575877901</v>
      </c>
      <c r="AQ319" s="14">
        <v>0.25962209714983397</v>
      </c>
      <c r="AR319" s="14">
        <v>0.14715949327397801</v>
      </c>
      <c r="AS319" s="14">
        <v>0.18795311961754699</v>
      </c>
      <c r="AT319" s="14">
        <v>0.18080030485187501</v>
      </c>
      <c r="AU319" s="14"/>
      <c r="AV319" s="14" t="s">
        <v>84</v>
      </c>
      <c r="AW319" s="14">
        <v>0.207058536602968</v>
      </c>
      <c r="AX319" s="14">
        <v>0.254140361548786</v>
      </c>
      <c r="AY319" s="14">
        <v>0.26512674700983802</v>
      </c>
      <c r="AZ319" s="14">
        <v>0.48400989667556998</v>
      </c>
      <c r="BA319" s="14"/>
      <c r="BB319" s="14">
        <v>0.27530838227120502</v>
      </c>
      <c r="BC319" s="14">
        <v>0.17871624092465099</v>
      </c>
      <c r="BD319" s="14">
        <v>0.198863832151807</v>
      </c>
      <c r="BE319" s="14"/>
      <c r="BF319" s="14">
        <v>0.217978130231547</v>
      </c>
    </row>
    <row r="320" spans="2:58" x14ac:dyDescent="0.35">
      <c r="B320" t="s">
        <v>169</v>
      </c>
      <c r="C320" s="14">
        <v>0.19747756920951101</v>
      </c>
      <c r="D320" s="14">
        <v>0.19971837849298399</v>
      </c>
      <c r="E320" s="14">
        <v>0.19586825015166501</v>
      </c>
      <c r="F320" s="14"/>
      <c r="G320" s="14">
        <v>0.23255566287191401</v>
      </c>
      <c r="H320" s="14">
        <v>0.19613275748217401</v>
      </c>
      <c r="I320" s="14">
        <v>0.20424576642549699</v>
      </c>
      <c r="J320" s="14">
        <v>0.209056629441917</v>
      </c>
      <c r="K320" s="14">
        <v>0.152711012487868</v>
      </c>
      <c r="L320" s="14">
        <v>0.19038992095429</v>
      </c>
      <c r="M320" s="14"/>
      <c r="N320" s="14">
        <v>0.19939623286401401</v>
      </c>
      <c r="O320" s="14">
        <v>0.209896489926584</v>
      </c>
      <c r="P320" s="14">
        <v>0.21714638061918001</v>
      </c>
      <c r="Q320" s="14">
        <v>0.16304149139746801</v>
      </c>
      <c r="R320" s="14"/>
      <c r="S320" s="14">
        <v>0.213246890491957</v>
      </c>
      <c r="T320" s="14">
        <v>0.21366363939768299</v>
      </c>
      <c r="U320" s="14">
        <v>0.16919559155663899</v>
      </c>
      <c r="V320" s="14">
        <v>0.12331168604427201</v>
      </c>
      <c r="W320" s="14">
        <v>0.22431857547181999</v>
      </c>
      <c r="X320" s="14">
        <v>0.204553850332159</v>
      </c>
      <c r="Y320" s="14">
        <v>0.19213373856112001</v>
      </c>
      <c r="Z320" s="14">
        <v>0.26733826060639199</v>
      </c>
      <c r="AA320" s="14">
        <v>0.20641492420982899</v>
      </c>
      <c r="AB320" s="14">
        <v>0.19402755613720099</v>
      </c>
      <c r="AC320" s="14">
        <v>0.218594808401601</v>
      </c>
      <c r="AD320" s="14">
        <v>0.131277192338801</v>
      </c>
      <c r="AE320" s="14"/>
      <c r="AF320" s="14">
        <v>0.142111748331534</v>
      </c>
      <c r="AG320" s="14">
        <v>0.24500584552469501</v>
      </c>
      <c r="AH320" s="14">
        <v>0.191006645595555</v>
      </c>
      <c r="AI320" s="14"/>
      <c r="AJ320" s="14">
        <v>0.15297214741843199</v>
      </c>
      <c r="AK320" s="14">
        <v>0.23301984417625701</v>
      </c>
      <c r="AL320" s="14">
        <v>0.33031339578351399</v>
      </c>
      <c r="AM320" s="14">
        <v>0.168237270295262</v>
      </c>
      <c r="AN320" s="14">
        <v>0.15030029076207399</v>
      </c>
      <c r="AO320" s="14"/>
      <c r="AP320" s="14">
        <v>0.15031800682274499</v>
      </c>
      <c r="AQ320" s="14">
        <v>0.245939467791913</v>
      </c>
      <c r="AR320" s="14">
        <v>0.27880174704022398</v>
      </c>
      <c r="AS320" s="14">
        <v>0.13714574588555301</v>
      </c>
      <c r="AT320" s="14">
        <v>0.13691682927527801</v>
      </c>
      <c r="AU320" s="14"/>
      <c r="AV320" s="14" t="s">
        <v>84</v>
      </c>
      <c r="AW320" s="14">
        <v>0.19722785190824699</v>
      </c>
      <c r="AX320" s="14">
        <v>0.227280609149414</v>
      </c>
      <c r="AY320" s="14">
        <v>0.27425177197938999</v>
      </c>
      <c r="AZ320" s="14">
        <v>0.16520715989783699</v>
      </c>
      <c r="BA320" s="14"/>
      <c r="BB320" s="14">
        <v>0.20521014485615599</v>
      </c>
      <c r="BC320" s="14">
        <v>9.14155707501218E-2</v>
      </c>
      <c r="BD320" s="14">
        <v>0.12030466134635701</v>
      </c>
      <c r="BE320" s="14"/>
      <c r="BF320" s="14">
        <v>0.15153904881184899</v>
      </c>
    </row>
    <row r="321" spans="2:58" x14ac:dyDescent="0.35">
      <c r="B321" t="s">
        <v>170</v>
      </c>
      <c r="C321" s="14">
        <v>6.9652917381688106E-2</v>
      </c>
      <c r="D321" s="14">
        <v>7.3664638527838097E-2</v>
      </c>
      <c r="E321" s="14">
        <v>6.5933480149866094E-2</v>
      </c>
      <c r="F321" s="14"/>
      <c r="G321" s="14">
        <v>0.13797510080556599</v>
      </c>
      <c r="H321" s="14">
        <v>9.2229188659564906E-2</v>
      </c>
      <c r="I321" s="14">
        <v>3.09960336132802E-2</v>
      </c>
      <c r="J321" s="14">
        <v>7.0748084676260606E-2</v>
      </c>
      <c r="K321" s="14">
        <v>3.5333861416851797E-2</v>
      </c>
      <c r="L321" s="14">
        <v>5.9439337684593002E-2</v>
      </c>
      <c r="M321" s="14"/>
      <c r="N321" s="14">
        <v>7.1430276574372994E-2</v>
      </c>
      <c r="O321" s="14">
        <v>8.2634042135927802E-2</v>
      </c>
      <c r="P321" s="14">
        <v>6.2746807735255206E-2</v>
      </c>
      <c r="Q321" s="14">
        <v>6.1534611743016603E-2</v>
      </c>
      <c r="R321" s="14"/>
      <c r="S321" s="14">
        <v>0.10350994527936599</v>
      </c>
      <c r="T321" s="14">
        <v>5.8658156841721702E-2</v>
      </c>
      <c r="U321" s="14">
        <v>6.4867391451780304E-2</v>
      </c>
      <c r="V321" s="14">
        <v>6.4994577431501499E-2</v>
      </c>
      <c r="W321" s="14">
        <v>6.6179948240258898E-2</v>
      </c>
      <c r="X321" s="14">
        <v>9.99616299451562E-2</v>
      </c>
      <c r="Y321" s="14">
        <v>2.2081171505324799E-2</v>
      </c>
      <c r="Z321" s="14">
        <v>5.6508618032009898E-2</v>
      </c>
      <c r="AA321" s="14">
        <v>6.33769379316029E-2</v>
      </c>
      <c r="AB321" s="14">
        <v>7.3715975866320699E-2</v>
      </c>
      <c r="AC321" s="14">
        <v>4.5189701617020898E-2</v>
      </c>
      <c r="AD321" s="14">
        <v>9.9187679438943896E-2</v>
      </c>
      <c r="AE321" s="14"/>
      <c r="AF321" s="14">
        <v>3.8632533059942901E-2</v>
      </c>
      <c r="AG321" s="14">
        <v>9.3069892749544303E-2</v>
      </c>
      <c r="AH321" s="14">
        <v>6.7741997838420304E-2</v>
      </c>
      <c r="AI321" s="14"/>
      <c r="AJ321" s="14">
        <v>2.9764518614602001E-2</v>
      </c>
      <c r="AK321" s="14">
        <v>9.7173918821298097E-2</v>
      </c>
      <c r="AL321" s="14">
        <v>0.208178630876069</v>
      </c>
      <c r="AM321" s="14">
        <v>3.3624074914001399E-2</v>
      </c>
      <c r="AN321" s="14">
        <v>5.1160398517768498E-2</v>
      </c>
      <c r="AO321" s="14"/>
      <c r="AP321" s="14">
        <v>2.8225620987019501E-2</v>
      </c>
      <c r="AQ321" s="14">
        <v>8.6189407301044296E-2</v>
      </c>
      <c r="AR321" s="14">
        <v>0.288003274857773</v>
      </c>
      <c r="AS321" s="14">
        <v>1.51729416757732E-2</v>
      </c>
      <c r="AT321" s="14">
        <v>1.6850519773779601E-2</v>
      </c>
      <c r="AU321" s="14"/>
      <c r="AV321" s="14" t="s">
        <v>84</v>
      </c>
      <c r="AW321" s="14">
        <v>5.89690324091562E-2</v>
      </c>
      <c r="AX321" s="14">
        <v>9.7675844211030496E-2</v>
      </c>
      <c r="AY321" s="14">
        <v>8.3732687154374805E-2</v>
      </c>
      <c r="AZ321" s="14">
        <v>4.1156805240192398E-2</v>
      </c>
      <c r="BA321" s="14"/>
      <c r="BB321" s="14">
        <v>4.42561179458359E-2</v>
      </c>
      <c r="BC321" s="14">
        <v>6.5654536713450704E-3</v>
      </c>
      <c r="BD321" s="14">
        <v>0</v>
      </c>
      <c r="BE321" s="14"/>
      <c r="BF321" s="14">
        <v>3.5470986554246298E-2</v>
      </c>
    </row>
    <row r="322" spans="2:58" x14ac:dyDescent="0.35">
      <c r="B322" t="s">
        <v>171</v>
      </c>
      <c r="C322" s="14">
        <v>2.9208559500660002E-2</v>
      </c>
      <c r="D322" s="14">
        <v>2.9867986788677001E-2</v>
      </c>
      <c r="E322" s="14">
        <v>2.7731392663780701E-2</v>
      </c>
      <c r="F322" s="14"/>
      <c r="G322" s="14">
        <v>2.3040346562128399E-2</v>
      </c>
      <c r="H322" s="14">
        <v>5.0842862603165798E-2</v>
      </c>
      <c r="I322" s="14">
        <v>3.5098898887851802E-2</v>
      </c>
      <c r="J322" s="14">
        <v>2.25988232688666E-2</v>
      </c>
      <c r="K322" s="14">
        <v>1.09251616079889E-2</v>
      </c>
      <c r="L322" s="14">
        <v>2.86201686877216E-2</v>
      </c>
      <c r="M322" s="14"/>
      <c r="N322" s="14">
        <v>4.71912023530104E-2</v>
      </c>
      <c r="O322" s="14">
        <v>2.03133022730069E-2</v>
      </c>
      <c r="P322" s="14">
        <v>3.0470983770595001E-2</v>
      </c>
      <c r="Q322" s="14">
        <v>1.8435018679100398E-2</v>
      </c>
      <c r="R322" s="14"/>
      <c r="S322" s="14">
        <v>3.2069421028160898E-2</v>
      </c>
      <c r="T322" s="14">
        <v>3.4645405403702097E-2</v>
      </c>
      <c r="U322" s="14">
        <v>4.9084636038413301E-2</v>
      </c>
      <c r="V322" s="14">
        <v>2.8692985803701099E-2</v>
      </c>
      <c r="W322" s="14">
        <v>0</v>
      </c>
      <c r="X322" s="14">
        <v>5.5920420472611601E-2</v>
      </c>
      <c r="Y322" s="14">
        <v>3.6930401327840902E-2</v>
      </c>
      <c r="Z322" s="14">
        <v>9.9658877732295408E-3</v>
      </c>
      <c r="AA322" s="14">
        <v>2.7104731314003101E-2</v>
      </c>
      <c r="AB322" s="14">
        <v>1.5410072374911999E-2</v>
      </c>
      <c r="AC322" s="14">
        <v>8.81898394483587E-3</v>
      </c>
      <c r="AD322" s="14">
        <v>1.70327193659408E-2</v>
      </c>
      <c r="AE322" s="14"/>
      <c r="AF322" s="14">
        <v>2.5084116322894999E-2</v>
      </c>
      <c r="AG322" s="14">
        <v>3.6120971950354901E-2</v>
      </c>
      <c r="AH322" s="14">
        <v>2.2899883741985799E-2</v>
      </c>
      <c r="AI322" s="14"/>
      <c r="AJ322" s="14">
        <v>1.4985180369358199E-2</v>
      </c>
      <c r="AK322" s="14">
        <v>3.1735317220427203E-2</v>
      </c>
      <c r="AL322" s="14">
        <v>0.120189930378355</v>
      </c>
      <c r="AM322" s="14">
        <v>0</v>
      </c>
      <c r="AN322" s="14">
        <v>2.0443024978206902E-2</v>
      </c>
      <c r="AO322" s="14"/>
      <c r="AP322" s="14">
        <v>8.6601378880854507E-3</v>
      </c>
      <c r="AQ322" s="14">
        <v>2.2749514168694002E-2</v>
      </c>
      <c r="AR322" s="14">
        <v>0.173043259923613</v>
      </c>
      <c r="AS322" s="14">
        <v>1.2216750998195899E-2</v>
      </c>
      <c r="AT322" s="14">
        <v>1.03565007810367E-2</v>
      </c>
      <c r="AU322" s="14"/>
      <c r="AV322" s="14" t="s">
        <v>84</v>
      </c>
      <c r="AW322" s="14">
        <v>2.8612092527807699E-2</v>
      </c>
      <c r="AX322" s="14">
        <v>2.1250411803404201E-2</v>
      </c>
      <c r="AY322" s="14">
        <v>5.6126905596749398E-2</v>
      </c>
      <c r="AZ322" s="14">
        <v>0.109911195919469</v>
      </c>
      <c r="BA322" s="14"/>
      <c r="BB322" s="14">
        <v>1.04727144181073E-2</v>
      </c>
      <c r="BC322" s="14">
        <v>1.47437366303573E-2</v>
      </c>
      <c r="BD322" s="14">
        <v>0</v>
      </c>
      <c r="BE322" s="14"/>
      <c r="BF322" s="14">
        <v>2.5026098257404102E-2</v>
      </c>
    </row>
    <row r="323" spans="2:58" x14ac:dyDescent="0.35">
      <c r="B323" t="s">
        <v>141</v>
      </c>
      <c r="C323" s="14">
        <v>0.132259143626827</v>
      </c>
      <c r="D323" s="14">
        <v>7.8900454600889097E-2</v>
      </c>
      <c r="E323" s="14">
        <v>0.18485635402487099</v>
      </c>
      <c r="F323" s="14"/>
      <c r="G323" s="14">
        <v>0.15196796662627099</v>
      </c>
      <c r="H323" s="14">
        <v>0.122999987152262</v>
      </c>
      <c r="I323" s="14">
        <v>0.138952702554583</v>
      </c>
      <c r="J323" s="14">
        <v>0.14030425060822199</v>
      </c>
      <c r="K323" s="14">
        <v>0.136602087966777</v>
      </c>
      <c r="L323" s="14">
        <v>0.111754881352642</v>
      </c>
      <c r="M323" s="14"/>
      <c r="N323" s="14">
        <v>9.6096354796468095E-2</v>
      </c>
      <c r="O323" s="14">
        <v>0.117632184535506</v>
      </c>
      <c r="P323" s="14">
        <v>0.12728874927842301</v>
      </c>
      <c r="Q323" s="14">
        <v>0.189045894255434</v>
      </c>
      <c r="R323" s="14"/>
      <c r="S323" s="14">
        <v>0.11425704662976501</v>
      </c>
      <c r="T323" s="14">
        <v>0.12907326277696801</v>
      </c>
      <c r="U323" s="14">
        <v>9.15108384428958E-2</v>
      </c>
      <c r="V323" s="14">
        <v>0.14224273114715799</v>
      </c>
      <c r="W323" s="14">
        <v>0.12663375977070801</v>
      </c>
      <c r="X323" s="14">
        <v>0.166011313368428</v>
      </c>
      <c r="Y323" s="14">
        <v>0.17793076124493901</v>
      </c>
      <c r="Z323" s="14">
        <v>9.4196998254746506E-2</v>
      </c>
      <c r="AA323" s="14">
        <v>0.13951423941653199</v>
      </c>
      <c r="AB323" s="14">
        <v>0.10741378966270899</v>
      </c>
      <c r="AC323" s="14">
        <v>0.130904276475938</v>
      </c>
      <c r="AD323" s="14">
        <v>0.200063637684361</v>
      </c>
      <c r="AE323" s="14"/>
      <c r="AF323" s="14">
        <v>0.101509720891513</v>
      </c>
      <c r="AG323" s="14">
        <v>9.6150632806688396E-2</v>
      </c>
      <c r="AH323" s="14">
        <v>0.27084956510924701</v>
      </c>
      <c r="AI323" s="14"/>
      <c r="AJ323" s="14">
        <v>0.11075823053561699</v>
      </c>
      <c r="AK323" s="14">
        <v>0.10620192015016</v>
      </c>
      <c r="AL323" s="14">
        <v>3.0432678009954299E-2</v>
      </c>
      <c r="AM323" s="14">
        <v>6.7175600764049603E-2</v>
      </c>
      <c r="AN323" s="14">
        <v>0.27903214197697701</v>
      </c>
      <c r="AO323" s="14"/>
      <c r="AP323" s="14">
        <v>0.114206967807542</v>
      </c>
      <c r="AQ323" s="14">
        <v>0.12716937284912899</v>
      </c>
      <c r="AR323" s="14">
        <v>2.53722784931097E-2</v>
      </c>
      <c r="AS323" s="14">
        <v>0.10483882153210899</v>
      </c>
      <c r="AT323" s="14">
        <v>0.28648572231592501</v>
      </c>
      <c r="AU323" s="14"/>
      <c r="AV323" s="14" t="s">
        <v>84</v>
      </c>
      <c r="AW323" s="14">
        <v>0.14613707951307101</v>
      </c>
      <c r="AX323" s="14">
        <v>0.11370405137697</v>
      </c>
      <c r="AY323" s="14">
        <v>8.9509085745396094E-2</v>
      </c>
      <c r="AZ323" s="14">
        <v>3.7709175470911203E-2</v>
      </c>
      <c r="BA323" s="14"/>
      <c r="BB323" s="14">
        <v>0.16146099371366601</v>
      </c>
      <c r="BC323" s="14">
        <v>7.75459750270171E-2</v>
      </c>
      <c r="BD323" s="14">
        <v>0.18796721828264401</v>
      </c>
      <c r="BE323" s="14"/>
      <c r="BF323" s="14">
        <v>0.122925723215824</v>
      </c>
    </row>
    <row r="324" spans="2:58" x14ac:dyDescent="0.35"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</row>
    <row r="325" spans="2:58" x14ac:dyDescent="0.35">
      <c r="B325" s="6" t="s">
        <v>176</v>
      </c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</row>
    <row r="326" spans="2:58" x14ac:dyDescent="0.35">
      <c r="B326" s="24" t="s">
        <v>82</v>
      </c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</row>
    <row r="327" spans="2:58" x14ac:dyDescent="0.35">
      <c r="B327" t="s">
        <v>167</v>
      </c>
      <c r="C327" s="14">
        <v>0.441093095163961</v>
      </c>
      <c r="D327" s="14">
        <v>0.45307912912984699</v>
      </c>
      <c r="E327" s="14">
        <v>0.42872786384384398</v>
      </c>
      <c r="F327" s="14"/>
      <c r="G327" s="14">
        <v>0.43367533095650501</v>
      </c>
      <c r="H327" s="14">
        <v>0.34925200248607702</v>
      </c>
      <c r="I327" s="14">
        <v>0.42961425723479602</v>
      </c>
      <c r="J327" s="14">
        <v>0.467741211235012</v>
      </c>
      <c r="K327" s="14">
        <v>0.43587847787446699</v>
      </c>
      <c r="L327" s="14">
        <v>0.51179428806317495</v>
      </c>
      <c r="M327" s="14"/>
      <c r="N327" s="14">
        <v>0.48867600257117599</v>
      </c>
      <c r="O327" s="14">
        <v>0.48963083143660302</v>
      </c>
      <c r="P327" s="14">
        <v>0.35707909734203802</v>
      </c>
      <c r="Q327" s="14">
        <v>0.41523845139356402</v>
      </c>
      <c r="R327" s="14"/>
      <c r="S327" s="14">
        <v>0.39786465506886098</v>
      </c>
      <c r="T327" s="14">
        <v>0.46739488269368901</v>
      </c>
      <c r="U327" s="14">
        <v>0.52463243409439997</v>
      </c>
      <c r="V327" s="14">
        <v>0.36496510381042002</v>
      </c>
      <c r="W327" s="14">
        <v>0.35115855450890998</v>
      </c>
      <c r="X327" s="14">
        <v>0.36179592508987601</v>
      </c>
      <c r="Y327" s="14">
        <v>0.43049455998018099</v>
      </c>
      <c r="Z327" s="14">
        <v>0.53592901278782001</v>
      </c>
      <c r="AA327" s="14">
        <v>0.43823226686220401</v>
      </c>
      <c r="AB327" s="14">
        <v>0.56315165577287296</v>
      </c>
      <c r="AC327" s="14">
        <v>0.51950123729512299</v>
      </c>
      <c r="AD327" s="14">
        <v>0.39824179308973701</v>
      </c>
      <c r="AE327" s="14"/>
      <c r="AF327" s="14">
        <v>0.31003537883446403</v>
      </c>
      <c r="AG327" s="14">
        <v>0.60176559109653205</v>
      </c>
      <c r="AH327" s="14">
        <v>0.29567990646306902</v>
      </c>
      <c r="AI327" s="14"/>
      <c r="AJ327" s="14">
        <v>0.33024310186529399</v>
      </c>
      <c r="AK327" s="14">
        <v>0.52960641948309295</v>
      </c>
      <c r="AL327" s="14">
        <v>0.61455027959254405</v>
      </c>
      <c r="AM327" s="14">
        <v>0.14189401315758501</v>
      </c>
      <c r="AN327" s="14">
        <v>0.34988883775518498</v>
      </c>
      <c r="AO327" s="14"/>
      <c r="AP327" s="14">
        <v>0.36524853743708402</v>
      </c>
      <c r="AQ327" s="14">
        <v>0.51277492241879297</v>
      </c>
      <c r="AR327" s="14">
        <v>0.60391798837150401</v>
      </c>
      <c r="AS327" s="14">
        <v>3.6740742277179397E-2</v>
      </c>
      <c r="AT327" s="14">
        <v>0.45467800976503803</v>
      </c>
      <c r="AU327" s="14"/>
      <c r="AV327" s="14" t="s">
        <v>84</v>
      </c>
      <c r="AW327" s="14">
        <v>0.49210735875720601</v>
      </c>
      <c r="AX327" s="14">
        <v>0.49507048903703599</v>
      </c>
      <c r="AY327" s="14">
        <v>0.44462907453749401</v>
      </c>
      <c r="AZ327" s="14">
        <v>0.52047061274366002</v>
      </c>
      <c r="BA327" s="14"/>
      <c r="BB327" s="14">
        <v>0.43226469921344701</v>
      </c>
      <c r="BC327" s="14">
        <v>3.6821831308237199E-2</v>
      </c>
      <c r="BD327" s="14">
        <v>0.45361698720551002</v>
      </c>
      <c r="BE327" s="14"/>
      <c r="BF327" s="14">
        <v>0.30137144369059798</v>
      </c>
    </row>
    <row r="328" spans="2:58" x14ac:dyDescent="0.35">
      <c r="B328" t="s">
        <v>168</v>
      </c>
      <c r="C328" s="14">
        <v>0.14760757932348401</v>
      </c>
      <c r="D328" s="14">
        <v>0.13587961402030899</v>
      </c>
      <c r="E328" s="14">
        <v>0.158505830215106</v>
      </c>
      <c r="F328" s="14"/>
      <c r="G328" s="14">
        <v>0.15194318004423399</v>
      </c>
      <c r="H328" s="14">
        <v>0.18627562017264701</v>
      </c>
      <c r="I328" s="14">
        <v>0.13726881535362101</v>
      </c>
      <c r="J328" s="14">
        <v>0.129057643116715</v>
      </c>
      <c r="K328" s="14">
        <v>0.147083396271281</v>
      </c>
      <c r="L328" s="14">
        <v>0.137166098426481</v>
      </c>
      <c r="M328" s="14"/>
      <c r="N328" s="14">
        <v>0.14583174712011701</v>
      </c>
      <c r="O328" s="14">
        <v>0.15278516007677301</v>
      </c>
      <c r="P328" s="14">
        <v>0.149881623858756</v>
      </c>
      <c r="Q328" s="14">
        <v>0.13882764081853199</v>
      </c>
      <c r="R328" s="14"/>
      <c r="S328" s="14">
        <v>0.17715958908028601</v>
      </c>
      <c r="T328" s="14">
        <v>0.14335057378535601</v>
      </c>
      <c r="U328" s="14">
        <v>0.11037553004794499</v>
      </c>
      <c r="V328" s="14">
        <v>0.150978256043099</v>
      </c>
      <c r="W328" s="14">
        <v>0.1852737102615</v>
      </c>
      <c r="X328" s="14">
        <v>0.13975677917739401</v>
      </c>
      <c r="Y328" s="14">
        <v>0.11721310119848</v>
      </c>
      <c r="Z328" s="14">
        <v>0.111010618798194</v>
      </c>
      <c r="AA328" s="14">
        <v>0.17821921290708001</v>
      </c>
      <c r="AB328" s="14">
        <v>0.15577752488546401</v>
      </c>
      <c r="AC328" s="14">
        <v>8.4760551392696296E-2</v>
      </c>
      <c r="AD328" s="14">
        <v>0.15087517622354801</v>
      </c>
      <c r="AE328" s="14"/>
      <c r="AF328" s="14">
        <v>0.159983645370916</v>
      </c>
      <c r="AG328" s="14">
        <v>0.133079123790322</v>
      </c>
      <c r="AH328" s="14">
        <v>0.14525285185731601</v>
      </c>
      <c r="AI328" s="14"/>
      <c r="AJ328" s="14">
        <v>0.176069579249891</v>
      </c>
      <c r="AK328" s="14">
        <v>0.14105979526192799</v>
      </c>
      <c r="AL328" s="14">
        <v>0.11704984974669599</v>
      </c>
      <c r="AM328" s="14">
        <v>6.8897178050259605E-2</v>
      </c>
      <c r="AN328" s="14">
        <v>0.18060600877354199</v>
      </c>
      <c r="AO328" s="14"/>
      <c r="AP328" s="14">
        <v>0.229797402550523</v>
      </c>
      <c r="AQ328" s="14">
        <v>0.16131423022149</v>
      </c>
      <c r="AR328" s="14">
        <v>9.8957639461817098E-2</v>
      </c>
      <c r="AS328" s="14">
        <v>7.3605140718714102E-2</v>
      </c>
      <c r="AT328" s="14">
        <v>0.10682771436949599</v>
      </c>
      <c r="AU328" s="14"/>
      <c r="AV328" s="14" t="s">
        <v>84</v>
      </c>
      <c r="AW328" s="14">
        <v>0.120392236693688</v>
      </c>
      <c r="AX328" s="14">
        <v>0.14529329852905401</v>
      </c>
      <c r="AY328" s="14">
        <v>0.14262979360605499</v>
      </c>
      <c r="AZ328" s="14">
        <v>0.20902595901717499</v>
      </c>
      <c r="BA328" s="14"/>
      <c r="BB328" s="14">
        <v>0.20238277062308399</v>
      </c>
      <c r="BC328" s="14">
        <v>6.7446257622520198E-2</v>
      </c>
      <c r="BD328" s="14">
        <v>0.186327368117328</v>
      </c>
      <c r="BE328" s="14"/>
      <c r="BF328" s="14">
        <v>0.13353143468711001</v>
      </c>
    </row>
    <row r="329" spans="2:58" x14ac:dyDescent="0.35">
      <c r="B329" t="s">
        <v>169</v>
      </c>
      <c r="C329" s="14">
        <v>0.14022118373513301</v>
      </c>
      <c r="D329" s="14">
        <v>0.157108111302043</v>
      </c>
      <c r="E329" s="14">
        <v>0.124112889309345</v>
      </c>
      <c r="F329" s="14"/>
      <c r="G329" s="14">
        <v>0.124240751958128</v>
      </c>
      <c r="H329" s="14">
        <v>0.229458008434758</v>
      </c>
      <c r="I329" s="14">
        <v>0.157124664145637</v>
      </c>
      <c r="J329" s="14">
        <v>8.6961601201007294E-2</v>
      </c>
      <c r="K329" s="14">
        <v>0.121690479266334</v>
      </c>
      <c r="L329" s="14">
        <v>0.120450097926788</v>
      </c>
      <c r="M329" s="14"/>
      <c r="N329" s="14">
        <v>0.15441776234356999</v>
      </c>
      <c r="O329" s="14">
        <v>0.110405193967177</v>
      </c>
      <c r="P329" s="14">
        <v>0.17491749424779601</v>
      </c>
      <c r="Q329" s="14">
        <v>0.12588500254277299</v>
      </c>
      <c r="R329" s="14"/>
      <c r="S329" s="14">
        <v>0.175130965486122</v>
      </c>
      <c r="T329" s="14">
        <v>0.11231592301017999</v>
      </c>
      <c r="U329" s="14">
        <v>0.107675352958194</v>
      </c>
      <c r="V329" s="14">
        <v>0.119149683304958</v>
      </c>
      <c r="W329" s="14">
        <v>0.204191865373759</v>
      </c>
      <c r="X329" s="14">
        <v>0.20146747615197999</v>
      </c>
      <c r="Y329" s="14">
        <v>0.13450308650308099</v>
      </c>
      <c r="Z329" s="14">
        <v>0.16527411362511299</v>
      </c>
      <c r="AA329" s="14">
        <v>0.14165826550441801</v>
      </c>
      <c r="AB329" s="14">
        <v>0.105929169473886</v>
      </c>
      <c r="AC329" s="14">
        <v>4.6281818915211499E-2</v>
      </c>
      <c r="AD329" s="14">
        <v>0.151557067742079</v>
      </c>
      <c r="AE329" s="14"/>
      <c r="AF329" s="14">
        <v>0.17235144990738699</v>
      </c>
      <c r="AG329" s="14">
        <v>0.11231139623401799</v>
      </c>
      <c r="AH329" s="14">
        <v>0.17533862015641999</v>
      </c>
      <c r="AI329" s="14"/>
      <c r="AJ329" s="14">
        <v>0.17491803281365301</v>
      </c>
      <c r="AK329" s="14">
        <v>0.14549761228452401</v>
      </c>
      <c r="AL329" s="14">
        <v>0.106695375519244</v>
      </c>
      <c r="AM329" s="14">
        <v>0.10101320993431299</v>
      </c>
      <c r="AN329" s="14">
        <v>9.5657374617059601E-2</v>
      </c>
      <c r="AO329" s="14"/>
      <c r="AP329" s="14">
        <v>0.189991677281727</v>
      </c>
      <c r="AQ329" s="14">
        <v>0.14082271340527999</v>
      </c>
      <c r="AR329" s="14">
        <v>9.5030943734986995E-2</v>
      </c>
      <c r="AS329" s="14">
        <v>0.179638992910647</v>
      </c>
      <c r="AT329" s="14">
        <v>0.118175101403796</v>
      </c>
      <c r="AU329" s="14"/>
      <c r="AV329" s="14" t="s">
        <v>84</v>
      </c>
      <c r="AW329" s="14">
        <v>0.106505308105492</v>
      </c>
      <c r="AX329" s="14">
        <v>0.138528861714103</v>
      </c>
      <c r="AY329" s="14">
        <v>0.206788835241488</v>
      </c>
      <c r="AZ329" s="14">
        <v>0.16539253153778599</v>
      </c>
      <c r="BA329" s="14"/>
      <c r="BB329" s="14">
        <v>0.121812370745639</v>
      </c>
      <c r="BC329" s="14">
        <v>0.18370669756367</v>
      </c>
      <c r="BD329" s="14">
        <v>0.159191454510488</v>
      </c>
      <c r="BE329" s="14"/>
      <c r="BF329" s="14">
        <v>0.14882961351238599</v>
      </c>
    </row>
    <row r="330" spans="2:58" x14ac:dyDescent="0.35">
      <c r="B330" t="s">
        <v>170</v>
      </c>
      <c r="C330" s="14">
        <v>7.4460970217263805E-2</v>
      </c>
      <c r="D330" s="14">
        <v>8.8173146741220801E-2</v>
      </c>
      <c r="E330" s="14">
        <v>6.1264707452911397E-2</v>
      </c>
      <c r="F330" s="14"/>
      <c r="G330" s="14">
        <v>7.8677536232935899E-2</v>
      </c>
      <c r="H330" s="14">
        <v>7.5493246174854603E-2</v>
      </c>
      <c r="I330" s="14">
        <v>7.6046621928235095E-2</v>
      </c>
      <c r="J330" s="14">
        <v>8.4926028442514498E-2</v>
      </c>
      <c r="K330" s="14">
        <v>6.4921892247795293E-2</v>
      </c>
      <c r="L330" s="14">
        <v>6.7411546212700693E-2</v>
      </c>
      <c r="M330" s="14"/>
      <c r="N330" s="14">
        <v>7.7027138460567302E-2</v>
      </c>
      <c r="O330" s="14">
        <v>5.5572765697667503E-2</v>
      </c>
      <c r="P330" s="14">
        <v>8.5886514756418397E-2</v>
      </c>
      <c r="Q330" s="14">
        <v>8.2651703556883699E-2</v>
      </c>
      <c r="R330" s="14"/>
      <c r="S330" s="14">
        <v>9.51384026903173E-2</v>
      </c>
      <c r="T330" s="14">
        <v>4.5528328720789699E-2</v>
      </c>
      <c r="U330" s="14">
        <v>7.9851028915556593E-2</v>
      </c>
      <c r="V330" s="14">
        <v>0.104742219234079</v>
      </c>
      <c r="W330" s="14">
        <v>7.4696242071399105E-2</v>
      </c>
      <c r="X330" s="14">
        <v>7.6928632519112999E-2</v>
      </c>
      <c r="Y330" s="14">
        <v>5.7515917528570298E-2</v>
      </c>
      <c r="Z330" s="14">
        <v>4.7473144807028099E-2</v>
      </c>
      <c r="AA330" s="14">
        <v>6.1332328847219203E-2</v>
      </c>
      <c r="AB330" s="14">
        <v>5.8248026535994299E-2</v>
      </c>
      <c r="AC330" s="14">
        <v>0.123159122422923</v>
      </c>
      <c r="AD330" s="14">
        <v>8.6064614691162E-2</v>
      </c>
      <c r="AE330" s="14"/>
      <c r="AF330" s="14">
        <v>0.114782893872728</v>
      </c>
      <c r="AG330" s="14">
        <v>4.3804947176035502E-2</v>
      </c>
      <c r="AH330" s="14">
        <v>7.81293606936109E-2</v>
      </c>
      <c r="AI330" s="14"/>
      <c r="AJ330" s="14">
        <v>0.111586142674361</v>
      </c>
      <c r="AK330" s="14">
        <v>5.8214315574385701E-2</v>
      </c>
      <c r="AL330" s="14">
        <v>7.0447469176117702E-2</v>
      </c>
      <c r="AM330" s="14">
        <v>0.21213184824610301</v>
      </c>
      <c r="AN330" s="14">
        <v>5.2930190908479599E-2</v>
      </c>
      <c r="AO330" s="14"/>
      <c r="AP330" s="14">
        <v>8.1546222930582599E-2</v>
      </c>
      <c r="AQ330" s="14">
        <v>5.3540878329704999E-2</v>
      </c>
      <c r="AR330" s="14">
        <v>4.4765905252103798E-2</v>
      </c>
      <c r="AS330" s="14">
        <v>0.24450851763446199</v>
      </c>
      <c r="AT330" s="14">
        <v>2.6704897627684E-2</v>
      </c>
      <c r="AU330" s="14"/>
      <c r="AV330" s="14" t="s">
        <v>84</v>
      </c>
      <c r="AW330" s="14">
        <v>5.7051477466896601E-2</v>
      </c>
      <c r="AX330" s="14">
        <v>6.7120084071404795E-2</v>
      </c>
      <c r="AY330" s="14">
        <v>6.51129707573289E-2</v>
      </c>
      <c r="AZ330" s="14">
        <v>3.4946101244221699E-2</v>
      </c>
      <c r="BA330" s="14"/>
      <c r="BB330" s="14">
        <v>8.6652989688819598E-2</v>
      </c>
      <c r="BC330" s="14">
        <v>0.26660310064872</v>
      </c>
      <c r="BD330" s="14">
        <v>1.3631635229220399E-2</v>
      </c>
      <c r="BE330" s="14"/>
      <c r="BF330" s="14">
        <v>0.12965568122118501</v>
      </c>
    </row>
    <row r="331" spans="2:58" x14ac:dyDescent="0.35">
      <c r="B331" t="s">
        <v>171</v>
      </c>
      <c r="C331" s="14">
        <v>7.6927366787279697E-2</v>
      </c>
      <c r="D331" s="14">
        <v>0.101663975197418</v>
      </c>
      <c r="E331" s="14">
        <v>5.2951972172911498E-2</v>
      </c>
      <c r="F331" s="14"/>
      <c r="G331" s="14">
        <v>7.3157048906172695E-2</v>
      </c>
      <c r="H331" s="14">
        <v>4.9721645733045702E-2</v>
      </c>
      <c r="I331" s="14">
        <v>6.4050553465140103E-2</v>
      </c>
      <c r="J331" s="14">
        <v>0.106551808769589</v>
      </c>
      <c r="K331" s="14">
        <v>9.2183231731128204E-2</v>
      </c>
      <c r="L331" s="14">
        <v>7.7612668480770697E-2</v>
      </c>
      <c r="M331" s="14"/>
      <c r="N331" s="14">
        <v>5.4290895473067403E-2</v>
      </c>
      <c r="O331" s="14">
        <v>6.9464617749575394E-2</v>
      </c>
      <c r="P331" s="14">
        <v>0.109541658677269</v>
      </c>
      <c r="Q331" s="14">
        <v>8.1880328985525094E-2</v>
      </c>
      <c r="R331" s="14"/>
      <c r="S331" s="14">
        <v>4.4937731344092999E-2</v>
      </c>
      <c r="T331" s="14">
        <v>0.102096244152392</v>
      </c>
      <c r="U331" s="14">
        <v>9.1534649130951301E-2</v>
      </c>
      <c r="V331" s="14">
        <v>0.13446247760425201</v>
      </c>
      <c r="W331" s="14">
        <v>9.0930672700386003E-2</v>
      </c>
      <c r="X331" s="14">
        <v>8.63652278774798E-2</v>
      </c>
      <c r="Y331" s="14">
        <v>8.8779533112715595E-2</v>
      </c>
      <c r="Z331" s="14">
        <v>6.9980532491396796E-2</v>
      </c>
      <c r="AA331" s="14">
        <v>5.34115828005556E-2</v>
      </c>
      <c r="AB331" s="14">
        <v>2.0815567154813499E-2</v>
      </c>
      <c r="AC331" s="14">
        <v>8.4877805362419803E-2</v>
      </c>
      <c r="AD331" s="14">
        <v>6.3626268969754401E-2</v>
      </c>
      <c r="AE331" s="14"/>
      <c r="AF331" s="14">
        <v>0.15009277167597099</v>
      </c>
      <c r="AG331" s="14">
        <v>3.0108289458870799E-2</v>
      </c>
      <c r="AH331" s="14">
        <v>3.4467603689595297E-2</v>
      </c>
      <c r="AI331" s="14"/>
      <c r="AJ331" s="14">
        <v>0.110706109685749</v>
      </c>
      <c r="AK331" s="14">
        <v>3.7342423660508703E-2</v>
      </c>
      <c r="AL331" s="14">
        <v>3.5877504100794599E-2</v>
      </c>
      <c r="AM331" s="14">
        <v>0.476063750611739</v>
      </c>
      <c r="AN331" s="14">
        <v>4.4216760618643797E-2</v>
      </c>
      <c r="AO331" s="14"/>
      <c r="AP331" s="14">
        <v>2.7385863246835299E-2</v>
      </c>
      <c r="AQ331" s="14">
        <v>2.8573453303569502E-2</v>
      </c>
      <c r="AR331" s="14">
        <v>3.6155744628059601E-2</v>
      </c>
      <c r="AS331" s="14">
        <v>0.44473594188351201</v>
      </c>
      <c r="AT331" s="14">
        <v>1.0284022572658501E-2</v>
      </c>
      <c r="AU331" s="14"/>
      <c r="AV331" s="14" t="s">
        <v>84</v>
      </c>
      <c r="AW331" s="14">
        <v>8.8131891918745098E-2</v>
      </c>
      <c r="AX331" s="14">
        <v>4.7982604152607501E-2</v>
      </c>
      <c r="AY331" s="14">
        <v>4.2682248638109897E-2</v>
      </c>
      <c r="AZ331" s="14">
        <v>7.0164795457157703E-2</v>
      </c>
      <c r="BA331" s="14"/>
      <c r="BB331" s="14">
        <v>5.1373009878968902E-2</v>
      </c>
      <c r="BC331" s="14">
        <v>0.42239340260635699</v>
      </c>
      <c r="BD331" s="14">
        <v>1.26056676094503E-2</v>
      </c>
      <c r="BE331" s="14"/>
      <c r="BF331" s="14">
        <v>0.17721046632045601</v>
      </c>
    </row>
    <row r="332" spans="2:58" x14ac:dyDescent="0.35">
      <c r="B332" t="s">
        <v>141</v>
      </c>
      <c r="C332" s="14">
        <v>0.11968980477287799</v>
      </c>
      <c r="D332" s="14">
        <v>6.4096023609162098E-2</v>
      </c>
      <c r="E332" s="14">
        <v>0.174436737005882</v>
      </c>
      <c r="F332" s="14"/>
      <c r="G332" s="14">
        <v>0.138306151902024</v>
      </c>
      <c r="H332" s="14">
        <v>0.109799476998618</v>
      </c>
      <c r="I332" s="14">
        <v>0.13589508787256999</v>
      </c>
      <c r="J332" s="14">
        <v>0.124761707235162</v>
      </c>
      <c r="K332" s="14">
        <v>0.138242522608994</v>
      </c>
      <c r="L332" s="14">
        <v>8.5565300890085794E-2</v>
      </c>
      <c r="M332" s="14"/>
      <c r="N332" s="14">
        <v>7.9756454031502597E-2</v>
      </c>
      <c r="O332" s="14">
        <v>0.122141431072204</v>
      </c>
      <c r="P332" s="14">
        <v>0.12269361111772201</v>
      </c>
      <c r="Q332" s="14">
        <v>0.15551687270272299</v>
      </c>
      <c r="R332" s="14"/>
      <c r="S332" s="14">
        <v>0.109768656330321</v>
      </c>
      <c r="T332" s="14">
        <v>0.12931404763759399</v>
      </c>
      <c r="U332" s="14">
        <v>8.5931004852951895E-2</v>
      </c>
      <c r="V332" s="14">
        <v>0.12570226000319201</v>
      </c>
      <c r="W332" s="14">
        <v>9.3748955084045293E-2</v>
      </c>
      <c r="X332" s="14">
        <v>0.13368595918415699</v>
      </c>
      <c r="Y332" s="14">
        <v>0.17149380167697301</v>
      </c>
      <c r="Z332" s="14">
        <v>7.0332577490448203E-2</v>
      </c>
      <c r="AA332" s="14">
        <v>0.12714634307852299</v>
      </c>
      <c r="AB332" s="14">
        <v>9.6078056176969406E-2</v>
      </c>
      <c r="AC332" s="14">
        <v>0.14141946461162599</v>
      </c>
      <c r="AD332" s="14">
        <v>0.14963507928372</v>
      </c>
      <c r="AE332" s="14"/>
      <c r="AF332" s="14">
        <v>9.2753860338534097E-2</v>
      </c>
      <c r="AG332" s="14">
        <v>7.8930652244221397E-2</v>
      </c>
      <c r="AH332" s="14">
        <v>0.27113165713998899</v>
      </c>
      <c r="AI332" s="14"/>
      <c r="AJ332" s="14">
        <v>9.6477033711052207E-2</v>
      </c>
      <c r="AK332" s="14">
        <v>8.8279433735560894E-2</v>
      </c>
      <c r="AL332" s="14">
        <v>5.5379521864603799E-2</v>
      </c>
      <c r="AM332" s="14">
        <v>0</v>
      </c>
      <c r="AN332" s="14">
        <v>0.27670082732709</v>
      </c>
      <c r="AO332" s="14"/>
      <c r="AP332" s="14">
        <v>0.106030296553247</v>
      </c>
      <c r="AQ332" s="14">
        <v>0.102973802321162</v>
      </c>
      <c r="AR332" s="14">
        <v>0.121171778551529</v>
      </c>
      <c r="AS332" s="14">
        <v>2.0770664575484599E-2</v>
      </c>
      <c r="AT332" s="14">
        <v>0.28333025426132802</v>
      </c>
      <c r="AU332" s="14"/>
      <c r="AV332" s="14" t="s">
        <v>84</v>
      </c>
      <c r="AW332" s="14">
        <v>0.13581172705797301</v>
      </c>
      <c r="AX332" s="14">
        <v>0.106004662495795</v>
      </c>
      <c r="AY332" s="14">
        <v>9.81570772195237E-2</v>
      </c>
      <c r="AZ332" s="14">
        <v>0</v>
      </c>
      <c r="BA332" s="14"/>
      <c r="BB332" s="14">
        <v>0.10551415985004101</v>
      </c>
      <c r="BC332" s="14">
        <v>2.3028710250495198E-2</v>
      </c>
      <c r="BD332" s="14">
        <v>0.17462688732800299</v>
      </c>
      <c r="BE332" s="14"/>
      <c r="BF332" s="14">
        <v>0.10940136056826399</v>
      </c>
    </row>
    <row r="333" spans="2:58" x14ac:dyDescent="0.35"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</row>
    <row r="334" spans="2:58" x14ac:dyDescent="0.35">
      <c r="B334" s="6" t="s">
        <v>183</v>
      </c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</row>
    <row r="335" spans="2:58" x14ac:dyDescent="0.35">
      <c r="B335" s="24" t="s">
        <v>82</v>
      </c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</row>
    <row r="336" spans="2:58" x14ac:dyDescent="0.35">
      <c r="B336" t="s">
        <v>177</v>
      </c>
      <c r="C336" s="14">
        <v>0.67089447671558899</v>
      </c>
      <c r="D336" s="14">
        <v>0.65331016237336703</v>
      </c>
      <c r="E336" s="14">
        <v>0.68712736421641796</v>
      </c>
      <c r="F336" s="14"/>
      <c r="G336" s="14">
        <v>0.55547409709531004</v>
      </c>
      <c r="H336" s="14">
        <v>0.57653476713674801</v>
      </c>
      <c r="I336" s="14">
        <v>0.67373294382392201</v>
      </c>
      <c r="J336" s="14">
        <v>0.75864412022852101</v>
      </c>
      <c r="K336" s="14">
        <v>0.74226782220819298</v>
      </c>
      <c r="L336" s="14">
        <v>0.702578691059912</v>
      </c>
      <c r="M336" s="14"/>
      <c r="N336" s="14">
        <v>0.65833289183474497</v>
      </c>
      <c r="O336" s="14">
        <v>0.72301268718127598</v>
      </c>
      <c r="P336" s="14">
        <v>0.63644163909850004</v>
      </c>
      <c r="Q336" s="14">
        <v>0.66051562148393295</v>
      </c>
      <c r="R336" s="14"/>
      <c r="S336" s="14">
        <v>0.56979654897888399</v>
      </c>
      <c r="T336" s="14">
        <v>0.65371139848848503</v>
      </c>
      <c r="U336" s="14">
        <v>0.68063045924620502</v>
      </c>
      <c r="V336" s="14">
        <v>0.599424945998556</v>
      </c>
      <c r="W336" s="14">
        <v>0.67662372969569995</v>
      </c>
      <c r="X336" s="14">
        <v>0.58079036290879005</v>
      </c>
      <c r="Y336" s="14">
        <v>0.74677155105885695</v>
      </c>
      <c r="Z336" s="14">
        <v>0.76934854508144501</v>
      </c>
      <c r="AA336" s="14">
        <v>0.71405251851012597</v>
      </c>
      <c r="AB336" s="14">
        <v>0.76559693489691405</v>
      </c>
      <c r="AC336" s="14">
        <v>0.77244457529528698</v>
      </c>
      <c r="AD336" s="14">
        <v>0.71816473215490895</v>
      </c>
      <c r="AE336" s="14"/>
      <c r="AF336" s="14">
        <v>0.64340169438517103</v>
      </c>
      <c r="AG336" s="14">
        <v>0.73771024858261403</v>
      </c>
      <c r="AH336" s="14">
        <v>0.55435943220815898</v>
      </c>
      <c r="AI336" s="14"/>
      <c r="AJ336" s="14">
        <v>0.51708865724820197</v>
      </c>
      <c r="AK336" s="14">
        <v>0.77685468250337897</v>
      </c>
      <c r="AL336" s="14">
        <v>0.76090716004516801</v>
      </c>
      <c r="AM336" s="14">
        <v>0.86592770170518696</v>
      </c>
      <c r="AN336" s="14">
        <v>0.64982537441430199</v>
      </c>
      <c r="AO336" s="14"/>
      <c r="AP336" s="14">
        <v>0.25167560928646898</v>
      </c>
      <c r="AQ336" s="14">
        <v>0.77173146159446904</v>
      </c>
      <c r="AR336" s="14">
        <v>0.78186562013613903</v>
      </c>
      <c r="AS336" s="14">
        <v>0.72587002427968605</v>
      </c>
      <c r="AT336" s="14">
        <v>0.68968778357689697</v>
      </c>
      <c r="AU336" s="14"/>
      <c r="AV336" s="14" t="s">
        <v>84</v>
      </c>
      <c r="AW336" s="14">
        <v>0.71408016951936903</v>
      </c>
      <c r="AX336" s="14">
        <v>0.66775174040038698</v>
      </c>
      <c r="AY336" s="14">
        <v>0.58830012969121104</v>
      </c>
      <c r="AZ336" s="14">
        <v>0.72206164015389995</v>
      </c>
      <c r="BA336" s="14"/>
      <c r="BB336" s="14">
        <v>0.75019532278402201</v>
      </c>
      <c r="BC336" s="14">
        <v>0.728427962690681</v>
      </c>
      <c r="BD336" s="14">
        <v>0.77339727157138205</v>
      </c>
      <c r="BE336" s="14"/>
      <c r="BF336" s="14">
        <v>0.74154260916268</v>
      </c>
    </row>
    <row r="337" spans="2:58" x14ac:dyDescent="0.35">
      <c r="B337" t="s">
        <v>178</v>
      </c>
      <c r="C337" s="14">
        <v>0.10025514920676901</v>
      </c>
      <c r="D337" s="14">
        <v>0.10216033378325901</v>
      </c>
      <c r="E337" s="14">
        <v>9.8687130643468998E-2</v>
      </c>
      <c r="F337" s="14"/>
      <c r="G337" s="14">
        <v>0.12052863764338199</v>
      </c>
      <c r="H337" s="14">
        <v>0.10636416426166</v>
      </c>
      <c r="I337" s="14">
        <v>8.9281596494650298E-2</v>
      </c>
      <c r="J337" s="14">
        <v>7.4640716226064094E-2</v>
      </c>
      <c r="K337" s="14">
        <v>8.9377855936133205E-2</v>
      </c>
      <c r="L337" s="14">
        <v>0.118907799009523</v>
      </c>
      <c r="M337" s="14"/>
      <c r="N337" s="14">
        <v>0.112810112395536</v>
      </c>
      <c r="O337" s="14">
        <v>8.0536371726992101E-2</v>
      </c>
      <c r="P337" s="14">
        <v>9.5713912003656906E-2</v>
      </c>
      <c r="Q337" s="14">
        <v>0.10908358039605499</v>
      </c>
      <c r="R337" s="14"/>
      <c r="S337" s="14">
        <v>9.6447033586699205E-2</v>
      </c>
      <c r="T337" s="14">
        <v>0.109398239369754</v>
      </c>
      <c r="U337" s="14">
        <v>0.13241982912505601</v>
      </c>
      <c r="V337" s="14">
        <v>0.12817206838341999</v>
      </c>
      <c r="W337" s="14">
        <v>6.8149495720660799E-2</v>
      </c>
      <c r="X337" s="14">
        <v>0.13973739285040601</v>
      </c>
      <c r="Y337" s="14">
        <v>9.9875102696690005E-2</v>
      </c>
      <c r="Z337" s="14">
        <v>7.2859270222117495E-2</v>
      </c>
      <c r="AA337" s="14">
        <v>7.34932229090966E-2</v>
      </c>
      <c r="AB337" s="14">
        <v>9.0862922902639406E-2</v>
      </c>
      <c r="AC337" s="14">
        <v>8.6259787999655002E-2</v>
      </c>
      <c r="AD337" s="14">
        <v>5.2217688020406099E-2</v>
      </c>
      <c r="AE337" s="14"/>
      <c r="AF337" s="14">
        <v>0.111849358834542</v>
      </c>
      <c r="AG337" s="14">
        <v>8.2777567428615501E-2</v>
      </c>
      <c r="AH337" s="14">
        <v>0.125348064606844</v>
      </c>
      <c r="AI337" s="14"/>
      <c r="AJ337" s="14">
        <v>0.14114665584039801</v>
      </c>
      <c r="AK337" s="14">
        <v>8.1444740009972399E-2</v>
      </c>
      <c r="AL337" s="14">
        <v>6.4534849168798397E-2</v>
      </c>
      <c r="AM337" s="14">
        <v>6.8237687788538601E-2</v>
      </c>
      <c r="AN337" s="14">
        <v>9.9696947813314105E-2</v>
      </c>
      <c r="AO337" s="14"/>
      <c r="AP337" s="14">
        <v>0.182882872275932</v>
      </c>
      <c r="AQ337" s="14">
        <v>8.82440256689873E-2</v>
      </c>
      <c r="AR337" s="14">
        <v>5.21523933580934E-2</v>
      </c>
      <c r="AS337" s="14">
        <v>0.107093002077205</v>
      </c>
      <c r="AT337" s="14">
        <v>8.9014790940336E-2</v>
      </c>
      <c r="AU337" s="14"/>
      <c r="AV337" s="14" t="s">
        <v>84</v>
      </c>
      <c r="AW337" s="14">
        <v>9.4024382867171005E-2</v>
      </c>
      <c r="AX337" s="14">
        <v>9.6266449604119203E-2</v>
      </c>
      <c r="AY337" s="14">
        <v>0.119680569754782</v>
      </c>
      <c r="AZ337" s="14">
        <v>4.27518155083021E-2</v>
      </c>
      <c r="BA337" s="14"/>
      <c r="BB337" s="14">
        <v>9.2356052409085496E-2</v>
      </c>
      <c r="BC337" s="14">
        <v>0.123407755075387</v>
      </c>
      <c r="BD337" s="14">
        <v>0.11818636824210201</v>
      </c>
      <c r="BE337" s="14"/>
      <c r="BF337" s="14">
        <v>0.103665880670735</v>
      </c>
    </row>
    <row r="338" spans="2:58" x14ac:dyDescent="0.35">
      <c r="B338" t="s">
        <v>179</v>
      </c>
      <c r="C338" s="14">
        <v>9.8947681856332806E-2</v>
      </c>
      <c r="D338" s="14">
        <v>0.101630879897903</v>
      </c>
      <c r="E338" s="14">
        <v>9.6614586437528197E-2</v>
      </c>
      <c r="F338" s="14"/>
      <c r="G338" s="14">
        <v>0.12322281273267199</v>
      </c>
      <c r="H338" s="14">
        <v>0.155302026098847</v>
      </c>
      <c r="I338" s="14">
        <v>8.0531712597568403E-2</v>
      </c>
      <c r="J338" s="14">
        <v>6.3647021850373797E-2</v>
      </c>
      <c r="K338" s="14">
        <v>6.6305082869655196E-2</v>
      </c>
      <c r="L338" s="14">
        <v>0.102673382314553</v>
      </c>
      <c r="M338" s="14"/>
      <c r="N338" s="14">
        <v>9.7928908559123895E-2</v>
      </c>
      <c r="O338" s="14">
        <v>9.4127996326934096E-2</v>
      </c>
      <c r="P338" s="14">
        <v>0.118175622934974</v>
      </c>
      <c r="Q338" s="14">
        <v>8.7925435660016801E-2</v>
      </c>
      <c r="R338" s="14"/>
      <c r="S338" s="14">
        <v>0.129037442753349</v>
      </c>
      <c r="T338" s="14">
        <v>9.3239393242602706E-2</v>
      </c>
      <c r="U338" s="14">
        <v>8.5651211427271196E-2</v>
      </c>
      <c r="V338" s="14">
        <v>0.124529804264294</v>
      </c>
      <c r="W338" s="14">
        <v>0.113107014019697</v>
      </c>
      <c r="X338" s="14">
        <v>0.11125932672687899</v>
      </c>
      <c r="Y338" s="14">
        <v>6.5720610993382597E-2</v>
      </c>
      <c r="Z338" s="14">
        <v>5.9089990477907903E-2</v>
      </c>
      <c r="AA338" s="14">
        <v>8.9766837035508099E-2</v>
      </c>
      <c r="AB338" s="14">
        <v>9.33238739241323E-2</v>
      </c>
      <c r="AC338" s="14">
        <v>6.7914674972945996E-2</v>
      </c>
      <c r="AD338" s="14">
        <v>0.115765905608176</v>
      </c>
      <c r="AE338" s="14"/>
      <c r="AF338" s="14">
        <v>0.11474366142909199</v>
      </c>
      <c r="AG338" s="14">
        <v>8.4122445044959096E-2</v>
      </c>
      <c r="AH338" s="14">
        <v>0.114651956618486</v>
      </c>
      <c r="AI338" s="14"/>
      <c r="AJ338" s="14">
        <v>0.156904875884984</v>
      </c>
      <c r="AK338" s="14">
        <v>6.9411017551624404E-2</v>
      </c>
      <c r="AL338" s="14">
        <v>7.6779115190970498E-2</v>
      </c>
      <c r="AM338" s="14">
        <v>0</v>
      </c>
      <c r="AN338" s="14">
        <v>8.1859784460659099E-2</v>
      </c>
      <c r="AO338" s="14"/>
      <c r="AP338" s="14">
        <v>0.238098156625941</v>
      </c>
      <c r="AQ338" s="14">
        <v>6.5558362027984304E-2</v>
      </c>
      <c r="AR338" s="14">
        <v>8.4027946063396503E-2</v>
      </c>
      <c r="AS338" s="14">
        <v>9.2976612606530701E-2</v>
      </c>
      <c r="AT338" s="14">
        <v>5.80890508310783E-2</v>
      </c>
      <c r="AU338" s="14"/>
      <c r="AV338" s="14" t="s">
        <v>84</v>
      </c>
      <c r="AW338" s="14">
        <v>7.6114010092118406E-2</v>
      </c>
      <c r="AX338" s="14">
        <v>9.7436706994264599E-2</v>
      </c>
      <c r="AY338" s="14">
        <v>0.13425055177991099</v>
      </c>
      <c r="AZ338" s="14">
        <v>6.7129532504121403E-2</v>
      </c>
      <c r="BA338" s="14"/>
      <c r="BB338" s="14">
        <v>8.2882049723419504E-2</v>
      </c>
      <c r="BC338" s="14">
        <v>9.0613119530493294E-2</v>
      </c>
      <c r="BD338" s="14">
        <v>4.3164802750878903E-2</v>
      </c>
      <c r="BE338" s="14"/>
      <c r="BF338" s="14">
        <v>8.7332956593326003E-2</v>
      </c>
    </row>
    <row r="339" spans="2:58" x14ac:dyDescent="0.35">
      <c r="B339" t="s">
        <v>180</v>
      </c>
      <c r="C339" s="14">
        <v>4.4077257806747101E-2</v>
      </c>
      <c r="D339" s="14">
        <v>6.0184923014922002E-2</v>
      </c>
      <c r="E339" s="14">
        <v>2.8447507973280502E-2</v>
      </c>
      <c r="F339" s="14"/>
      <c r="G339" s="14">
        <v>7.6728520805788597E-2</v>
      </c>
      <c r="H339" s="14">
        <v>4.5626448180439698E-2</v>
      </c>
      <c r="I339" s="14">
        <v>5.9980655060169301E-2</v>
      </c>
      <c r="J339" s="14">
        <v>2.54550828480695E-2</v>
      </c>
      <c r="K339" s="14">
        <v>2.66918471370419E-2</v>
      </c>
      <c r="L339" s="14">
        <v>3.5034360499941103E-2</v>
      </c>
      <c r="M339" s="14"/>
      <c r="N339" s="14">
        <v>4.8797262053115097E-2</v>
      </c>
      <c r="O339" s="14">
        <v>4.0795755385331103E-2</v>
      </c>
      <c r="P339" s="14">
        <v>4.5026719300128103E-2</v>
      </c>
      <c r="Q339" s="14">
        <v>4.2347403261638501E-2</v>
      </c>
      <c r="R339" s="14"/>
      <c r="S339" s="14">
        <v>7.84657731780391E-2</v>
      </c>
      <c r="T339" s="14">
        <v>4.9334009011948898E-2</v>
      </c>
      <c r="U339" s="14">
        <v>2.3887522779904399E-2</v>
      </c>
      <c r="V339" s="14">
        <v>6.0193571724307601E-2</v>
      </c>
      <c r="W339" s="14">
        <v>4.7600560513723703E-2</v>
      </c>
      <c r="X339" s="14">
        <v>6.1323387312827701E-2</v>
      </c>
      <c r="Y339" s="14">
        <v>2.90213191926595E-2</v>
      </c>
      <c r="Z339" s="14">
        <v>5.1767862921944401E-2</v>
      </c>
      <c r="AA339" s="14">
        <v>4.7747219041956099E-2</v>
      </c>
      <c r="AB339" s="14">
        <v>9.4874885888836004E-3</v>
      </c>
      <c r="AC339" s="14">
        <v>0</v>
      </c>
      <c r="AD339" s="14">
        <v>0</v>
      </c>
      <c r="AE339" s="14"/>
      <c r="AF339" s="14">
        <v>4.8558134309409001E-2</v>
      </c>
      <c r="AG339" s="14">
        <v>3.8219879891823703E-2</v>
      </c>
      <c r="AH339" s="14">
        <v>5.4510951412883799E-2</v>
      </c>
      <c r="AI339" s="14"/>
      <c r="AJ339" s="14">
        <v>7.4937487337626604E-2</v>
      </c>
      <c r="AK339" s="14">
        <v>3.2506841913802501E-2</v>
      </c>
      <c r="AL339" s="14">
        <v>4.00620421425706E-2</v>
      </c>
      <c r="AM339" s="14">
        <v>3.40326496564985E-2</v>
      </c>
      <c r="AN339" s="14">
        <v>3.5663291595376199E-2</v>
      </c>
      <c r="AO339" s="14"/>
      <c r="AP339" s="14">
        <v>0.143867336386583</v>
      </c>
      <c r="AQ339" s="14">
        <v>2.4986964962101298E-2</v>
      </c>
      <c r="AR339" s="14">
        <v>3.29793400858472E-2</v>
      </c>
      <c r="AS339" s="14">
        <v>2.6034879402677302E-2</v>
      </c>
      <c r="AT339" s="14">
        <v>1.10778411274198E-2</v>
      </c>
      <c r="AU339" s="14"/>
      <c r="AV339" s="14" t="s">
        <v>84</v>
      </c>
      <c r="AW339" s="14">
        <v>3.6711871342284597E-2</v>
      </c>
      <c r="AX339" s="14">
        <v>5.12593609018328E-2</v>
      </c>
      <c r="AY339" s="14">
        <v>6.3662027748462996E-2</v>
      </c>
      <c r="AZ339" s="14">
        <v>0</v>
      </c>
      <c r="BA339" s="14"/>
      <c r="BB339" s="14">
        <v>1.0876353616630601E-2</v>
      </c>
      <c r="BC339" s="14">
        <v>1.4668225889221599E-2</v>
      </c>
      <c r="BD339" s="14">
        <v>0</v>
      </c>
      <c r="BE339" s="14"/>
      <c r="BF339" s="14">
        <v>1.10464202623957E-2</v>
      </c>
    </row>
    <row r="340" spans="2:58" x14ac:dyDescent="0.35">
      <c r="B340" t="s">
        <v>181</v>
      </c>
      <c r="C340" s="14">
        <v>4.0959471346428897E-2</v>
      </c>
      <c r="D340" s="14">
        <v>5.2500108093680498E-2</v>
      </c>
      <c r="E340" s="14">
        <v>2.9788941728409901E-2</v>
      </c>
      <c r="F340" s="14"/>
      <c r="G340" s="14">
        <v>5.4988288567766302E-2</v>
      </c>
      <c r="H340" s="14">
        <v>5.8339428265742801E-2</v>
      </c>
      <c r="I340" s="14">
        <v>4.8949941678603601E-2</v>
      </c>
      <c r="J340" s="14">
        <v>3.36388492210173E-2</v>
      </c>
      <c r="K340" s="14">
        <v>3.33628703712422E-2</v>
      </c>
      <c r="L340" s="14">
        <v>2.20783897200761E-2</v>
      </c>
      <c r="M340" s="14"/>
      <c r="N340" s="14">
        <v>4.5829512887171603E-2</v>
      </c>
      <c r="O340" s="14">
        <v>3.3180576329538601E-2</v>
      </c>
      <c r="P340" s="14">
        <v>4.2183252897514102E-2</v>
      </c>
      <c r="Q340" s="14">
        <v>4.3456037726225603E-2</v>
      </c>
      <c r="R340" s="14"/>
      <c r="S340" s="14">
        <v>8.8850767407650397E-2</v>
      </c>
      <c r="T340" s="14">
        <v>3.6662770260538699E-2</v>
      </c>
      <c r="U340" s="14">
        <v>3.5066370586089898E-2</v>
      </c>
      <c r="V340" s="14">
        <v>4.3677995841307701E-2</v>
      </c>
      <c r="W340" s="14">
        <v>4.1277698044541497E-2</v>
      </c>
      <c r="X340" s="14">
        <v>5.1311590379937197E-2</v>
      </c>
      <c r="Y340" s="14">
        <v>1.77343060734125E-2</v>
      </c>
      <c r="Z340" s="14">
        <v>2.3200815114557599E-2</v>
      </c>
      <c r="AA340" s="14">
        <v>1.7925963346550101E-2</v>
      </c>
      <c r="AB340" s="14">
        <v>2.03866125571904E-2</v>
      </c>
      <c r="AC340" s="14">
        <v>4.6394144105297901E-2</v>
      </c>
      <c r="AD340" s="14">
        <v>3.3942367721548197E-2</v>
      </c>
      <c r="AE340" s="14"/>
      <c r="AF340" s="14">
        <v>4.6228976142678797E-2</v>
      </c>
      <c r="AG340" s="14">
        <v>3.3874408046751597E-2</v>
      </c>
      <c r="AH340" s="14">
        <v>5.2392671639953398E-2</v>
      </c>
      <c r="AI340" s="14"/>
      <c r="AJ340" s="14">
        <v>8.1243713391261602E-2</v>
      </c>
      <c r="AK340" s="14">
        <v>2.08862029055597E-2</v>
      </c>
      <c r="AL340" s="14">
        <v>8.3872506274467896E-3</v>
      </c>
      <c r="AM340" s="14">
        <v>0</v>
      </c>
      <c r="AN340" s="14">
        <v>2.7932141376933201E-2</v>
      </c>
      <c r="AO340" s="14"/>
      <c r="AP340" s="14">
        <v>0.153268669233775</v>
      </c>
      <c r="AQ340" s="14">
        <v>2.06993496554802E-2</v>
      </c>
      <c r="AR340" s="14">
        <v>2.1417311666148599E-2</v>
      </c>
      <c r="AS340" s="14">
        <v>1.62275935007898E-2</v>
      </c>
      <c r="AT340" s="14">
        <v>5.0234704820888596E-3</v>
      </c>
      <c r="AU340" s="14"/>
      <c r="AV340" s="14" t="s">
        <v>84</v>
      </c>
      <c r="AW340" s="14">
        <v>3.4044045067922801E-2</v>
      </c>
      <c r="AX340" s="14">
        <v>3.9978619775769102E-2</v>
      </c>
      <c r="AY340" s="14">
        <v>7.6510255290717394E-2</v>
      </c>
      <c r="AZ340" s="14">
        <v>0.12652958799352801</v>
      </c>
      <c r="BA340" s="14"/>
      <c r="BB340" s="14">
        <v>1.93638726988185E-2</v>
      </c>
      <c r="BC340" s="14">
        <v>2.1971423261616E-2</v>
      </c>
      <c r="BD340" s="14">
        <v>1.24116388464063E-2</v>
      </c>
      <c r="BE340" s="14"/>
      <c r="BF340" s="14">
        <v>2.2150691533623298E-2</v>
      </c>
    </row>
    <row r="341" spans="2:58" x14ac:dyDescent="0.35">
      <c r="B341" t="s">
        <v>141</v>
      </c>
      <c r="C341" s="14">
        <v>4.4865963068132599E-2</v>
      </c>
      <c r="D341" s="14">
        <v>3.02135928368686E-2</v>
      </c>
      <c r="E341" s="14">
        <v>5.9334469000894299E-2</v>
      </c>
      <c r="F341" s="14"/>
      <c r="G341" s="14">
        <v>6.9057643155079798E-2</v>
      </c>
      <c r="H341" s="14">
        <v>5.78331660565626E-2</v>
      </c>
      <c r="I341" s="14">
        <v>4.7523150345086501E-2</v>
      </c>
      <c r="J341" s="14">
        <v>4.3974209625953803E-2</v>
      </c>
      <c r="K341" s="14">
        <v>4.1994521477734102E-2</v>
      </c>
      <c r="L341" s="14">
        <v>1.87273773959944E-2</v>
      </c>
      <c r="M341" s="14"/>
      <c r="N341" s="14">
        <v>3.6301312270308202E-2</v>
      </c>
      <c r="O341" s="14">
        <v>2.8346613049928499E-2</v>
      </c>
      <c r="P341" s="14">
        <v>6.2458853765226599E-2</v>
      </c>
      <c r="Q341" s="14">
        <v>5.6671921472131098E-2</v>
      </c>
      <c r="R341" s="14"/>
      <c r="S341" s="14">
        <v>3.7402434095377801E-2</v>
      </c>
      <c r="T341" s="14">
        <v>5.7654189626670599E-2</v>
      </c>
      <c r="U341" s="14">
        <v>4.2344606835472899E-2</v>
      </c>
      <c r="V341" s="14">
        <v>4.4001613788114902E-2</v>
      </c>
      <c r="W341" s="14">
        <v>5.3241502005677302E-2</v>
      </c>
      <c r="X341" s="14">
        <v>5.5577939821160001E-2</v>
      </c>
      <c r="Y341" s="14">
        <v>4.08771099849988E-2</v>
      </c>
      <c r="Z341" s="14">
        <v>2.3733516182027199E-2</v>
      </c>
      <c r="AA341" s="14">
        <v>5.7014239156762701E-2</v>
      </c>
      <c r="AB341" s="14">
        <v>2.0342167130240299E-2</v>
      </c>
      <c r="AC341" s="14">
        <v>2.6986817626814302E-2</v>
      </c>
      <c r="AD341" s="14">
        <v>7.9909306494960503E-2</v>
      </c>
      <c r="AE341" s="14"/>
      <c r="AF341" s="14">
        <v>3.52181748991073E-2</v>
      </c>
      <c r="AG341" s="14">
        <v>2.32954510052359E-2</v>
      </c>
      <c r="AH341" s="14">
        <v>9.87369235136734E-2</v>
      </c>
      <c r="AI341" s="14"/>
      <c r="AJ341" s="14">
        <v>2.8678610297527898E-2</v>
      </c>
      <c r="AK341" s="14">
        <v>1.8896515115662101E-2</v>
      </c>
      <c r="AL341" s="14">
        <v>4.9329582825045203E-2</v>
      </c>
      <c r="AM341" s="14">
        <v>3.1801960849776399E-2</v>
      </c>
      <c r="AN341" s="14">
        <v>0.10502246033941499</v>
      </c>
      <c r="AO341" s="14"/>
      <c r="AP341" s="14">
        <v>3.02073561913003E-2</v>
      </c>
      <c r="AQ341" s="14">
        <v>2.8779836090977898E-2</v>
      </c>
      <c r="AR341" s="14">
        <v>2.7557388690374999E-2</v>
      </c>
      <c r="AS341" s="14">
        <v>3.1797888133110901E-2</v>
      </c>
      <c r="AT341" s="14">
        <v>0.14710706304217999</v>
      </c>
      <c r="AU341" s="14"/>
      <c r="AV341" s="14" t="s">
        <v>84</v>
      </c>
      <c r="AW341" s="14">
        <v>4.50255211111339E-2</v>
      </c>
      <c r="AX341" s="14">
        <v>4.7307122323627403E-2</v>
      </c>
      <c r="AY341" s="14">
        <v>1.7596465734916002E-2</v>
      </c>
      <c r="AZ341" s="14">
        <v>4.1527423840149201E-2</v>
      </c>
      <c r="BA341" s="14"/>
      <c r="BB341" s="14">
        <v>4.4326348768024298E-2</v>
      </c>
      <c r="BC341" s="14">
        <v>2.0911513552601301E-2</v>
      </c>
      <c r="BD341" s="14">
        <v>5.2839918589231101E-2</v>
      </c>
      <c r="BE341" s="14"/>
      <c r="BF341" s="14">
        <v>3.4261441777240297E-2</v>
      </c>
    </row>
    <row r="342" spans="2:58" x14ac:dyDescent="0.35"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</row>
    <row r="343" spans="2:58" x14ac:dyDescent="0.35">
      <c r="B343" s="6" t="s">
        <v>184</v>
      </c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</row>
    <row r="344" spans="2:58" x14ac:dyDescent="0.35">
      <c r="B344" s="24" t="s">
        <v>82</v>
      </c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</row>
    <row r="345" spans="2:58" x14ac:dyDescent="0.35">
      <c r="B345" t="s">
        <v>177</v>
      </c>
      <c r="C345" s="14">
        <v>0.44383001564526398</v>
      </c>
      <c r="D345" s="14">
        <v>0.444479732998733</v>
      </c>
      <c r="E345" s="14">
        <v>0.44247029207093602</v>
      </c>
      <c r="F345" s="14"/>
      <c r="G345" s="14">
        <v>0.25749902057820201</v>
      </c>
      <c r="H345" s="14">
        <v>0.245533171654545</v>
      </c>
      <c r="I345" s="14">
        <v>0.36808303004976001</v>
      </c>
      <c r="J345" s="14">
        <v>0.48119670072151199</v>
      </c>
      <c r="K345" s="14">
        <v>0.59742851589657897</v>
      </c>
      <c r="L345" s="14">
        <v>0.65682665073978597</v>
      </c>
      <c r="M345" s="14"/>
      <c r="N345" s="14">
        <v>0.39959075185804299</v>
      </c>
      <c r="O345" s="14">
        <v>0.47916072514434599</v>
      </c>
      <c r="P345" s="14">
        <v>0.433558703139651</v>
      </c>
      <c r="Q345" s="14">
        <v>0.459575605607489</v>
      </c>
      <c r="R345" s="14"/>
      <c r="S345" s="14">
        <v>0.33829550722853002</v>
      </c>
      <c r="T345" s="14">
        <v>0.51780791677530602</v>
      </c>
      <c r="U345" s="14">
        <v>0.51317834757667302</v>
      </c>
      <c r="V345" s="14">
        <v>0.56093649264234902</v>
      </c>
      <c r="W345" s="14">
        <v>0.46787204525513598</v>
      </c>
      <c r="X345" s="14">
        <v>0.37929585705212399</v>
      </c>
      <c r="Y345" s="14">
        <v>0.476695503444796</v>
      </c>
      <c r="Z345" s="14">
        <v>0.338035656956233</v>
      </c>
      <c r="AA345" s="14">
        <v>0.38115939613112099</v>
      </c>
      <c r="AB345" s="14">
        <v>0.46182616039045898</v>
      </c>
      <c r="AC345" s="14">
        <v>0.42553297312254201</v>
      </c>
      <c r="AD345" s="14">
        <v>0.47710750159190202</v>
      </c>
      <c r="AE345" s="14"/>
      <c r="AF345" s="14">
        <v>0.62269337995008101</v>
      </c>
      <c r="AG345" s="14">
        <v>0.35563957360169701</v>
      </c>
      <c r="AH345" s="14">
        <v>0.32599384091944</v>
      </c>
      <c r="AI345" s="14"/>
      <c r="AJ345" s="14">
        <v>0.69583425881114802</v>
      </c>
      <c r="AK345" s="14">
        <v>0.170551049150656</v>
      </c>
      <c r="AL345" s="14">
        <v>0.40697070756275799</v>
      </c>
      <c r="AM345" s="14">
        <v>0.79854610259204695</v>
      </c>
      <c r="AN345" s="14">
        <v>0.431205802113234</v>
      </c>
      <c r="AO345" s="14"/>
      <c r="AP345" s="14">
        <v>0.71300486514922501</v>
      </c>
      <c r="AQ345" s="14">
        <v>0.122743787115234</v>
      </c>
      <c r="AR345" s="14">
        <v>0.47925270757984001</v>
      </c>
      <c r="AS345" s="14">
        <v>0.74884276811597705</v>
      </c>
      <c r="AT345" s="14">
        <v>0.640362043899661</v>
      </c>
      <c r="AU345" s="14"/>
      <c r="AV345" s="14" t="s">
        <v>84</v>
      </c>
      <c r="AW345" s="14">
        <v>0.44854420432834102</v>
      </c>
      <c r="AX345" s="14">
        <v>0.37412304206899899</v>
      </c>
      <c r="AY345" s="14">
        <v>0.27461716110020601</v>
      </c>
      <c r="AZ345" s="14">
        <v>0.29387170992897099</v>
      </c>
      <c r="BA345" s="14"/>
      <c r="BB345" s="14">
        <v>0.216137402531133</v>
      </c>
      <c r="BC345" s="14">
        <v>0.86661888917018903</v>
      </c>
      <c r="BD345" s="14">
        <v>0.76424707512040602</v>
      </c>
      <c r="BE345" s="14"/>
      <c r="BF345" s="14">
        <v>0.63226250509334103</v>
      </c>
    </row>
    <row r="346" spans="2:58" x14ac:dyDescent="0.35">
      <c r="B346" t="s">
        <v>178</v>
      </c>
      <c r="C346" s="14">
        <v>0.13965519520046901</v>
      </c>
      <c r="D346" s="14">
        <v>0.12931781121900601</v>
      </c>
      <c r="E346" s="14">
        <v>0.15018176872313799</v>
      </c>
      <c r="F346" s="14"/>
      <c r="G346" s="14">
        <v>0.18599492271871901</v>
      </c>
      <c r="H346" s="14">
        <v>0.11687237127377401</v>
      </c>
      <c r="I346" s="14">
        <v>0.17072884706435201</v>
      </c>
      <c r="J346" s="14">
        <v>0.13436934100467901</v>
      </c>
      <c r="K346" s="14">
        <v>0.13056212474255799</v>
      </c>
      <c r="L346" s="14">
        <v>0.112508667071443</v>
      </c>
      <c r="M346" s="14"/>
      <c r="N346" s="14">
        <v>0.154538470272122</v>
      </c>
      <c r="O346" s="14">
        <v>0.121099151788413</v>
      </c>
      <c r="P346" s="14">
        <v>0.137176012067041</v>
      </c>
      <c r="Q346" s="14">
        <v>0.14758236347932699</v>
      </c>
      <c r="R346" s="14"/>
      <c r="S346" s="14">
        <v>0.11994833371420401</v>
      </c>
      <c r="T346" s="14">
        <v>0.11194563813672601</v>
      </c>
      <c r="U346" s="14">
        <v>0.110128069882909</v>
      </c>
      <c r="V346" s="14">
        <v>0.12746554066486099</v>
      </c>
      <c r="W346" s="14">
        <v>0.135754169590833</v>
      </c>
      <c r="X346" s="14">
        <v>0.11459422864603799</v>
      </c>
      <c r="Y346" s="14">
        <v>0.20369571981551099</v>
      </c>
      <c r="Z346" s="14">
        <v>0.18993752200647601</v>
      </c>
      <c r="AA346" s="14">
        <v>0.121591372925192</v>
      </c>
      <c r="AB346" s="14">
        <v>0.19921779239634901</v>
      </c>
      <c r="AC346" s="14">
        <v>0.149516268208467</v>
      </c>
      <c r="AD346" s="14">
        <v>0.184949627011814</v>
      </c>
      <c r="AE346" s="14"/>
      <c r="AF346" s="14">
        <v>8.9486264473553997E-2</v>
      </c>
      <c r="AG346" s="14">
        <v>0.16890071710913199</v>
      </c>
      <c r="AH346" s="14">
        <v>0.14340488161422801</v>
      </c>
      <c r="AI346" s="14"/>
      <c r="AJ346" s="14">
        <v>8.5471053186321505E-2</v>
      </c>
      <c r="AK346" s="14">
        <v>0.133089733112951</v>
      </c>
      <c r="AL346" s="14">
        <v>0.26464545362825598</v>
      </c>
      <c r="AM346" s="14">
        <v>6.7961524208391799E-2</v>
      </c>
      <c r="AN346" s="14">
        <v>0.131989100623017</v>
      </c>
      <c r="AO346" s="14"/>
      <c r="AP346" s="14">
        <v>8.9582849152514396E-2</v>
      </c>
      <c r="AQ346" s="14">
        <v>0.15853668241838401</v>
      </c>
      <c r="AR346" s="14">
        <v>0.20357968056880099</v>
      </c>
      <c r="AS346" s="14">
        <v>0.10451152762622901</v>
      </c>
      <c r="AT346" s="14">
        <v>0.113151876017156</v>
      </c>
      <c r="AU346" s="14"/>
      <c r="AV346" s="14" t="s">
        <v>84</v>
      </c>
      <c r="AW346" s="14">
        <v>0.142173641732769</v>
      </c>
      <c r="AX346" s="14">
        <v>0.168668543185615</v>
      </c>
      <c r="AY346" s="14">
        <v>0.168032684334701</v>
      </c>
      <c r="AZ346" s="14">
        <v>3.9187375849969799E-2</v>
      </c>
      <c r="BA346" s="14"/>
      <c r="BB346" s="14">
        <v>0.16247229971647101</v>
      </c>
      <c r="BC346" s="14">
        <v>5.29462786114012E-2</v>
      </c>
      <c r="BD346" s="14">
        <v>9.0231151408383004E-2</v>
      </c>
      <c r="BE346" s="14"/>
      <c r="BF346" s="14">
        <v>9.4408634745230702E-2</v>
      </c>
    </row>
    <row r="347" spans="2:58" x14ac:dyDescent="0.35">
      <c r="B347" t="s">
        <v>179</v>
      </c>
      <c r="C347" s="14">
        <v>0.14280131428790499</v>
      </c>
      <c r="D347" s="14">
        <v>0.15229845510505199</v>
      </c>
      <c r="E347" s="14">
        <v>0.13393087986343299</v>
      </c>
      <c r="F347" s="14"/>
      <c r="G347" s="14">
        <v>0.20797697505961699</v>
      </c>
      <c r="H347" s="14">
        <v>0.20648111826836801</v>
      </c>
      <c r="I347" s="14">
        <v>0.136529433977299</v>
      </c>
      <c r="J347" s="14">
        <v>0.12994887910028799</v>
      </c>
      <c r="K347" s="14">
        <v>0.11386416293944</v>
      </c>
      <c r="L347" s="14">
        <v>8.2702136688439995E-2</v>
      </c>
      <c r="M347" s="14"/>
      <c r="N347" s="14">
        <v>0.142938029484486</v>
      </c>
      <c r="O347" s="14">
        <v>0.155928133380239</v>
      </c>
      <c r="P347" s="14">
        <v>0.138041791736912</v>
      </c>
      <c r="Q347" s="14">
        <v>0.13573404645305001</v>
      </c>
      <c r="R347" s="14"/>
      <c r="S347" s="14">
        <v>0.19022113110486799</v>
      </c>
      <c r="T347" s="14">
        <v>0.11453103381304899</v>
      </c>
      <c r="U347" s="14">
        <v>0.116704114262415</v>
      </c>
      <c r="V347" s="14">
        <v>0.13809999093332201</v>
      </c>
      <c r="W347" s="14">
        <v>0.13954999734595899</v>
      </c>
      <c r="X347" s="14">
        <v>0.18515592788896401</v>
      </c>
      <c r="Y347" s="14">
        <v>9.2538938931485598E-2</v>
      </c>
      <c r="Z347" s="14">
        <v>0.14948694955767999</v>
      </c>
      <c r="AA347" s="14">
        <v>0.12150368324123</v>
      </c>
      <c r="AB347" s="14">
        <v>0.14147063967776899</v>
      </c>
      <c r="AC347" s="14">
        <v>0.159738513934301</v>
      </c>
      <c r="AD347" s="14">
        <v>0.18687954942426999</v>
      </c>
      <c r="AE347" s="14"/>
      <c r="AF347" s="14">
        <v>0.111444899275933</v>
      </c>
      <c r="AG347" s="14">
        <v>0.16072206134786601</v>
      </c>
      <c r="AH347" s="14">
        <v>0.173445256524382</v>
      </c>
      <c r="AI347" s="14"/>
      <c r="AJ347" s="14">
        <v>9.5989102903587503E-2</v>
      </c>
      <c r="AK347" s="14">
        <v>0.21608835414983199</v>
      </c>
      <c r="AL347" s="14">
        <v>0.11770717234651</v>
      </c>
      <c r="AM347" s="14">
        <v>6.8232233864436498E-2</v>
      </c>
      <c r="AN347" s="14">
        <v>0.12305507011583899</v>
      </c>
      <c r="AO347" s="14"/>
      <c r="AP347" s="14">
        <v>9.51488942307471E-2</v>
      </c>
      <c r="AQ347" s="14">
        <v>0.210131817796783</v>
      </c>
      <c r="AR347" s="14">
        <v>0.15861240995489101</v>
      </c>
      <c r="AS347" s="14">
        <v>7.8130128456863401E-2</v>
      </c>
      <c r="AT347" s="14">
        <v>6.0532997823712999E-2</v>
      </c>
      <c r="AU347" s="14"/>
      <c r="AV347" s="14" t="s">
        <v>84</v>
      </c>
      <c r="AW347" s="14">
        <v>0.122551103865442</v>
      </c>
      <c r="AX347" s="14">
        <v>0.16326134445069701</v>
      </c>
      <c r="AY347" s="14">
        <v>0.19479759039955799</v>
      </c>
      <c r="AZ347" s="14">
        <v>0.30275491245568797</v>
      </c>
      <c r="BA347" s="14"/>
      <c r="BB347" s="14">
        <v>0.23071200032144901</v>
      </c>
      <c r="BC347" s="14">
        <v>3.8044001950303899E-2</v>
      </c>
      <c r="BD347" s="14">
        <v>7.9377759608885004E-2</v>
      </c>
      <c r="BE347" s="14"/>
      <c r="BF347" s="14">
        <v>0.112660218543281</v>
      </c>
    </row>
    <row r="348" spans="2:58" x14ac:dyDescent="0.35">
      <c r="B348" t="s">
        <v>180</v>
      </c>
      <c r="C348" s="14">
        <v>0.111854786613215</v>
      </c>
      <c r="D348" s="14">
        <v>0.110059993513589</v>
      </c>
      <c r="E348" s="14">
        <v>0.113022891135362</v>
      </c>
      <c r="F348" s="14"/>
      <c r="G348" s="14">
        <v>0.137598899021766</v>
      </c>
      <c r="H348" s="14">
        <v>0.18155107936521001</v>
      </c>
      <c r="I348" s="14">
        <v>0.118131665197477</v>
      </c>
      <c r="J348" s="14">
        <v>0.108606466098604</v>
      </c>
      <c r="K348" s="14">
        <v>5.7699807227766201E-2</v>
      </c>
      <c r="L348" s="14">
        <v>7.2030172865240896E-2</v>
      </c>
      <c r="M348" s="14"/>
      <c r="N348" s="14">
        <v>0.13837542796421001</v>
      </c>
      <c r="O348" s="14">
        <v>0.10172727826130799</v>
      </c>
      <c r="P348" s="14">
        <v>0.106341955208131</v>
      </c>
      <c r="Q348" s="14">
        <v>9.8677345627623897E-2</v>
      </c>
      <c r="R348" s="14"/>
      <c r="S348" s="14">
        <v>0.12566349178997699</v>
      </c>
      <c r="T348" s="14">
        <v>0.11101778188865501</v>
      </c>
      <c r="U348" s="14">
        <v>0.101764066874072</v>
      </c>
      <c r="V348" s="14">
        <v>7.63236638772299E-2</v>
      </c>
      <c r="W348" s="14">
        <v>9.5482556123919801E-2</v>
      </c>
      <c r="X348" s="14">
        <v>0.14139150644269599</v>
      </c>
      <c r="Y348" s="14">
        <v>7.6289421546945596E-2</v>
      </c>
      <c r="Z348" s="14">
        <v>0.144048837791314</v>
      </c>
      <c r="AA348" s="14">
        <v>0.15710968878709899</v>
      </c>
      <c r="AB348" s="14">
        <v>0.10541446443946099</v>
      </c>
      <c r="AC348" s="14">
        <v>0.12406251095533501</v>
      </c>
      <c r="AD348" s="14">
        <v>1.8919511891927299E-2</v>
      </c>
      <c r="AE348" s="14"/>
      <c r="AF348" s="14">
        <v>6.9511427056581004E-2</v>
      </c>
      <c r="AG348" s="14">
        <v>0.147879644951944</v>
      </c>
      <c r="AH348" s="14">
        <v>0.12704163032730201</v>
      </c>
      <c r="AI348" s="14"/>
      <c r="AJ348" s="14">
        <v>6.6873327488857104E-2</v>
      </c>
      <c r="AK348" s="14">
        <v>0.19464809182300799</v>
      </c>
      <c r="AL348" s="14">
        <v>0.141954104238291</v>
      </c>
      <c r="AM348" s="14">
        <v>3.2628471497918497E-2</v>
      </c>
      <c r="AN348" s="14">
        <v>9.2444348349729505E-2</v>
      </c>
      <c r="AO348" s="14"/>
      <c r="AP348" s="14">
        <v>5.8788837550808597E-2</v>
      </c>
      <c r="AQ348" s="14">
        <v>0.21537882237897901</v>
      </c>
      <c r="AR348" s="14">
        <v>7.4118060833651994E-2</v>
      </c>
      <c r="AS348" s="14">
        <v>2.8263330900509E-2</v>
      </c>
      <c r="AT348" s="14">
        <v>3.31868157840313E-2</v>
      </c>
      <c r="AU348" s="14"/>
      <c r="AV348" s="14" t="s">
        <v>84</v>
      </c>
      <c r="AW348" s="14">
        <v>0.121503820326623</v>
      </c>
      <c r="AX348" s="14">
        <v>0.135569944609997</v>
      </c>
      <c r="AY348" s="14">
        <v>0.14000733824644199</v>
      </c>
      <c r="AZ348" s="14">
        <v>4.7719223617511602E-2</v>
      </c>
      <c r="BA348" s="14"/>
      <c r="BB348" s="14">
        <v>0.236100603214288</v>
      </c>
      <c r="BC348" s="14">
        <v>1.47744017483842E-2</v>
      </c>
      <c r="BD348" s="14">
        <v>2.66566968830396E-2</v>
      </c>
      <c r="BE348" s="14"/>
      <c r="BF348" s="14">
        <v>8.7591630750322197E-2</v>
      </c>
    </row>
    <row r="349" spans="2:58" x14ac:dyDescent="0.35">
      <c r="B349" t="s">
        <v>181</v>
      </c>
      <c r="C349" s="14">
        <v>0.108085432286894</v>
      </c>
      <c r="D349" s="14">
        <v>0.12765832052970499</v>
      </c>
      <c r="E349" s="14">
        <v>8.9254276669073707E-2</v>
      </c>
      <c r="F349" s="14"/>
      <c r="G349" s="14">
        <v>0.128662090621675</v>
      </c>
      <c r="H349" s="14">
        <v>0.17538055584857101</v>
      </c>
      <c r="I349" s="14">
        <v>0.14099019443475799</v>
      </c>
      <c r="J349" s="14">
        <v>9.7424382351463001E-2</v>
      </c>
      <c r="K349" s="14">
        <v>5.1977390558631903E-2</v>
      </c>
      <c r="L349" s="14">
        <v>5.9365293578058802E-2</v>
      </c>
      <c r="M349" s="14"/>
      <c r="N349" s="14">
        <v>0.118561150188543</v>
      </c>
      <c r="O349" s="14">
        <v>0.108627809100074</v>
      </c>
      <c r="P349" s="14">
        <v>0.122873457155355</v>
      </c>
      <c r="Q349" s="14">
        <v>8.1351662760969404E-2</v>
      </c>
      <c r="R349" s="14"/>
      <c r="S349" s="14">
        <v>0.16225835251727</v>
      </c>
      <c r="T349" s="14">
        <v>7.6143682566145204E-2</v>
      </c>
      <c r="U349" s="14">
        <v>0.109980025664962</v>
      </c>
      <c r="V349" s="14">
        <v>5.3337073693124001E-2</v>
      </c>
      <c r="W349" s="14">
        <v>0.101972273026061</v>
      </c>
      <c r="X349" s="14">
        <v>0.118260354996784</v>
      </c>
      <c r="Y349" s="14">
        <v>9.8048217405009894E-2</v>
      </c>
      <c r="Z349" s="14">
        <v>0.166723656996771</v>
      </c>
      <c r="AA349" s="14">
        <v>0.16716301282231799</v>
      </c>
      <c r="AB349" s="14">
        <v>4.8924394137143903E-2</v>
      </c>
      <c r="AC349" s="14">
        <v>0.104246989300711</v>
      </c>
      <c r="AD349" s="14">
        <v>5.2234503585125797E-2</v>
      </c>
      <c r="AE349" s="14"/>
      <c r="AF349" s="14">
        <v>7.1335802409732599E-2</v>
      </c>
      <c r="AG349" s="14">
        <v>0.13531627445415101</v>
      </c>
      <c r="AH349" s="14">
        <v>9.8946230415361699E-2</v>
      </c>
      <c r="AI349" s="14"/>
      <c r="AJ349" s="14">
        <v>2.56060419842087E-2</v>
      </c>
      <c r="AK349" s="14">
        <v>0.25654235575858098</v>
      </c>
      <c r="AL349" s="14">
        <v>2.7149020689365401E-2</v>
      </c>
      <c r="AM349" s="14">
        <v>3.2631667837206203E-2</v>
      </c>
      <c r="AN349" s="14">
        <v>7.3831926679409896E-2</v>
      </c>
      <c r="AO349" s="14"/>
      <c r="AP349" s="14">
        <v>1.4026615759507E-2</v>
      </c>
      <c r="AQ349" s="14">
        <v>0.25143718654057501</v>
      </c>
      <c r="AR349" s="14">
        <v>5.6804938762403799E-2</v>
      </c>
      <c r="AS349" s="14">
        <v>7.6175793606857896E-3</v>
      </c>
      <c r="AT349" s="14">
        <v>0</v>
      </c>
      <c r="AU349" s="14"/>
      <c r="AV349" s="14" t="s">
        <v>84</v>
      </c>
      <c r="AW349" s="14">
        <v>0.106378320372959</v>
      </c>
      <c r="AX349" s="14">
        <v>0.108723169652093</v>
      </c>
      <c r="AY349" s="14">
        <v>0.17853113640204901</v>
      </c>
      <c r="AZ349" s="14">
        <v>0.27493935430771099</v>
      </c>
      <c r="BA349" s="14"/>
      <c r="BB349" s="14">
        <v>0.10155680897284999</v>
      </c>
      <c r="BC349" s="14">
        <v>6.7049149671201498E-3</v>
      </c>
      <c r="BD349" s="14">
        <v>0</v>
      </c>
      <c r="BE349" s="14"/>
      <c r="BF349" s="14">
        <v>3.8859014309259803E-2</v>
      </c>
    </row>
    <row r="350" spans="2:58" x14ac:dyDescent="0.35">
      <c r="B350" t="s">
        <v>141</v>
      </c>
      <c r="C350" s="14">
        <v>5.3773255966252299E-2</v>
      </c>
      <c r="D350" s="14">
        <v>3.61856866339135E-2</v>
      </c>
      <c r="E350" s="14">
        <v>7.1139891538057706E-2</v>
      </c>
      <c r="F350" s="14"/>
      <c r="G350" s="14">
        <v>8.2268092000021706E-2</v>
      </c>
      <c r="H350" s="14">
        <v>7.4181703589532397E-2</v>
      </c>
      <c r="I350" s="14">
        <v>6.5536829276353903E-2</v>
      </c>
      <c r="J350" s="14">
        <v>4.8454230723453999E-2</v>
      </c>
      <c r="K350" s="14">
        <v>4.8467998635025399E-2</v>
      </c>
      <c r="L350" s="14">
        <v>1.6567079057031499E-2</v>
      </c>
      <c r="M350" s="14"/>
      <c r="N350" s="14">
        <v>4.5996170232596098E-2</v>
      </c>
      <c r="O350" s="14">
        <v>3.3456902325620298E-2</v>
      </c>
      <c r="P350" s="14">
        <v>6.2008080692910798E-2</v>
      </c>
      <c r="Q350" s="14">
        <v>7.7078976071540004E-2</v>
      </c>
      <c r="R350" s="14"/>
      <c r="S350" s="14">
        <v>6.3613183645150506E-2</v>
      </c>
      <c r="T350" s="14">
        <v>6.8553946820119296E-2</v>
      </c>
      <c r="U350" s="14">
        <v>4.8245375738969302E-2</v>
      </c>
      <c r="V350" s="14">
        <v>4.3837238189114502E-2</v>
      </c>
      <c r="W350" s="14">
        <v>5.9368958658090401E-2</v>
      </c>
      <c r="X350" s="14">
        <v>6.1302124973393997E-2</v>
      </c>
      <c r="Y350" s="14">
        <v>5.2732198856251702E-2</v>
      </c>
      <c r="Z350" s="14">
        <v>1.17673766915256E-2</v>
      </c>
      <c r="AA350" s="14">
        <v>5.1472846093039301E-2</v>
      </c>
      <c r="AB350" s="14">
        <v>4.31465489588179E-2</v>
      </c>
      <c r="AC350" s="14">
        <v>3.6902744478643203E-2</v>
      </c>
      <c r="AD350" s="14">
        <v>7.9909306494960503E-2</v>
      </c>
      <c r="AE350" s="14"/>
      <c r="AF350" s="14">
        <v>3.5528226834118298E-2</v>
      </c>
      <c r="AG350" s="14">
        <v>3.1541728535210603E-2</v>
      </c>
      <c r="AH350" s="14">
        <v>0.13116816019928501</v>
      </c>
      <c r="AI350" s="14"/>
      <c r="AJ350" s="14">
        <v>3.0226215625877101E-2</v>
      </c>
      <c r="AK350" s="14">
        <v>2.9080416004971601E-2</v>
      </c>
      <c r="AL350" s="14">
        <v>4.1573541534819097E-2</v>
      </c>
      <c r="AM350" s="14">
        <v>0</v>
      </c>
      <c r="AN350" s="14">
        <v>0.14747375211877101</v>
      </c>
      <c r="AO350" s="14"/>
      <c r="AP350" s="14">
        <v>2.9447938157198102E-2</v>
      </c>
      <c r="AQ350" s="14">
        <v>4.1771703750045401E-2</v>
      </c>
      <c r="AR350" s="14">
        <v>2.76322023004122E-2</v>
      </c>
      <c r="AS350" s="14">
        <v>3.26346655397362E-2</v>
      </c>
      <c r="AT350" s="14">
        <v>0.15276626647543901</v>
      </c>
      <c r="AU350" s="14"/>
      <c r="AV350" s="14" t="s">
        <v>84</v>
      </c>
      <c r="AW350" s="14">
        <v>5.8848909373865402E-2</v>
      </c>
      <c r="AX350" s="14">
        <v>4.9653956032598798E-2</v>
      </c>
      <c r="AY350" s="14">
        <v>4.40140895170439E-2</v>
      </c>
      <c r="AZ350" s="14">
        <v>4.1527423840149201E-2</v>
      </c>
      <c r="BA350" s="14"/>
      <c r="BB350" s="14">
        <v>5.3020885243808998E-2</v>
      </c>
      <c r="BC350" s="14">
        <v>2.0911513552601301E-2</v>
      </c>
      <c r="BD350" s="14">
        <v>3.9487316979286001E-2</v>
      </c>
      <c r="BE350" s="14"/>
      <c r="BF350" s="14">
        <v>3.4217996558565597E-2</v>
      </c>
    </row>
    <row r="351" spans="2:58" x14ac:dyDescent="0.35"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</row>
    <row r="352" spans="2:58" x14ac:dyDescent="0.35">
      <c r="B352" s="6" t="s">
        <v>185</v>
      </c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</row>
    <row r="353" spans="2:58" x14ac:dyDescent="0.35">
      <c r="B353" s="24" t="s">
        <v>82</v>
      </c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</row>
    <row r="354" spans="2:58" x14ac:dyDescent="0.35">
      <c r="B354" t="s">
        <v>177</v>
      </c>
      <c r="C354" s="14">
        <v>0.52106752219824803</v>
      </c>
      <c r="D354" s="14">
        <v>0.54918423298044206</v>
      </c>
      <c r="E354" s="14">
        <v>0.49408409422023403</v>
      </c>
      <c r="F354" s="14"/>
      <c r="G354" s="14">
        <v>0.32478320008089701</v>
      </c>
      <c r="H354" s="14">
        <v>0.40740902174424498</v>
      </c>
      <c r="I354" s="14">
        <v>0.47973898424862099</v>
      </c>
      <c r="J354" s="14">
        <v>0.55314928514865702</v>
      </c>
      <c r="K354" s="14">
        <v>0.68420816753388103</v>
      </c>
      <c r="L354" s="14">
        <v>0.64181182949147098</v>
      </c>
      <c r="M354" s="14"/>
      <c r="N354" s="14">
        <v>0.49147280753033101</v>
      </c>
      <c r="O354" s="14">
        <v>0.55344059597113504</v>
      </c>
      <c r="P354" s="14">
        <v>0.48795436958233601</v>
      </c>
      <c r="Q354" s="14">
        <v>0.54366683463385301</v>
      </c>
      <c r="R354" s="14"/>
      <c r="S354" s="14">
        <v>0.42940653423647901</v>
      </c>
      <c r="T354" s="14">
        <v>0.49985230188524399</v>
      </c>
      <c r="U354" s="14">
        <v>0.55656033802173899</v>
      </c>
      <c r="V354" s="14">
        <v>0.587363525570894</v>
      </c>
      <c r="W354" s="14">
        <v>0.51624070050118798</v>
      </c>
      <c r="X354" s="14">
        <v>0.405376935319127</v>
      </c>
      <c r="Y354" s="14">
        <v>0.58780107270557103</v>
      </c>
      <c r="Z354" s="14">
        <v>0.50989532462265896</v>
      </c>
      <c r="AA354" s="14">
        <v>0.54337979918629098</v>
      </c>
      <c r="AB354" s="14">
        <v>0.57267861808401899</v>
      </c>
      <c r="AC354" s="14">
        <v>0.60349538107480005</v>
      </c>
      <c r="AD354" s="14">
        <v>0.56847819714713199</v>
      </c>
      <c r="AE354" s="14"/>
      <c r="AF354" s="14">
        <v>0.66942400057851603</v>
      </c>
      <c r="AG354" s="14">
        <v>0.46309965706648898</v>
      </c>
      <c r="AH354" s="14">
        <v>0.40756724366472302</v>
      </c>
      <c r="AI354" s="14"/>
      <c r="AJ354" s="14">
        <v>0.66048703960346999</v>
      </c>
      <c r="AK354" s="14">
        <v>0.42204852202826199</v>
      </c>
      <c r="AL354" s="14">
        <v>0.22291208975500101</v>
      </c>
      <c r="AM354" s="14">
        <v>0.864442956659913</v>
      </c>
      <c r="AN354" s="14">
        <v>0.48621087371329802</v>
      </c>
      <c r="AO354" s="14"/>
      <c r="AP354" s="14">
        <v>0.60470053655212497</v>
      </c>
      <c r="AQ354" s="14">
        <v>0.434706251915562</v>
      </c>
      <c r="AR354" s="14">
        <v>0.196769430309049</v>
      </c>
      <c r="AS354" s="14">
        <v>0.73375888651297305</v>
      </c>
      <c r="AT354" s="14">
        <v>0.60398300175372599</v>
      </c>
      <c r="AU354" s="14"/>
      <c r="AV354" s="14" t="s">
        <v>84</v>
      </c>
      <c r="AW354" s="14">
        <v>0.53434182645130401</v>
      </c>
      <c r="AX354" s="14">
        <v>0.46345115308653401</v>
      </c>
      <c r="AY354" s="14">
        <v>0.39321180094570801</v>
      </c>
      <c r="AZ354" s="14">
        <v>0.39679579262540399</v>
      </c>
      <c r="BA354" s="14"/>
      <c r="BB354" s="14">
        <v>0.55477389775453001</v>
      </c>
      <c r="BC354" s="14">
        <v>0.83504224001092098</v>
      </c>
      <c r="BD354" s="14">
        <v>0.77585150066040698</v>
      </c>
      <c r="BE354" s="14"/>
      <c r="BF354" s="14">
        <v>0.68345033416419299</v>
      </c>
    </row>
    <row r="355" spans="2:58" x14ac:dyDescent="0.35">
      <c r="B355" t="s">
        <v>178</v>
      </c>
      <c r="C355" s="14">
        <v>0.18682214296865601</v>
      </c>
      <c r="D355" s="14">
        <v>0.179421972338731</v>
      </c>
      <c r="E355" s="14">
        <v>0.19359198145506001</v>
      </c>
      <c r="F355" s="14"/>
      <c r="G355" s="14">
        <v>0.21730997393139401</v>
      </c>
      <c r="H355" s="14">
        <v>0.21318908922900801</v>
      </c>
      <c r="I355" s="14">
        <v>0.210590994291776</v>
      </c>
      <c r="J355" s="14">
        <v>0.19826981984706199</v>
      </c>
      <c r="K355" s="14">
        <v>0.132302253456344</v>
      </c>
      <c r="L355" s="14">
        <v>0.15311218494131901</v>
      </c>
      <c r="M355" s="14"/>
      <c r="N355" s="14">
        <v>0.208254750753118</v>
      </c>
      <c r="O355" s="14">
        <v>0.18744092521355399</v>
      </c>
      <c r="P355" s="14">
        <v>0.223358966823128</v>
      </c>
      <c r="Q355" s="14">
        <v>0.134197683828187</v>
      </c>
      <c r="R355" s="14"/>
      <c r="S355" s="14">
        <v>0.219948986148119</v>
      </c>
      <c r="T355" s="14">
        <v>0.182254832857177</v>
      </c>
      <c r="U355" s="14">
        <v>0.22246239467488499</v>
      </c>
      <c r="V355" s="14">
        <v>0.17896316257034101</v>
      </c>
      <c r="W355" s="14">
        <v>0.209041261058525</v>
      </c>
      <c r="X355" s="14">
        <v>0.19232423078296201</v>
      </c>
      <c r="Y355" s="14">
        <v>0.15838245115896099</v>
      </c>
      <c r="Z355" s="14">
        <v>0.235672995282245</v>
      </c>
      <c r="AA355" s="14">
        <v>0.15134019951438499</v>
      </c>
      <c r="AB355" s="14">
        <v>0.167183325095625</v>
      </c>
      <c r="AC355" s="14">
        <v>0.17165645572365601</v>
      </c>
      <c r="AD355" s="14">
        <v>0.136892824823033</v>
      </c>
      <c r="AE355" s="14"/>
      <c r="AF355" s="14">
        <v>0.14046220294714701</v>
      </c>
      <c r="AG355" s="14">
        <v>0.22428323188983501</v>
      </c>
      <c r="AH355" s="14">
        <v>0.175975113200218</v>
      </c>
      <c r="AI355" s="14"/>
      <c r="AJ355" s="14">
        <v>0.13909165461665399</v>
      </c>
      <c r="AK355" s="14">
        <v>0.25039989956028003</v>
      </c>
      <c r="AL355" s="14">
        <v>0.243612382498715</v>
      </c>
      <c r="AM355" s="14">
        <v>6.6910780809051495E-2</v>
      </c>
      <c r="AN355" s="14">
        <v>0.15355155885890501</v>
      </c>
      <c r="AO355" s="14"/>
      <c r="AP355" s="14">
        <v>0.157812230191227</v>
      </c>
      <c r="AQ355" s="14">
        <v>0.25982757650160998</v>
      </c>
      <c r="AR355" s="14">
        <v>0.19027088902501499</v>
      </c>
      <c r="AS355" s="14">
        <v>9.0444599955180296E-2</v>
      </c>
      <c r="AT355" s="14">
        <v>8.9616933765819307E-2</v>
      </c>
      <c r="AU355" s="14"/>
      <c r="AV355" s="14" t="s">
        <v>84</v>
      </c>
      <c r="AW355" s="14">
        <v>0.206008059749691</v>
      </c>
      <c r="AX355" s="14">
        <v>0.21572759080618401</v>
      </c>
      <c r="AY355" s="14">
        <v>0.21946328437763801</v>
      </c>
      <c r="AZ355" s="14">
        <v>0.19764086379373999</v>
      </c>
      <c r="BA355" s="14"/>
      <c r="BB355" s="14">
        <v>0.22702343719852</v>
      </c>
      <c r="BC355" s="14">
        <v>6.8441964375702394E-2</v>
      </c>
      <c r="BD355" s="14">
        <v>7.8081167353164296E-2</v>
      </c>
      <c r="BE355" s="14"/>
      <c r="BF355" s="14">
        <v>0.123727087249327</v>
      </c>
    </row>
    <row r="356" spans="2:58" x14ac:dyDescent="0.35">
      <c r="B356" t="s">
        <v>179</v>
      </c>
      <c r="C356" s="14">
        <v>0.138426513557874</v>
      </c>
      <c r="D356" s="14">
        <v>0.13829909737496099</v>
      </c>
      <c r="E356" s="14">
        <v>0.138959924238235</v>
      </c>
      <c r="F356" s="14"/>
      <c r="G356" s="14">
        <v>0.19825098285321299</v>
      </c>
      <c r="H356" s="14">
        <v>0.17052888167038899</v>
      </c>
      <c r="I356" s="14">
        <v>0.145447907301026</v>
      </c>
      <c r="J356" s="14">
        <v>0.12880181249199599</v>
      </c>
      <c r="K356" s="14">
        <v>7.0416665087558797E-2</v>
      </c>
      <c r="L356" s="14">
        <v>0.12038949941856</v>
      </c>
      <c r="M356" s="14"/>
      <c r="N356" s="14">
        <v>0.14728633734607699</v>
      </c>
      <c r="O356" s="14">
        <v>0.11788863564064</v>
      </c>
      <c r="P356" s="14">
        <v>0.135730722909394</v>
      </c>
      <c r="Q356" s="14">
        <v>0.153208733856152</v>
      </c>
      <c r="R356" s="14"/>
      <c r="S356" s="14">
        <v>0.17675931786492899</v>
      </c>
      <c r="T356" s="14">
        <v>0.143678380853973</v>
      </c>
      <c r="U356" s="14">
        <v>0.106484198261421</v>
      </c>
      <c r="V356" s="14">
        <v>0.102274145231665</v>
      </c>
      <c r="W356" s="14">
        <v>0.114629259207537</v>
      </c>
      <c r="X356" s="14">
        <v>0.17330409716461201</v>
      </c>
      <c r="Y356" s="14">
        <v>0.11332415935564399</v>
      </c>
      <c r="Z356" s="14">
        <v>0.16371234831026199</v>
      </c>
      <c r="AA356" s="14">
        <v>0.16419340581678499</v>
      </c>
      <c r="AB356" s="14">
        <v>0.120591590519373</v>
      </c>
      <c r="AC356" s="14">
        <v>0.121824357685243</v>
      </c>
      <c r="AD356" s="14">
        <v>0.101374247088532</v>
      </c>
      <c r="AE356" s="14"/>
      <c r="AF356" s="14">
        <v>9.2094498811691794E-2</v>
      </c>
      <c r="AG356" s="14">
        <v>0.17250585034184701</v>
      </c>
      <c r="AH356" s="14">
        <v>0.15062834621731</v>
      </c>
      <c r="AI356" s="14"/>
      <c r="AJ356" s="14">
        <v>0.10229481778975499</v>
      </c>
      <c r="AK356" s="14">
        <v>0.17612789325366199</v>
      </c>
      <c r="AL356" s="14">
        <v>0.23751207321053899</v>
      </c>
      <c r="AM356" s="14">
        <v>3.4613612874537299E-2</v>
      </c>
      <c r="AN356" s="14">
        <v>0.11468055952805301</v>
      </c>
      <c r="AO356" s="14"/>
      <c r="AP356" s="14">
        <v>0.12513165790042799</v>
      </c>
      <c r="AQ356" s="14">
        <v>0.16306668167366301</v>
      </c>
      <c r="AR356" s="14">
        <v>0.24568204969951099</v>
      </c>
      <c r="AS356" s="14">
        <v>9.7672763590492401E-2</v>
      </c>
      <c r="AT356" s="14">
        <v>7.8712607108371302E-2</v>
      </c>
      <c r="AU356" s="14"/>
      <c r="AV356" s="14" t="s">
        <v>84</v>
      </c>
      <c r="AW356" s="14">
        <v>0.11130277629551399</v>
      </c>
      <c r="AX356" s="14">
        <v>0.16370866780944299</v>
      </c>
      <c r="AY356" s="14">
        <v>0.222025216251302</v>
      </c>
      <c r="AZ356" s="14">
        <v>0.20075361058650701</v>
      </c>
      <c r="BA356" s="14"/>
      <c r="BB356" s="14">
        <v>9.9070151611845098E-2</v>
      </c>
      <c r="BC356" s="14">
        <v>5.3927883060285099E-2</v>
      </c>
      <c r="BD356" s="14">
        <v>5.4379288283273798E-2</v>
      </c>
      <c r="BE356" s="14"/>
      <c r="BF356" s="14">
        <v>9.2486642383313805E-2</v>
      </c>
    </row>
    <row r="357" spans="2:58" x14ac:dyDescent="0.35">
      <c r="B357" t="s">
        <v>180</v>
      </c>
      <c r="C357" s="14">
        <v>4.8177300386776797E-2</v>
      </c>
      <c r="D357" s="14">
        <v>5.5346900299493101E-2</v>
      </c>
      <c r="E357" s="14">
        <v>4.0386526267483097E-2</v>
      </c>
      <c r="F357" s="14"/>
      <c r="G357" s="14">
        <v>8.5108137698425707E-2</v>
      </c>
      <c r="H357" s="14">
        <v>7.2146329392721906E-2</v>
      </c>
      <c r="I357" s="14">
        <v>4.3849538336939303E-2</v>
      </c>
      <c r="J357" s="14">
        <v>4.2403970316294302E-2</v>
      </c>
      <c r="K357" s="14">
        <v>1.7506277229372098E-2</v>
      </c>
      <c r="L357" s="14">
        <v>3.2965095065074702E-2</v>
      </c>
      <c r="M357" s="14"/>
      <c r="N357" s="14">
        <v>5.7090802692259197E-2</v>
      </c>
      <c r="O357" s="14">
        <v>5.2482510144340702E-2</v>
      </c>
      <c r="P357" s="14">
        <v>4.3998267744804302E-2</v>
      </c>
      <c r="Q357" s="14">
        <v>3.8591602456761097E-2</v>
      </c>
      <c r="R357" s="14"/>
      <c r="S357" s="14">
        <v>7.4122980130581398E-2</v>
      </c>
      <c r="T357" s="14">
        <v>6.3566917870641101E-2</v>
      </c>
      <c r="U357" s="14">
        <v>3.5208533311951999E-2</v>
      </c>
      <c r="V357" s="14">
        <v>3.2517305669777098E-2</v>
      </c>
      <c r="W357" s="14">
        <v>5.3222721527661297E-2</v>
      </c>
      <c r="X357" s="14">
        <v>9.5861365319069594E-2</v>
      </c>
      <c r="Y357" s="14">
        <v>1.0664097281851199E-2</v>
      </c>
      <c r="Z357" s="14">
        <v>1.1141773835945201E-2</v>
      </c>
      <c r="AA357" s="14">
        <v>3.45870928640497E-2</v>
      </c>
      <c r="AB357" s="14">
        <v>3.77547500384195E-2</v>
      </c>
      <c r="AC357" s="14">
        <v>2.9110166924784901E-2</v>
      </c>
      <c r="AD357" s="14">
        <v>4.9259932463443498E-2</v>
      </c>
      <c r="AE357" s="14"/>
      <c r="AF357" s="14">
        <v>3.1171161066871601E-2</v>
      </c>
      <c r="AG357" s="14">
        <v>6.4312900193645897E-2</v>
      </c>
      <c r="AH357" s="14">
        <v>4.47331615690095E-2</v>
      </c>
      <c r="AI357" s="14"/>
      <c r="AJ357" s="14">
        <v>2.6955419349556298E-2</v>
      </c>
      <c r="AK357" s="14">
        <v>7.2465951311798907E-2</v>
      </c>
      <c r="AL357" s="14">
        <v>0.16027886525228899</v>
      </c>
      <c r="AM357" s="14">
        <v>0</v>
      </c>
      <c r="AN357" s="14">
        <v>2.0462887360794501E-2</v>
      </c>
      <c r="AO357" s="14"/>
      <c r="AP357" s="14">
        <v>2.6767881488890099E-2</v>
      </c>
      <c r="AQ357" s="14">
        <v>6.0137018734230899E-2</v>
      </c>
      <c r="AR357" s="14">
        <v>0.19435978584215899</v>
      </c>
      <c r="AS357" s="14">
        <v>8.8426437221126707E-3</v>
      </c>
      <c r="AT357" s="14">
        <v>9.8482263189406897E-3</v>
      </c>
      <c r="AU357" s="14"/>
      <c r="AV357" s="14" t="s">
        <v>84</v>
      </c>
      <c r="AW357" s="14">
        <v>4.59131217700997E-2</v>
      </c>
      <c r="AX357" s="14">
        <v>4.68082965284786E-2</v>
      </c>
      <c r="AY357" s="14">
        <v>7.64456962376594E-2</v>
      </c>
      <c r="AZ357" s="14">
        <v>8.0616984292467594E-2</v>
      </c>
      <c r="BA357" s="14"/>
      <c r="BB357" s="14">
        <v>4.68091970741547E-2</v>
      </c>
      <c r="BC357" s="14">
        <v>0</v>
      </c>
      <c r="BD357" s="14">
        <v>0</v>
      </c>
      <c r="BE357" s="14"/>
      <c r="BF357" s="14">
        <v>2.8049103131891899E-2</v>
      </c>
    </row>
    <row r="358" spans="2:58" x14ac:dyDescent="0.35">
      <c r="B358" t="s">
        <v>181</v>
      </c>
      <c r="C358" s="14">
        <v>1.82727163494277E-2</v>
      </c>
      <c r="D358" s="14">
        <v>2.3368716747869001E-2</v>
      </c>
      <c r="E358" s="14">
        <v>1.33406941234886E-2</v>
      </c>
      <c r="F358" s="14"/>
      <c r="G358" s="14">
        <v>3.8459966646363301E-2</v>
      </c>
      <c r="H358" s="14">
        <v>2.2528254239259402E-2</v>
      </c>
      <c r="I358" s="14">
        <v>3.0460325272743401E-2</v>
      </c>
      <c r="J358" s="14">
        <v>1.11426274120934E-2</v>
      </c>
      <c r="K358" s="14">
        <v>0</v>
      </c>
      <c r="L358" s="14">
        <v>9.5731495164221494E-3</v>
      </c>
      <c r="M358" s="14"/>
      <c r="N358" s="14">
        <v>2.7089180275917502E-2</v>
      </c>
      <c r="O358" s="14">
        <v>1.77442031099855E-2</v>
      </c>
      <c r="P358" s="14">
        <v>1.3029389243620199E-2</v>
      </c>
      <c r="Q358" s="14">
        <v>1.4227049923864799E-2</v>
      </c>
      <c r="R358" s="14"/>
      <c r="S358" s="14">
        <v>2.62804832936838E-2</v>
      </c>
      <c r="T358" s="14">
        <v>1.54456986344612E-2</v>
      </c>
      <c r="U358" s="14">
        <v>2.41621446816709E-2</v>
      </c>
      <c r="V358" s="14">
        <v>5.5434656934655498E-3</v>
      </c>
      <c r="W358" s="14">
        <v>7.4552263494957298E-3</v>
      </c>
      <c r="X358" s="14">
        <v>3.3416966408395997E-2</v>
      </c>
      <c r="Y358" s="14">
        <v>3.08081686407554E-2</v>
      </c>
      <c r="Z358" s="14">
        <v>4.3931735911221903E-2</v>
      </c>
      <c r="AA358" s="14">
        <v>9.5943510622724902E-3</v>
      </c>
      <c r="AB358" s="14">
        <v>1.0083723552817401E-2</v>
      </c>
      <c r="AC358" s="14">
        <v>8.81898394483587E-3</v>
      </c>
      <c r="AD358" s="14">
        <v>0</v>
      </c>
      <c r="AE358" s="14"/>
      <c r="AF358" s="14">
        <v>1.3718470182566901E-2</v>
      </c>
      <c r="AG358" s="14">
        <v>2.04386898760919E-2</v>
      </c>
      <c r="AH358" s="14">
        <v>1.9838309197570101E-2</v>
      </c>
      <c r="AI358" s="14"/>
      <c r="AJ358" s="14">
        <v>1.3194710568083599E-2</v>
      </c>
      <c r="AK358" s="14">
        <v>2.1325415711383602E-2</v>
      </c>
      <c r="AL358" s="14">
        <v>7.7458638351099396E-2</v>
      </c>
      <c r="AM358" s="14">
        <v>3.40326496564985E-2</v>
      </c>
      <c r="AN358" s="14">
        <v>8.1642733002786506E-3</v>
      </c>
      <c r="AO358" s="14"/>
      <c r="AP358" s="14">
        <v>1.1182227599243999E-2</v>
      </c>
      <c r="AQ358" s="14">
        <v>1.0359461264204501E-2</v>
      </c>
      <c r="AR358" s="14">
        <v>0.131417254423663</v>
      </c>
      <c r="AS358" s="14">
        <v>7.7848830419984701E-3</v>
      </c>
      <c r="AT358" s="14">
        <v>5.0234704820888596E-3</v>
      </c>
      <c r="AU358" s="14"/>
      <c r="AV358" s="14" t="s">
        <v>84</v>
      </c>
      <c r="AW358" s="14">
        <v>1.4665350817802E-2</v>
      </c>
      <c r="AX358" s="14">
        <v>2.81468437345424E-2</v>
      </c>
      <c r="AY358" s="14">
        <v>2.1974056155446401E-2</v>
      </c>
      <c r="AZ358" s="14">
        <v>3.4946101244221699E-2</v>
      </c>
      <c r="BA358" s="14"/>
      <c r="BB358" s="14">
        <v>9.47201278395296E-3</v>
      </c>
      <c r="BC358" s="14">
        <v>6.7049149671201498E-3</v>
      </c>
      <c r="BD358" s="14">
        <v>1.24116388464063E-2</v>
      </c>
      <c r="BE358" s="14"/>
      <c r="BF358" s="14">
        <v>1.8992434547938902E-2</v>
      </c>
    </row>
    <row r="359" spans="2:58" x14ac:dyDescent="0.35">
      <c r="B359" t="s">
        <v>141</v>
      </c>
      <c r="C359" s="14">
        <v>8.7233804539016899E-2</v>
      </c>
      <c r="D359" s="14">
        <v>5.4379080258503402E-2</v>
      </c>
      <c r="E359" s="14">
        <v>0.119636779695499</v>
      </c>
      <c r="F359" s="14"/>
      <c r="G359" s="14">
        <v>0.13608773878970701</v>
      </c>
      <c r="H359" s="14">
        <v>0.114198423724377</v>
      </c>
      <c r="I359" s="14">
        <v>8.9912250548893499E-2</v>
      </c>
      <c r="J359" s="14">
        <v>6.6232484783897497E-2</v>
      </c>
      <c r="K359" s="14">
        <v>9.5566636692844098E-2</v>
      </c>
      <c r="L359" s="14">
        <v>4.2148241567152397E-2</v>
      </c>
      <c r="M359" s="14"/>
      <c r="N359" s="14">
        <v>6.8806121402297596E-2</v>
      </c>
      <c r="O359" s="14">
        <v>7.1003129920344799E-2</v>
      </c>
      <c r="P359" s="14">
        <v>9.5928283696717298E-2</v>
      </c>
      <c r="Q359" s="14">
        <v>0.116108095301182</v>
      </c>
      <c r="R359" s="14"/>
      <c r="S359" s="14">
        <v>7.3481698326207406E-2</v>
      </c>
      <c r="T359" s="14">
        <v>9.5201867898502907E-2</v>
      </c>
      <c r="U359" s="14">
        <v>5.5122391048331797E-2</v>
      </c>
      <c r="V359" s="14">
        <v>9.3338395263857399E-2</v>
      </c>
      <c r="W359" s="14">
        <v>9.9410831355593601E-2</v>
      </c>
      <c r="X359" s="14">
        <v>9.9716405005833703E-2</v>
      </c>
      <c r="Y359" s="14">
        <v>9.9020050857217601E-2</v>
      </c>
      <c r="Z359" s="14">
        <v>3.5645822037667502E-2</v>
      </c>
      <c r="AA359" s="14">
        <v>9.6905151556217095E-2</v>
      </c>
      <c r="AB359" s="14">
        <v>9.1707992709744807E-2</v>
      </c>
      <c r="AC359" s="14">
        <v>6.5094654646680503E-2</v>
      </c>
      <c r="AD359" s="14">
        <v>0.14399479847785901</v>
      </c>
      <c r="AE359" s="14"/>
      <c r="AF359" s="14">
        <v>5.3129666413207398E-2</v>
      </c>
      <c r="AG359" s="14">
        <v>5.53596706320914E-2</v>
      </c>
      <c r="AH359" s="14">
        <v>0.20125782615116899</v>
      </c>
      <c r="AI359" s="14"/>
      <c r="AJ359" s="14">
        <v>5.7976358072480701E-2</v>
      </c>
      <c r="AK359" s="14">
        <v>5.76323181346136E-2</v>
      </c>
      <c r="AL359" s="14">
        <v>5.8225950932356697E-2</v>
      </c>
      <c r="AM359" s="14">
        <v>0</v>
      </c>
      <c r="AN359" s="14">
        <v>0.21692984723867101</v>
      </c>
      <c r="AO359" s="14"/>
      <c r="AP359" s="14">
        <v>7.4405466268085002E-2</v>
      </c>
      <c r="AQ359" s="14">
        <v>7.1903009910730106E-2</v>
      </c>
      <c r="AR359" s="14">
        <v>4.15005907006036E-2</v>
      </c>
      <c r="AS359" s="14">
        <v>6.1496223177243597E-2</v>
      </c>
      <c r="AT359" s="14">
        <v>0.212815760571054</v>
      </c>
      <c r="AU359" s="14"/>
      <c r="AV359" s="14" t="s">
        <v>84</v>
      </c>
      <c r="AW359" s="14">
        <v>8.7768864915589204E-2</v>
      </c>
      <c r="AX359" s="14">
        <v>8.2157448034817601E-2</v>
      </c>
      <c r="AY359" s="14">
        <v>6.6879946032246507E-2</v>
      </c>
      <c r="AZ359" s="14">
        <v>8.9246647457660797E-2</v>
      </c>
      <c r="BA359" s="14"/>
      <c r="BB359" s="14">
        <v>6.2851303576997197E-2</v>
      </c>
      <c r="BC359" s="14">
        <v>3.5882997585971597E-2</v>
      </c>
      <c r="BD359" s="14">
        <v>7.9276404856748306E-2</v>
      </c>
      <c r="BE359" s="14"/>
      <c r="BF359" s="14">
        <v>5.32943985233355E-2</v>
      </c>
    </row>
    <row r="360" spans="2:58" x14ac:dyDescent="0.35"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</row>
    <row r="361" spans="2:58" x14ac:dyDescent="0.35">
      <c r="B361" s="6" t="s">
        <v>186</v>
      </c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</row>
    <row r="362" spans="2:58" x14ac:dyDescent="0.35">
      <c r="B362" s="24" t="s">
        <v>82</v>
      </c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</row>
    <row r="363" spans="2:58" x14ac:dyDescent="0.35">
      <c r="B363" t="s">
        <v>177</v>
      </c>
      <c r="C363" s="14">
        <v>0.52900793033645299</v>
      </c>
      <c r="D363" s="14">
        <v>0.49919605507832399</v>
      </c>
      <c r="E363" s="14">
        <v>0.55779778687466797</v>
      </c>
      <c r="F363" s="14"/>
      <c r="G363" s="14">
        <v>0.461070600359896</v>
      </c>
      <c r="H363" s="14">
        <v>0.41013891074636299</v>
      </c>
      <c r="I363" s="14">
        <v>0.495999563113247</v>
      </c>
      <c r="J363" s="14">
        <v>0.59053627488919802</v>
      </c>
      <c r="K363" s="14">
        <v>0.56869988252734605</v>
      </c>
      <c r="L363" s="14">
        <v>0.62082311456899697</v>
      </c>
      <c r="M363" s="14"/>
      <c r="N363" s="14">
        <v>0.55161089169934796</v>
      </c>
      <c r="O363" s="14">
        <v>0.59939083350449496</v>
      </c>
      <c r="P363" s="14">
        <v>0.42428455739835402</v>
      </c>
      <c r="Q363" s="14">
        <v>0.52288427004628502</v>
      </c>
      <c r="R363" s="14"/>
      <c r="S363" s="14">
        <v>0.48739206654760597</v>
      </c>
      <c r="T363" s="14">
        <v>0.533430387078487</v>
      </c>
      <c r="U363" s="14">
        <v>0.59952247506563705</v>
      </c>
      <c r="V363" s="14">
        <v>0.40184745592875698</v>
      </c>
      <c r="W363" s="14">
        <v>0.460586698283806</v>
      </c>
      <c r="X363" s="14">
        <v>0.43961658911291301</v>
      </c>
      <c r="Y363" s="14">
        <v>0.57796145164340296</v>
      </c>
      <c r="Z363" s="14">
        <v>0.64485223210531195</v>
      </c>
      <c r="AA363" s="14">
        <v>0.50042648970558301</v>
      </c>
      <c r="AB363" s="14">
        <v>0.69593792426215595</v>
      </c>
      <c r="AC363" s="14">
        <v>0.61627300349710601</v>
      </c>
      <c r="AD363" s="14">
        <v>0.49919891345276801</v>
      </c>
      <c r="AE363" s="14"/>
      <c r="AF363" s="14">
        <v>0.39607718159555</v>
      </c>
      <c r="AG363" s="14">
        <v>0.69378796594181102</v>
      </c>
      <c r="AH363" s="14">
        <v>0.39589368759321197</v>
      </c>
      <c r="AI363" s="14"/>
      <c r="AJ363" s="14">
        <v>0.42880383495276603</v>
      </c>
      <c r="AK363" s="14">
        <v>0.60339170742732895</v>
      </c>
      <c r="AL363" s="14">
        <v>0.69389743644754798</v>
      </c>
      <c r="AM363" s="14">
        <v>0.250246167793233</v>
      </c>
      <c r="AN363" s="14">
        <v>0.46954043789129601</v>
      </c>
      <c r="AO363" s="14"/>
      <c r="AP363" s="14">
        <v>0.47831646210371698</v>
      </c>
      <c r="AQ363" s="14">
        <v>0.59784553436896704</v>
      </c>
      <c r="AR363" s="14">
        <v>0.68667188227053899</v>
      </c>
      <c r="AS363" s="14">
        <v>4.2540805208438899E-2</v>
      </c>
      <c r="AT363" s="14">
        <v>0.57197916551440897</v>
      </c>
      <c r="AU363" s="14"/>
      <c r="AV363" s="14" t="s">
        <v>84</v>
      </c>
      <c r="AW363" s="14">
        <v>0.571885196745194</v>
      </c>
      <c r="AX363" s="14">
        <v>0.57979947033070101</v>
      </c>
      <c r="AY363" s="14">
        <v>0.45280729529554498</v>
      </c>
      <c r="AZ363" s="14">
        <v>0.60722433600308701</v>
      </c>
      <c r="BA363" s="14"/>
      <c r="BB363" s="14">
        <v>0.56892377248454695</v>
      </c>
      <c r="BC363" s="14">
        <v>2.1747590506447801E-2</v>
      </c>
      <c r="BD363" s="14">
        <v>0.58724771427887001</v>
      </c>
      <c r="BE363" s="14"/>
      <c r="BF363" s="14">
        <v>0.38152090752385698</v>
      </c>
    </row>
    <row r="364" spans="2:58" x14ac:dyDescent="0.35">
      <c r="B364" t="s">
        <v>178</v>
      </c>
      <c r="C364" s="14">
        <v>0.13551351890427099</v>
      </c>
      <c r="D364" s="14">
        <v>0.140132397039197</v>
      </c>
      <c r="E364" s="14">
        <v>0.130382143079187</v>
      </c>
      <c r="F364" s="14"/>
      <c r="G364" s="14">
        <v>0.131065546419424</v>
      </c>
      <c r="H364" s="14">
        <v>0.18357029960684801</v>
      </c>
      <c r="I364" s="14">
        <v>0.12915615366074201</v>
      </c>
      <c r="J364" s="14">
        <v>0.126889756322417</v>
      </c>
      <c r="K364" s="14">
        <v>0.122770018833902</v>
      </c>
      <c r="L364" s="14">
        <v>0.120174399979861</v>
      </c>
      <c r="M364" s="14"/>
      <c r="N364" s="14">
        <v>0.131226737838326</v>
      </c>
      <c r="O364" s="14">
        <v>0.127676605195994</v>
      </c>
      <c r="P364" s="14">
        <v>0.17813571266756101</v>
      </c>
      <c r="Q364" s="14">
        <v>0.109187439555904</v>
      </c>
      <c r="R364" s="14"/>
      <c r="S364" s="14">
        <v>0.162206333499577</v>
      </c>
      <c r="T364" s="14">
        <v>0.100591804557188</v>
      </c>
      <c r="U364" s="14">
        <v>8.6237997290943502E-2</v>
      </c>
      <c r="V364" s="14">
        <v>0.16625160448377799</v>
      </c>
      <c r="W364" s="14">
        <v>0.16938335690548401</v>
      </c>
      <c r="X364" s="14">
        <v>0.19953061893982399</v>
      </c>
      <c r="Y364" s="14">
        <v>0.13573194012846801</v>
      </c>
      <c r="Z364" s="14">
        <v>7.3378118058630107E-2</v>
      </c>
      <c r="AA364" s="14">
        <v>0.15452637513018799</v>
      </c>
      <c r="AB364" s="14">
        <v>9.0609926026229401E-2</v>
      </c>
      <c r="AC364" s="14">
        <v>0.120182979563806</v>
      </c>
      <c r="AD364" s="14">
        <v>0.10223590210967599</v>
      </c>
      <c r="AE364" s="14"/>
      <c r="AF364" s="14">
        <v>0.15515130209912201</v>
      </c>
      <c r="AG364" s="14">
        <v>0.115000060406846</v>
      </c>
      <c r="AH364" s="14">
        <v>0.16699855824681101</v>
      </c>
      <c r="AI364" s="14"/>
      <c r="AJ364" s="14">
        <v>0.15753793145805001</v>
      </c>
      <c r="AK364" s="14">
        <v>0.14014006621105299</v>
      </c>
      <c r="AL364" s="14">
        <v>9.1571289026011707E-2</v>
      </c>
      <c r="AM364" s="14">
        <v>0.13610363745343701</v>
      </c>
      <c r="AN364" s="14">
        <v>0.13073565432683801</v>
      </c>
      <c r="AO364" s="14"/>
      <c r="AP364" s="14">
        <v>0.21046234838015401</v>
      </c>
      <c r="AQ364" s="14">
        <v>0.14558320586163101</v>
      </c>
      <c r="AR364" s="14">
        <v>5.4285846356458702E-2</v>
      </c>
      <c r="AS364" s="14">
        <v>0.108195199069965</v>
      </c>
      <c r="AT364" s="14">
        <v>0.11160011605490699</v>
      </c>
      <c r="AU364" s="14"/>
      <c r="AV364" s="14" t="s">
        <v>84</v>
      </c>
      <c r="AW364" s="14">
        <v>0.109442286763485</v>
      </c>
      <c r="AX364" s="14">
        <v>0.136213120251441</v>
      </c>
      <c r="AY364" s="14">
        <v>0.18386476844854299</v>
      </c>
      <c r="AZ364" s="14">
        <v>0.117344841122695</v>
      </c>
      <c r="BA364" s="14"/>
      <c r="BB364" s="14">
        <v>0.13119266483950301</v>
      </c>
      <c r="BC364" s="14">
        <v>8.9549755473308401E-2</v>
      </c>
      <c r="BD364" s="14">
        <v>0.158803410012548</v>
      </c>
      <c r="BE364" s="14"/>
      <c r="BF364" s="14">
        <v>0.11527045873967499</v>
      </c>
    </row>
    <row r="365" spans="2:58" x14ac:dyDescent="0.35">
      <c r="B365" t="s">
        <v>179</v>
      </c>
      <c r="C365" s="14">
        <v>0.12027608265239099</v>
      </c>
      <c r="D365" s="14">
        <v>0.144036726257456</v>
      </c>
      <c r="E365" s="14">
        <v>9.7383581745448505E-2</v>
      </c>
      <c r="F365" s="14"/>
      <c r="G365" s="14">
        <v>0.14765426993744801</v>
      </c>
      <c r="H365" s="14">
        <v>0.180869018450449</v>
      </c>
      <c r="I365" s="14">
        <v>0.15413581697196099</v>
      </c>
      <c r="J365" s="14">
        <v>5.3292558594946901E-2</v>
      </c>
      <c r="K365" s="14">
        <v>7.8084520129817203E-2</v>
      </c>
      <c r="L365" s="14">
        <v>0.108250405029869</v>
      </c>
      <c r="M365" s="14"/>
      <c r="N365" s="14">
        <v>0.11743770664570299</v>
      </c>
      <c r="O365" s="14">
        <v>0.10178099264934801</v>
      </c>
      <c r="P365" s="14">
        <v>0.142991810110636</v>
      </c>
      <c r="Q365" s="14">
        <v>0.122759246066956</v>
      </c>
      <c r="R365" s="14"/>
      <c r="S365" s="14">
        <v>0.15896880872916799</v>
      </c>
      <c r="T365" s="14">
        <v>0.113907742503603</v>
      </c>
      <c r="U365" s="14">
        <v>0.115683717945952</v>
      </c>
      <c r="V365" s="14">
        <v>0.13549941504067201</v>
      </c>
      <c r="W365" s="14">
        <v>0.15299917234490901</v>
      </c>
      <c r="X365" s="14">
        <v>0.111032078843128</v>
      </c>
      <c r="Y365" s="14">
        <v>8.4077502325166198E-2</v>
      </c>
      <c r="Z365" s="14">
        <v>9.36147786319554E-2</v>
      </c>
      <c r="AA365" s="14">
        <v>0.13526906905630101</v>
      </c>
      <c r="AB365" s="14">
        <v>9.6296878310320494E-2</v>
      </c>
      <c r="AC365" s="14">
        <v>5.85773383294255E-2</v>
      </c>
      <c r="AD365" s="14">
        <v>0.13715794893129701</v>
      </c>
      <c r="AE365" s="14"/>
      <c r="AF365" s="14">
        <v>0.156235216730054</v>
      </c>
      <c r="AG365" s="14">
        <v>9.1808696960750405E-2</v>
      </c>
      <c r="AH365" s="14">
        <v>0.114650564678202</v>
      </c>
      <c r="AI365" s="14"/>
      <c r="AJ365" s="14">
        <v>0.16292640853837301</v>
      </c>
      <c r="AK365" s="14">
        <v>0.109363246745297</v>
      </c>
      <c r="AL365" s="14">
        <v>7.5077212526612896E-2</v>
      </c>
      <c r="AM365" s="14">
        <v>6.8997714828274603E-2</v>
      </c>
      <c r="AN365" s="14">
        <v>9.0085819226088604E-2</v>
      </c>
      <c r="AO365" s="14"/>
      <c r="AP365" s="14">
        <v>0.14382892018955601</v>
      </c>
      <c r="AQ365" s="14">
        <v>0.117058162113409</v>
      </c>
      <c r="AR365" s="14">
        <v>8.9682745354784293E-2</v>
      </c>
      <c r="AS365" s="14">
        <v>0.21856833929618799</v>
      </c>
      <c r="AT365" s="14">
        <v>7.7200257985555604E-2</v>
      </c>
      <c r="AU365" s="14"/>
      <c r="AV365" s="14" t="s">
        <v>84</v>
      </c>
      <c r="AW365" s="14">
        <v>0.104708836447895</v>
      </c>
      <c r="AX365" s="14">
        <v>0.11718716034669401</v>
      </c>
      <c r="AY365" s="14">
        <v>0.14085788241507399</v>
      </c>
      <c r="AZ365" s="14">
        <v>0.15871301925342701</v>
      </c>
      <c r="BA365" s="14"/>
      <c r="BB365" s="14">
        <v>0.148145488441285</v>
      </c>
      <c r="BC365" s="14">
        <v>0.24333655647505401</v>
      </c>
      <c r="BD365" s="14">
        <v>0.12330227259943</v>
      </c>
      <c r="BE365" s="14"/>
      <c r="BF365" s="14">
        <v>0.16991374418497501</v>
      </c>
    </row>
    <row r="366" spans="2:58" x14ac:dyDescent="0.35">
      <c r="B366" t="s">
        <v>180</v>
      </c>
      <c r="C366" s="14">
        <v>6.4773122378317699E-2</v>
      </c>
      <c r="D366" s="14">
        <v>7.9930204450471803E-2</v>
      </c>
      <c r="E366" s="14">
        <v>5.0134543298938801E-2</v>
      </c>
      <c r="F366" s="14"/>
      <c r="G366" s="14">
        <v>8.4745127080620195E-2</v>
      </c>
      <c r="H366" s="14">
        <v>8.1615157244596101E-2</v>
      </c>
      <c r="I366" s="14">
        <v>6.4263034015238696E-2</v>
      </c>
      <c r="J366" s="14">
        <v>6.0201327898755999E-2</v>
      </c>
      <c r="K366" s="14">
        <v>6.3206865461611306E-2</v>
      </c>
      <c r="L366" s="14">
        <v>4.2988524014550299E-2</v>
      </c>
      <c r="M366" s="14"/>
      <c r="N366" s="14">
        <v>7.1948769036859095E-2</v>
      </c>
      <c r="O366" s="14">
        <v>4.5762460205968303E-2</v>
      </c>
      <c r="P366" s="14">
        <v>7.5833290445241203E-2</v>
      </c>
      <c r="Q366" s="14">
        <v>6.8251150981280803E-2</v>
      </c>
      <c r="R366" s="14"/>
      <c r="S366" s="14">
        <v>8.2951080416150999E-2</v>
      </c>
      <c r="T366" s="14">
        <v>6.8432575096428694E-2</v>
      </c>
      <c r="U366" s="14">
        <v>4.8361503335205197E-2</v>
      </c>
      <c r="V366" s="14">
        <v>9.6019237025216003E-2</v>
      </c>
      <c r="W366" s="14">
        <v>9.0719780775075698E-2</v>
      </c>
      <c r="X366" s="14">
        <v>6.64686441374438E-2</v>
      </c>
      <c r="Y366" s="14">
        <v>2.7294227572863001E-2</v>
      </c>
      <c r="Z366" s="14">
        <v>7.0672303469225706E-2</v>
      </c>
      <c r="AA366" s="14">
        <v>5.5992918993601398E-2</v>
      </c>
      <c r="AB366" s="14">
        <v>2.7104949018953599E-2</v>
      </c>
      <c r="AC366" s="14">
        <v>4.6232092672009902E-2</v>
      </c>
      <c r="AD366" s="14">
        <v>0.116990957320635</v>
      </c>
      <c r="AE366" s="14"/>
      <c r="AF366" s="14">
        <v>9.5451880433271699E-2</v>
      </c>
      <c r="AG366" s="14">
        <v>3.5997713114599997E-2</v>
      </c>
      <c r="AH366" s="14">
        <v>7.8347229726915601E-2</v>
      </c>
      <c r="AI366" s="14"/>
      <c r="AJ366" s="14">
        <v>8.7592706822219896E-2</v>
      </c>
      <c r="AK366" s="14">
        <v>6.0728858341392397E-2</v>
      </c>
      <c r="AL366" s="14">
        <v>3.5313331570683303E-2</v>
      </c>
      <c r="AM366" s="14">
        <v>0.137175408104518</v>
      </c>
      <c r="AN366" s="14">
        <v>6.9035807429815493E-2</v>
      </c>
      <c r="AO366" s="14"/>
      <c r="AP366" s="14">
        <v>7.6126493860319805E-2</v>
      </c>
      <c r="AQ366" s="14">
        <v>5.4253599504568102E-2</v>
      </c>
      <c r="AR366" s="14">
        <v>3.4580227880325401E-2</v>
      </c>
      <c r="AS366" s="14">
        <v>0.177598721280462</v>
      </c>
      <c r="AT366" s="14">
        <v>4.8327938856787198E-2</v>
      </c>
      <c r="AU366" s="14"/>
      <c r="AV366" s="14" t="s">
        <v>84</v>
      </c>
      <c r="AW366" s="14">
        <v>6.0939994995296003E-2</v>
      </c>
      <c r="AX366" s="14">
        <v>5.8031507663460401E-2</v>
      </c>
      <c r="AY366" s="14">
        <v>8.9523685581691895E-2</v>
      </c>
      <c r="AZ366" s="14">
        <v>7.5190379780641498E-2</v>
      </c>
      <c r="BA366" s="14"/>
      <c r="BB366" s="14">
        <v>6.2842715252125203E-2</v>
      </c>
      <c r="BC366" s="14">
        <v>0.19272382657769099</v>
      </c>
      <c r="BD366" s="14">
        <v>5.2800292711164397E-2</v>
      </c>
      <c r="BE366" s="14"/>
      <c r="BF366" s="14">
        <v>0.10364099514259301</v>
      </c>
    </row>
    <row r="367" spans="2:58" x14ac:dyDescent="0.35">
      <c r="B367" t="s">
        <v>181</v>
      </c>
      <c r="C367" s="14">
        <v>7.2001886793416806E-2</v>
      </c>
      <c r="D367" s="14">
        <v>9.2305382785580495E-2</v>
      </c>
      <c r="E367" s="14">
        <v>5.2349349844022897E-2</v>
      </c>
      <c r="F367" s="14"/>
      <c r="G367" s="14">
        <v>5.2513108678030801E-2</v>
      </c>
      <c r="H367" s="14">
        <v>4.6393099726816898E-2</v>
      </c>
      <c r="I367" s="14">
        <v>7.3801999386108597E-2</v>
      </c>
      <c r="J367" s="14">
        <v>9.4103721266733997E-2</v>
      </c>
      <c r="K367" s="14">
        <v>9.9770578791191902E-2</v>
      </c>
      <c r="L367" s="14">
        <v>6.7638684399994098E-2</v>
      </c>
      <c r="M367" s="14"/>
      <c r="N367" s="14">
        <v>6.0811325520770301E-2</v>
      </c>
      <c r="O367" s="14">
        <v>6.6117420431224205E-2</v>
      </c>
      <c r="P367" s="14">
        <v>9.3757452609550901E-2</v>
      </c>
      <c r="Q367" s="14">
        <v>7.23928240839085E-2</v>
      </c>
      <c r="R367" s="14"/>
      <c r="S367" s="14">
        <v>5.38505344839975E-2</v>
      </c>
      <c r="T367" s="14">
        <v>8.00738180982241E-2</v>
      </c>
      <c r="U367" s="14">
        <v>8.8959192616124602E-2</v>
      </c>
      <c r="V367" s="14">
        <v>0.112985590244069</v>
      </c>
      <c r="W367" s="14">
        <v>7.3475292454711794E-2</v>
      </c>
      <c r="X367" s="14">
        <v>7.7143548192585995E-2</v>
      </c>
      <c r="Y367" s="14">
        <v>8.8951266329548001E-2</v>
      </c>
      <c r="Z367" s="14">
        <v>6.9334372106685097E-2</v>
      </c>
      <c r="AA367" s="14">
        <v>5.3409792688354503E-2</v>
      </c>
      <c r="AB367" s="14">
        <v>3.1602569218274701E-2</v>
      </c>
      <c r="AC367" s="14">
        <v>0.102641635963302</v>
      </c>
      <c r="AD367" s="14">
        <v>3.0945614610238301E-2</v>
      </c>
      <c r="AE367" s="14"/>
      <c r="AF367" s="14">
        <v>0.14661483168183101</v>
      </c>
      <c r="AG367" s="14">
        <v>2.4559272682346301E-2</v>
      </c>
      <c r="AH367" s="14">
        <v>3.8366952620722303E-2</v>
      </c>
      <c r="AI367" s="14"/>
      <c r="AJ367" s="14">
        <v>0.10982481711373999</v>
      </c>
      <c r="AK367" s="14">
        <v>3.6024585832494099E-2</v>
      </c>
      <c r="AL367" s="14">
        <v>4.6791833490022798E-2</v>
      </c>
      <c r="AM367" s="14">
        <v>0.407477071820537</v>
      </c>
      <c r="AN367" s="14">
        <v>3.5929584380175003E-2</v>
      </c>
      <c r="AO367" s="14"/>
      <c r="AP367" s="14">
        <v>3.4573926889324001E-2</v>
      </c>
      <c r="AQ367" s="14">
        <v>2.41288070283679E-2</v>
      </c>
      <c r="AR367" s="14">
        <v>3.8782729203633702E-2</v>
      </c>
      <c r="AS367" s="14">
        <v>0.42870916523703501</v>
      </c>
      <c r="AT367" s="14">
        <v>0</v>
      </c>
      <c r="AU367" s="14"/>
      <c r="AV367" s="14" t="s">
        <v>84</v>
      </c>
      <c r="AW367" s="14">
        <v>6.7169568036115707E-2</v>
      </c>
      <c r="AX367" s="14">
        <v>4.3685761111882299E-2</v>
      </c>
      <c r="AY367" s="14">
        <v>4.3173890152673498E-2</v>
      </c>
      <c r="AZ367" s="14">
        <v>0</v>
      </c>
      <c r="BA367" s="14"/>
      <c r="BB367" s="14">
        <v>2.7929147106049299E-2</v>
      </c>
      <c r="BC367" s="14">
        <v>0.43085443101549098</v>
      </c>
      <c r="BD367" s="14">
        <v>0</v>
      </c>
      <c r="BE367" s="14"/>
      <c r="BF367" s="14">
        <v>0.173590887425628</v>
      </c>
    </row>
    <row r="368" spans="2:58" x14ac:dyDescent="0.35">
      <c r="B368" t="s">
        <v>141</v>
      </c>
      <c r="C368" s="14">
        <v>7.8427458935151101E-2</v>
      </c>
      <c r="D368" s="14">
        <v>4.4399234388971399E-2</v>
      </c>
      <c r="E368" s="14">
        <v>0.11195259515773499</v>
      </c>
      <c r="F368" s="14"/>
      <c r="G368" s="14">
        <v>0.12295134752458101</v>
      </c>
      <c r="H368" s="14">
        <v>9.7413514224927306E-2</v>
      </c>
      <c r="I368" s="14">
        <v>8.26434328527028E-2</v>
      </c>
      <c r="J368" s="14">
        <v>7.4976361027947497E-2</v>
      </c>
      <c r="K368" s="14">
        <v>6.7468134256132295E-2</v>
      </c>
      <c r="L368" s="14">
        <v>4.0124872006728998E-2</v>
      </c>
      <c r="M368" s="14"/>
      <c r="N368" s="14">
        <v>6.69645692589938E-2</v>
      </c>
      <c r="O368" s="14">
        <v>5.9271688012970399E-2</v>
      </c>
      <c r="P368" s="14">
        <v>8.4997176768656604E-2</v>
      </c>
      <c r="Q368" s="14">
        <v>0.104525069265666</v>
      </c>
      <c r="R368" s="14"/>
      <c r="S368" s="14">
        <v>5.4631176323500098E-2</v>
      </c>
      <c r="T368" s="14">
        <v>0.103563672666069</v>
      </c>
      <c r="U368" s="14">
        <v>6.1235113746137403E-2</v>
      </c>
      <c r="V368" s="14">
        <v>8.7396697277507401E-2</v>
      </c>
      <c r="W368" s="14">
        <v>5.2835699236013001E-2</v>
      </c>
      <c r="X368" s="14">
        <v>0.106208520774106</v>
      </c>
      <c r="Y368" s="14">
        <v>8.5983612000551907E-2</v>
      </c>
      <c r="Z368" s="14">
        <v>4.8148195628191198E-2</v>
      </c>
      <c r="AA368" s="14">
        <v>0.10037535442597099</v>
      </c>
      <c r="AB368" s="14">
        <v>5.8447753164065801E-2</v>
      </c>
      <c r="AC368" s="14">
        <v>5.60929499743507E-2</v>
      </c>
      <c r="AD368" s="14">
        <v>0.113470663575386</v>
      </c>
      <c r="AE368" s="14"/>
      <c r="AF368" s="14">
        <v>5.04695874601713E-2</v>
      </c>
      <c r="AG368" s="14">
        <v>3.8846290893646801E-2</v>
      </c>
      <c r="AH368" s="14">
        <v>0.20574300713413701</v>
      </c>
      <c r="AI368" s="14"/>
      <c r="AJ368" s="14">
        <v>5.3314301114850901E-2</v>
      </c>
      <c r="AK368" s="14">
        <v>5.0351535442435598E-2</v>
      </c>
      <c r="AL368" s="14">
        <v>5.7348896939121798E-2</v>
      </c>
      <c r="AM368" s="14">
        <v>0</v>
      </c>
      <c r="AN368" s="14">
        <v>0.204672696745787</v>
      </c>
      <c r="AO368" s="14"/>
      <c r="AP368" s="14">
        <v>5.6691848576928799E-2</v>
      </c>
      <c r="AQ368" s="14">
        <v>6.1130691123058002E-2</v>
      </c>
      <c r="AR368" s="14">
        <v>9.5996568934258994E-2</v>
      </c>
      <c r="AS368" s="14">
        <v>2.4387769907911E-2</v>
      </c>
      <c r="AT368" s="14">
        <v>0.190892521588341</v>
      </c>
      <c r="AU368" s="14"/>
      <c r="AV368" s="14" t="s">
        <v>84</v>
      </c>
      <c r="AW368" s="14">
        <v>8.5854117012013995E-2</v>
      </c>
      <c r="AX368" s="14">
        <v>6.5082980295820894E-2</v>
      </c>
      <c r="AY368" s="14">
        <v>8.9772478106471904E-2</v>
      </c>
      <c r="AZ368" s="14">
        <v>4.1527423840149201E-2</v>
      </c>
      <c r="BA368" s="14"/>
      <c r="BB368" s="14">
        <v>6.0966211876490199E-2</v>
      </c>
      <c r="BC368" s="14">
        <v>2.17878399520086E-2</v>
      </c>
      <c r="BD368" s="14">
        <v>7.7846310397987104E-2</v>
      </c>
      <c r="BE368" s="14"/>
      <c r="BF368" s="14">
        <v>5.6063006983271602E-2</v>
      </c>
    </row>
    <row r="369" spans="2:58" x14ac:dyDescent="0.35"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</row>
    <row r="370" spans="2:58" x14ac:dyDescent="0.35">
      <c r="B370" s="6" t="s">
        <v>193</v>
      </c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</row>
    <row r="371" spans="2:58" x14ac:dyDescent="0.35">
      <c r="B371" s="24" t="s">
        <v>82</v>
      </c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</row>
    <row r="372" spans="2:58" x14ac:dyDescent="0.35">
      <c r="B372" t="s">
        <v>187</v>
      </c>
      <c r="C372" s="14">
        <v>0.60039018281497403</v>
      </c>
      <c r="D372" s="14">
        <v>0.57821763809817595</v>
      </c>
      <c r="E372" s="14">
        <v>0.62090405601102305</v>
      </c>
      <c r="F372" s="14"/>
      <c r="G372" s="14">
        <v>0.57157803483259895</v>
      </c>
      <c r="H372" s="14">
        <v>0.53289616932132</v>
      </c>
      <c r="I372" s="14">
        <v>0.63553418222282598</v>
      </c>
      <c r="J372" s="14">
        <v>0.68350550027143897</v>
      </c>
      <c r="K372" s="14">
        <v>0.63987083920950605</v>
      </c>
      <c r="L372" s="14">
        <v>0.55157537682259405</v>
      </c>
      <c r="M372" s="14"/>
      <c r="N372" s="14">
        <v>0.578540044930686</v>
      </c>
      <c r="O372" s="14">
        <v>0.63391999557411705</v>
      </c>
      <c r="P372" s="14">
        <v>0.57756777501608603</v>
      </c>
      <c r="Q372" s="14">
        <v>0.61036819451656499</v>
      </c>
      <c r="R372" s="14"/>
      <c r="S372" s="14">
        <v>0.491775849912582</v>
      </c>
      <c r="T372" s="14">
        <v>0.61638954534137302</v>
      </c>
      <c r="U372" s="14">
        <v>0.574297919598173</v>
      </c>
      <c r="V372" s="14">
        <v>0.50304195544718</v>
      </c>
      <c r="W372" s="14">
        <v>0.573881183606476</v>
      </c>
      <c r="X372" s="14">
        <v>0.539299914733535</v>
      </c>
      <c r="Y372" s="14">
        <v>0.66529870290082904</v>
      </c>
      <c r="Z372" s="14">
        <v>0.71316820512692003</v>
      </c>
      <c r="AA372" s="14">
        <v>0.65108592303978097</v>
      </c>
      <c r="AB372" s="14">
        <v>0.70728358684926895</v>
      </c>
      <c r="AC372" s="14">
        <v>0.70656981098429605</v>
      </c>
      <c r="AD372" s="14">
        <v>0.63908522828174597</v>
      </c>
      <c r="AE372" s="14"/>
      <c r="AF372" s="14">
        <v>0.532720620656292</v>
      </c>
      <c r="AG372" s="14">
        <v>0.68158045266095302</v>
      </c>
      <c r="AH372" s="14">
        <v>0.498496244017749</v>
      </c>
      <c r="AI372" s="14"/>
      <c r="AJ372" s="14">
        <v>0.36403829476129701</v>
      </c>
      <c r="AK372" s="14">
        <v>0.75534408143735199</v>
      </c>
      <c r="AL372" s="14">
        <v>0.690648396802933</v>
      </c>
      <c r="AM372" s="14">
        <v>0.83002657486985898</v>
      </c>
      <c r="AN372" s="14">
        <v>0.59798489398069099</v>
      </c>
      <c r="AO372" s="14"/>
      <c r="AP372" s="14">
        <v>8.4692847458505596E-2</v>
      </c>
      <c r="AQ372" s="14">
        <v>0.75312289766584595</v>
      </c>
      <c r="AR372" s="14">
        <v>0.69624765377868902</v>
      </c>
      <c r="AS372" s="14">
        <v>0.66027899485153196</v>
      </c>
      <c r="AT372" s="14">
        <v>0.55664788418819</v>
      </c>
      <c r="AU372" s="14"/>
      <c r="AV372" s="14" t="s">
        <v>84</v>
      </c>
      <c r="AW372" s="14">
        <v>0.65951837543932201</v>
      </c>
      <c r="AX372" s="14">
        <v>0.59030519084981803</v>
      </c>
      <c r="AY372" s="14">
        <v>0.54839925572917103</v>
      </c>
      <c r="AZ372" s="14">
        <v>0.69077556419156905</v>
      </c>
      <c r="BA372" s="14"/>
      <c r="BB372" s="14">
        <v>0.70341587041664999</v>
      </c>
      <c r="BC372" s="14">
        <v>0.61852929900261799</v>
      </c>
      <c r="BD372" s="14">
        <v>0.45883659850612701</v>
      </c>
      <c r="BE372" s="14"/>
      <c r="BF372" s="14">
        <v>0.60611518384426399</v>
      </c>
    </row>
    <row r="373" spans="2:58" x14ac:dyDescent="0.35">
      <c r="B373" t="s">
        <v>188</v>
      </c>
      <c r="C373" s="14">
        <v>0.145268663302485</v>
      </c>
      <c r="D373" s="14">
        <v>0.15491773733353301</v>
      </c>
      <c r="E373" s="14">
        <v>0.136256861480271</v>
      </c>
      <c r="F373" s="14"/>
      <c r="G373" s="14">
        <v>0.11661492634375401</v>
      </c>
      <c r="H373" s="14">
        <v>0.158241627841715</v>
      </c>
      <c r="I373" s="14">
        <v>0.102255650939795</v>
      </c>
      <c r="J373" s="14">
        <v>0.117617286502027</v>
      </c>
      <c r="K373" s="14">
        <v>0.16014637792414901</v>
      </c>
      <c r="L373" s="14">
        <v>0.20127988953686199</v>
      </c>
      <c r="M373" s="14"/>
      <c r="N373" s="14">
        <v>0.161093457074446</v>
      </c>
      <c r="O373" s="14">
        <v>0.141949186249481</v>
      </c>
      <c r="P373" s="14">
        <v>0.14338607369652201</v>
      </c>
      <c r="Q373" s="14">
        <v>0.135876646323146</v>
      </c>
      <c r="R373" s="14"/>
      <c r="S373" s="14">
        <v>0.14275492425456501</v>
      </c>
      <c r="T373" s="14">
        <v>0.11548909962059201</v>
      </c>
      <c r="U373" s="14">
        <v>0.18392821402109499</v>
      </c>
      <c r="V373" s="14">
        <v>0.176067320662084</v>
      </c>
      <c r="W373" s="14">
        <v>0.14800241887710799</v>
      </c>
      <c r="X373" s="14">
        <v>0.137350514395817</v>
      </c>
      <c r="Y373" s="14">
        <v>0.16445526375879499</v>
      </c>
      <c r="Z373" s="14">
        <v>9.5570845548685904E-2</v>
      </c>
      <c r="AA373" s="14">
        <v>0.17337625530068301</v>
      </c>
      <c r="AB373" s="14">
        <v>0.131266805720019</v>
      </c>
      <c r="AC373" s="14">
        <v>0.104271713918037</v>
      </c>
      <c r="AD373" s="14">
        <v>0.12994662007390401</v>
      </c>
      <c r="AE373" s="14"/>
      <c r="AF373" s="14">
        <v>0.18068843444626101</v>
      </c>
      <c r="AG373" s="14">
        <v>0.12703754642749099</v>
      </c>
      <c r="AH373" s="14">
        <v>0.135084131572799</v>
      </c>
      <c r="AI373" s="14"/>
      <c r="AJ373" s="14">
        <v>0.22486843892934799</v>
      </c>
      <c r="AK373" s="14">
        <v>9.9707838352864106E-2</v>
      </c>
      <c r="AL373" s="14">
        <v>0.16996248227410399</v>
      </c>
      <c r="AM373" s="14">
        <v>0.104138814623866</v>
      </c>
      <c r="AN373" s="14">
        <v>0.121914494526231</v>
      </c>
      <c r="AO373" s="14"/>
      <c r="AP373" s="14">
        <v>0.23546717631938899</v>
      </c>
      <c r="AQ373" s="14">
        <v>0.102840098602036</v>
      </c>
      <c r="AR373" s="14">
        <v>0.16727572416896899</v>
      </c>
      <c r="AS373" s="14">
        <v>0.165349095383549</v>
      </c>
      <c r="AT373" s="14">
        <v>0.18583310991271801</v>
      </c>
      <c r="AU373" s="14"/>
      <c r="AV373" s="14" t="s">
        <v>84</v>
      </c>
      <c r="AW373" s="14">
        <v>0.121050695070479</v>
      </c>
      <c r="AX373" s="14">
        <v>0.151713875276975</v>
      </c>
      <c r="AY373" s="14">
        <v>0.12943886801916099</v>
      </c>
      <c r="AZ373" s="14">
        <v>7.2813499802480197E-2</v>
      </c>
      <c r="BA373" s="14"/>
      <c r="BB373" s="14">
        <v>0.142142752502357</v>
      </c>
      <c r="BC373" s="14">
        <v>0.24417630729743101</v>
      </c>
      <c r="BD373" s="14">
        <v>0.249956764432225</v>
      </c>
      <c r="BE373" s="14"/>
      <c r="BF373" s="14">
        <v>0.214232722351202</v>
      </c>
    </row>
    <row r="374" spans="2:58" x14ac:dyDescent="0.35">
      <c r="B374" t="s">
        <v>189</v>
      </c>
      <c r="C374" s="14">
        <v>0.11080991393041199</v>
      </c>
      <c r="D374" s="14">
        <v>0.11159654571698301</v>
      </c>
      <c r="E374" s="14">
        <v>0.11036746470316799</v>
      </c>
      <c r="F374" s="14"/>
      <c r="G374" s="14">
        <v>0.12010910951373301</v>
      </c>
      <c r="H374" s="14">
        <v>0.158408808391201</v>
      </c>
      <c r="I374" s="14">
        <v>8.0926326235889801E-2</v>
      </c>
      <c r="J374" s="14">
        <v>9.8732566061118604E-2</v>
      </c>
      <c r="K374" s="14">
        <v>7.3475835174582296E-2</v>
      </c>
      <c r="L374" s="14">
        <v>0.125162748743672</v>
      </c>
      <c r="M374" s="14"/>
      <c r="N374" s="14">
        <v>0.11691743855924799</v>
      </c>
      <c r="O374" s="14">
        <v>0.105413359581921</v>
      </c>
      <c r="P374" s="14">
        <v>0.110346617135696</v>
      </c>
      <c r="Q374" s="14">
        <v>0.103843576291113</v>
      </c>
      <c r="R374" s="14"/>
      <c r="S374" s="14">
        <v>0.128824290673867</v>
      </c>
      <c r="T374" s="14">
        <v>0.124378322754821</v>
      </c>
      <c r="U374" s="14">
        <v>0.116260369528113</v>
      </c>
      <c r="V374" s="14">
        <v>0.14151104922542401</v>
      </c>
      <c r="W374" s="14">
        <v>0.108830335619665</v>
      </c>
      <c r="X374" s="14">
        <v>0.15606570594849001</v>
      </c>
      <c r="Y374" s="14">
        <v>7.6118040573189105E-2</v>
      </c>
      <c r="Z374" s="14">
        <v>8.3678617751871298E-2</v>
      </c>
      <c r="AA374" s="14">
        <v>7.6333975114801195E-2</v>
      </c>
      <c r="AB374" s="14">
        <v>9.7290337419063802E-2</v>
      </c>
      <c r="AC374" s="14">
        <v>6.6810115216836094E-2</v>
      </c>
      <c r="AD374" s="14">
        <v>9.9110744652063307E-2</v>
      </c>
      <c r="AE374" s="14"/>
      <c r="AF374" s="14">
        <v>0.12927356369429299</v>
      </c>
      <c r="AG374" s="14">
        <v>8.7739543542982995E-2</v>
      </c>
      <c r="AH374" s="14">
        <v>0.148165607589656</v>
      </c>
      <c r="AI374" s="14"/>
      <c r="AJ374" s="14">
        <v>0.17360562954448899</v>
      </c>
      <c r="AK374" s="14">
        <v>7.8956754691181005E-2</v>
      </c>
      <c r="AL374" s="14">
        <v>6.8645131808369994E-2</v>
      </c>
      <c r="AM374" s="14">
        <v>3.40326496564985E-2</v>
      </c>
      <c r="AN374" s="14">
        <v>9.4237406624258502E-2</v>
      </c>
      <c r="AO374" s="14"/>
      <c r="AP374" s="14">
        <v>0.24679928455939101</v>
      </c>
      <c r="AQ374" s="14">
        <v>7.6471803344461298E-2</v>
      </c>
      <c r="AR374" s="14">
        <v>7.7692736577350596E-2</v>
      </c>
      <c r="AS374" s="14">
        <v>0.111229346113573</v>
      </c>
      <c r="AT374" s="14">
        <v>9.3930657167671697E-2</v>
      </c>
      <c r="AU374" s="14"/>
      <c r="AV374" s="14" t="s">
        <v>84</v>
      </c>
      <c r="AW374" s="14">
        <v>0.102521233062805</v>
      </c>
      <c r="AX374" s="14">
        <v>0.12678293273684699</v>
      </c>
      <c r="AY374" s="14">
        <v>0.116634279626955</v>
      </c>
      <c r="AZ374" s="14">
        <v>7.6316581760362795E-2</v>
      </c>
      <c r="BA374" s="14"/>
      <c r="BB374" s="14">
        <v>7.4541027705624999E-2</v>
      </c>
      <c r="BC374" s="14">
        <v>0.11495861555602099</v>
      </c>
      <c r="BD374" s="14">
        <v>0.14512091303494901</v>
      </c>
      <c r="BE374" s="14"/>
      <c r="BF374" s="14">
        <v>0.11469827836969999</v>
      </c>
    </row>
    <row r="375" spans="2:58" x14ac:dyDescent="0.35">
      <c r="B375" t="s">
        <v>190</v>
      </c>
      <c r="C375" s="14">
        <v>5.9290672818409301E-2</v>
      </c>
      <c r="D375" s="14">
        <v>6.8204602149100194E-2</v>
      </c>
      <c r="E375" s="14">
        <v>5.0744268374398098E-2</v>
      </c>
      <c r="F375" s="14"/>
      <c r="G375" s="14">
        <v>6.9908195582471994E-2</v>
      </c>
      <c r="H375" s="14">
        <v>5.8541419581098202E-2</v>
      </c>
      <c r="I375" s="14">
        <v>6.1326610552632797E-2</v>
      </c>
      <c r="J375" s="14">
        <v>4.1650007538288403E-2</v>
      </c>
      <c r="K375" s="14">
        <v>4.7360382296094003E-2</v>
      </c>
      <c r="L375" s="14">
        <v>7.3579045850796193E-2</v>
      </c>
      <c r="M375" s="14"/>
      <c r="N375" s="14">
        <v>5.6248556348992403E-2</v>
      </c>
      <c r="O375" s="14">
        <v>4.58906081992062E-2</v>
      </c>
      <c r="P375" s="14">
        <v>7.6635327689898503E-2</v>
      </c>
      <c r="Q375" s="14">
        <v>6.2349045995348802E-2</v>
      </c>
      <c r="R375" s="14"/>
      <c r="S375" s="14">
        <v>7.4988942699208902E-2</v>
      </c>
      <c r="T375" s="14">
        <v>6.3724786155697904E-2</v>
      </c>
      <c r="U375" s="14">
        <v>7.0414383662264199E-2</v>
      </c>
      <c r="V375" s="14">
        <v>8.2210062919736399E-2</v>
      </c>
      <c r="W375" s="14">
        <v>8.24629877083118E-2</v>
      </c>
      <c r="X375" s="14">
        <v>6.6975234836956596E-2</v>
      </c>
      <c r="Y375" s="14">
        <v>4.6070650880686903E-2</v>
      </c>
      <c r="Z375" s="14">
        <v>6.1810852291436701E-2</v>
      </c>
      <c r="AA375" s="14">
        <v>3.8250422902369498E-2</v>
      </c>
      <c r="AB375" s="14">
        <v>1.5979577704127199E-2</v>
      </c>
      <c r="AC375" s="14">
        <v>5.7755736592674599E-2</v>
      </c>
      <c r="AD375" s="14">
        <v>3.2444463905094097E-2</v>
      </c>
      <c r="AE375" s="14"/>
      <c r="AF375" s="14">
        <v>7.1566698097553005E-2</v>
      </c>
      <c r="AG375" s="14">
        <v>5.42514217857809E-2</v>
      </c>
      <c r="AH375" s="14">
        <v>5.9302282640482699E-2</v>
      </c>
      <c r="AI375" s="14"/>
      <c r="AJ375" s="14">
        <v>0.11840886498016399</v>
      </c>
      <c r="AK375" s="14">
        <v>3.28812521090616E-2</v>
      </c>
      <c r="AL375" s="14">
        <v>3.4934656536106501E-2</v>
      </c>
      <c r="AM375" s="14">
        <v>0</v>
      </c>
      <c r="AN375" s="14">
        <v>3.5697295490722598E-2</v>
      </c>
      <c r="AO375" s="14"/>
      <c r="AP375" s="14">
        <v>0.22339788042518699</v>
      </c>
      <c r="AQ375" s="14">
        <v>2.4975718319554099E-2</v>
      </c>
      <c r="AR375" s="14">
        <v>2.22205428148817E-2</v>
      </c>
      <c r="AS375" s="14">
        <v>1.7696807412033701E-2</v>
      </c>
      <c r="AT375" s="14">
        <v>2.80642848432636E-2</v>
      </c>
      <c r="AU375" s="14"/>
      <c r="AV375" s="14" t="s">
        <v>84</v>
      </c>
      <c r="AW375" s="14">
        <v>3.5325657231722603E-2</v>
      </c>
      <c r="AX375" s="14">
        <v>4.6526273867012503E-2</v>
      </c>
      <c r="AY375" s="14">
        <v>9.00224008373392E-2</v>
      </c>
      <c r="AZ375" s="14">
        <v>3.3564766252060702E-2</v>
      </c>
      <c r="BA375" s="14"/>
      <c r="BB375" s="14">
        <v>3.5111253156698302E-2</v>
      </c>
      <c r="BC375" s="14">
        <v>0</v>
      </c>
      <c r="BD375" s="14">
        <v>4.2705234281373398E-2</v>
      </c>
      <c r="BE375" s="14"/>
      <c r="BF375" s="14">
        <v>1.9333201018269599E-2</v>
      </c>
    </row>
    <row r="376" spans="2:58" x14ac:dyDescent="0.35">
      <c r="B376" t="s">
        <v>191</v>
      </c>
      <c r="C376" s="14">
        <v>4.83301525480355E-2</v>
      </c>
      <c r="D376" s="14">
        <v>6.2476043012567602E-2</v>
      </c>
      <c r="E376" s="14">
        <v>3.4632380715437401E-2</v>
      </c>
      <c r="F376" s="14"/>
      <c r="G376" s="14">
        <v>6.7371761228137303E-2</v>
      </c>
      <c r="H376" s="14">
        <v>5.6094482453761502E-2</v>
      </c>
      <c r="I376" s="14">
        <v>7.2753371975206205E-2</v>
      </c>
      <c r="J376" s="14">
        <v>2.7893239574985199E-2</v>
      </c>
      <c r="K376" s="14">
        <v>3.7004997112094998E-2</v>
      </c>
      <c r="L376" s="14">
        <v>3.3771685532403499E-2</v>
      </c>
      <c r="M376" s="14"/>
      <c r="N376" s="14">
        <v>5.6847935006216203E-2</v>
      </c>
      <c r="O376" s="14">
        <v>4.2384231858445899E-2</v>
      </c>
      <c r="P376" s="14">
        <v>5.40224505420576E-2</v>
      </c>
      <c r="Q376" s="14">
        <v>4.1170281797961499E-2</v>
      </c>
      <c r="R376" s="14"/>
      <c r="S376" s="14">
        <v>0.119965890681486</v>
      </c>
      <c r="T376" s="14">
        <v>4.0802266119646401E-2</v>
      </c>
      <c r="U376" s="14">
        <v>3.0090163236223499E-2</v>
      </c>
      <c r="V376" s="14">
        <v>3.7596928111897597E-2</v>
      </c>
      <c r="W376" s="14">
        <v>4.1526624049822998E-2</v>
      </c>
      <c r="X376" s="14">
        <v>5.6820781774050901E-2</v>
      </c>
      <c r="Y376" s="14">
        <v>2.9842567464187099E-2</v>
      </c>
      <c r="Z376" s="14">
        <v>2.2435958054098201E-2</v>
      </c>
      <c r="AA376" s="14">
        <v>2.62578713709513E-2</v>
      </c>
      <c r="AB376" s="14">
        <v>2.5704599378431399E-2</v>
      </c>
      <c r="AC376" s="14">
        <v>3.7065395068574897E-2</v>
      </c>
      <c r="AD376" s="14">
        <v>6.8727772208535598E-2</v>
      </c>
      <c r="AE376" s="14"/>
      <c r="AF376" s="14">
        <v>5.8887221934272302E-2</v>
      </c>
      <c r="AG376" s="14">
        <v>3.4104636462657198E-2</v>
      </c>
      <c r="AH376" s="14">
        <v>5.9176623349678603E-2</v>
      </c>
      <c r="AI376" s="14"/>
      <c r="AJ376" s="14">
        <v>9.5575531269887895E-2</v>
      </c>
      <c r="AK376" s="14">
        <v>2.0287668404892101E-2</v>
      </c>
      <c r="AL376" s="14">
        <v>1.9608759792968999E-2</v>
      </c>
      <c r="AM376" s="14">
        <v>0</v>
      </c>
      <c r="AN376" s="14">
        <v>4.5617493560644103E-2</v>
      </c>
      <c r="AO376" s="14"/>
      <c r="AP376" s="14">
        <v>0.18895030936770199</v>
      </c>
      <c r="AQ376" s="14">
        <v>2.13208654789292E-2</v>
      </c>
      <c r="AR376" s="14">
        <v>2.34908067139105E-2</v>
      </c>
      <c r="AS376" s="14">
        <v>1.6521536969309001E-2</v>
      </c>
      <c r="AT376" s="14">
        <v>5.0234704820888596E-3</v>
      </c>
      <c r="AU376" s="14"/>
      <c r="AV376" s="14" t="s">
        <v>84</v>
      </c>
      <c r="AW376" s="14">
        <v>3.5750469473022697E-2</v>
      </c>
      <c r="AX376" s="14">
        <v>5.3006490044404303E-2</v>
      </c>
      <c r="AY376" s="14">
        <v>9.5366554497408093E-2</v>
      </c>
      <c r="AZ376" s="14">
        <v>0.12652958799352801</v>
      </c>
      <c r="BA376" s="14"/>
      <c r="BB376" s="14">
        <v>1.94955278471825E-2</v>
      </c>
      <c r="BC376" s="14">
        <v>6.7049149671201498E-3</v>
      </c>
      <c r="BD376" s="14">
        <v>1.24116388464063E-2</v>
      </c>
      <c r="BE376" s="14"/>
      <c r="BF376" s="14">
        <v>1.3818617131274601E-2</v>
      </c>
    </row>
    <row r="377" spans="2:58" x14ac:dyDescent="0.35">
      <c r="B377" t="s">
        <v>141</v>
      </c>
      <c r="C377" s="14">
        <v>3.59104145856829E-2</v>
      </c>
      <c r="D377" s="14">
        <v>2.45874336896406E-2</v>
      </c>
      <c r="E377" s="14">
        <v>4.7094968715701999E-2</v>
      </c>
      <c r="F377" s="14"/>
      <c r="G377" s="14">
        <v>5.4417972499304898E-2</v>
      </c>
      <c r="H377" s="14">
        <v>3.5817492410903998E-2</v>
      </c>
      <c r="I377" s="14">
        <v>4.72038580736499E-2</v>
      </c>
      <c r="J377" s="14">
        <v>3.0601400052141601E-2</v>
      </c>
      <c r="K377" s="14">
        <v>4.2141568283573502E-2</v>
      </c>
      <c r="L377" s="14">
        <v>1.46312535136732E-2</v>
      </c>
      <c r="M377" s="14"/>
      <c r="N377" s="14">
        <v>3.0352568080412E-2</v>
      </c>
      <c r="O377" s="14">
        <v>3.04426185368286E-2</v>
      </c>
      <c r="P377" s="14">
        <v>3.8041755919739198E-2</v>
      </c>
      <c r="Q377" s="14">
        <v>4.6392255075865099E-2</v>
      </c>
      <c r="R377" s="14"/>
      <c r="S377" s="14">
        <v>4.1690101778292299E-2</v>
      </c>
      <c r="T377" s="14">
        <v>3.9215980007869897E-2</v>
      </c>
      <c r="U377" s="14">
        <v>2.5008949954130801E-2</v>
      </c>
      <c r="V377" s="14">
        <v>5.9572683633677598E-2</v>
      </c>
      <c r="W377" s="14">
        <v>4.5296450138616801E-2</v>
      </c>
      <c r="X377" s="14">
        <v>4.3487848311151399E-2</v>
      </c>
      <c r="Y377" s="14">
        <v>1.82147744223125E-2</v>
      </c>
      <c r="Z377" s="14">
        <v>2.33355212269882E-2</v>
      </c>
      <c r="AA377" s="14">
        <v>3.4695552271414902E-2</v>
      </c>
      <c r="AB377" s="14">
        <v>2.2475092929089901E-2</v>
      </c>
      <c r="AC377" s="14">
        <v>2.7527228219581E-2</v>
      </c>
      <c r="AD377" s="14">
        <v>3.0685170878656399E-2</v>
      </c>
      <c r="AE377" s="14"/>
      <c r="AF377" s="14">
        <v>2.6863461171327901E-2</v>
      </c>
      <c r="AG377" s="14">
        <v>1.5286399120134599E-2</v>
      </c>
      <c r="AH377" s="14">
        <v>9.9775110829634403E-2</v>
      </c>
      <c r="AI377" s="14"/>
      <c r="AJ377" s="14">
        <v>2.3503240514813999E-2</v>
      </c>
      <c r="AK377" s="14">
        <v>1.2822405004649101E-2</v>
      </c>
      <c r="AL377" s="14">
        <v>1.6200572785517599E-2</v>
      </c>
      <c r="AM377" s="14">
        <v>3.1801960849776399E-2</v>
      </c>
      <c r="AN377" s="14">
        <v>0.104548415817453</v>
      </c>
      <c r="AO377" s="14"/>
      <c r="AP377" s="14">
        <v>2.06925018698247E-2</v>
      </c>
      <c r="AQ377" s="14">
        <v>2.1268616589173599E-2</v>
      </c>
      <c r="AR377" s="14">
        <v>1.30725359461989E-2</v>
      </c>
      <c r="AS377" s="14">
        <v>2.89242192700041E-2</v>
      </c>
      <c r="AT377" s="14">
        <v>0.13050059340606701</v>
      </c>
      <c r="AU377" s="14"/>
      <c r="AV377" s="14" t="s">
        <v>84</v>
      </c>
      <c r="AW377" s="14">
        <v>4.5833569722648897E-2</v>
      </c>
      <c r="AX377" s="14">
        <v>3.1665237224942099E-2</v>
      </c>
      <c r="AY377" s="14">
        <v>2.01386412899652E-2</v>
      </c>
      <c r="AZ377" s="14">
        <v>0</v>
      </c>
      <c r="BA377" s="14"/>
      <c r="BB377" s="14">
        <v>2.5293568371487E-2</v>
      </c>
      <c r="BC377" s="14">
        <v>1.5630863176809201E-2</v>
      </c>
      <c r="BD377" s="14">
        <v>9.0968850898919998E-2</v>
      </c>
      <c r="BE377" s="14"/>
      <c r="BF377" s="14">
        <v>3.1801997285289402E-2</v>
      </c>
    </row>
    <row r="378" spans="2:58" x14ac:dyDescent="0.35"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</row>
    <row r="379" spans="2:58" x14ac:dyDescent="0.35">
      <c r="B379" s="6" t="s">
        <v>194</v>
      </c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</row>
    <row r="380" spans="2:58" x14ac:dyDescent="0.35">
      <c r="B380" s="24" t="s">
        <v>82</v>
      </c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</row>
    <row r="381" spans="2:58" x14ac:dyDescent="0.35">
      <c r="B381" t="s">
        <v>187</v>
      </c>
      <c r="C381" s="14">
        <v>0.33941411003187</v>
      </c>
      <c r="D381" s="14">
        <v>0.34847942747164701</v>
      </c>
      <c r="E381" s="14">
        <v>0.32951216002629402</v>
      </c>
      <c r="F381" s="14"/>
      <c r="G381" s="14">
        <v>0.214615226098683</v>
      </c>
      <c r="H381" s="14">
        <v>0.18624380018186401</v>
      </c>
      <c r="I381" s="14">
        <v>0.27892866909744102</v>
      </c>
      <c r="J381" s="14">
        <v>0.36709650140266797</v>
      </c>
      <c r="K381" s="14">
        <v>0.450207427732847</v>
      </c>
      <c r="L381" s="14">
        <v>0.49905780758736701</v>
      </c>
      <c r="M381" s="14"/>
      <c r="N381" s="14">
        <v>0.30661195960958199</v>
      </c>
      <c r="O381" s="14">
        <v>0.33028695795816498</v>
      </c>
      <c r="P381" s="14">
        <v>0.36647422252480499</v>
      </c>
      <c r="Q381" s="14">
        <v>0.35627866845884698</v>
      </c>
      <c r="R381" s="14"/>
      <c r="S381" s="14">
        <v>0.25700850839544798</v>
      </c>
      <c r="T381" s="14">
        <v>0.41986957777568401</v>
      </c>
      <c r="U381" s="14">
        <v>0.39737261777516902</v>
      </c>
      <c r="V381" s="14">
        <v>0.40784549203404202</v>
      </c>
      <c r="W381" s="14">
        <v>0.38290248056265802</v>
      </c>
      <c r="X381" s="14">
        <v>0.32953788224295999</v>
      </c>
      <c r="Y381" s="14">
        <v>0.38966963371859098</v>
      </c>
      <c r="Z381" s="14">
        <v>0.21020353405665201</v>
      </c>
      <c r="AA381" s="14">
        <v>0.27705529327091899</v>
      </c>
      <c r="AB381" s="14">
        <v>0.29143831945530702</v>
      </c>
      <c r="AC381" s="14">
        <v>0.31391392999243001</v>
      </c>
      <c r="AD381" s="14">
        <v>0.39718234000988001</v>
      </c>
      <c r="AE381" s="14"/>
      <c r="AF381" s="14">
        <v>0.50165163269683299</v>
      </c>
      <c r="AG381" s="14">
        <v>0.25118442859172502</v>
      </c>
      <c r="AH381" s="14">
        <v>0.23831941563040099</v>
      </c>
      <c r="AI381" s="14"/>
      <c r="AJ381" s="14">
        <v>0.57545772551586805</v>
      </c>
      <c r="AK381" s="14">
        <v>9.0771977577948207E-2</v>
      </c>
      <c r="AL381" s="14">
        <v>0.24913777911495799</v>
      </c>
      <c r="AM381" s="14">
        <v>0.71817973758746501</v>
      </c>
      <c r="AN381" s="14">
        <v>0.31271917681600703</v>
      </c>
      <c r="AO381" s="14"/>
      <c r="AP381" s="14">
        <v>0.61261188617307505</v>
      </c>
      <c r="AQ381" s="14">
        <v>4.58503019065808E-2</v>
      </c>
      <c r="AR381" s="14">
        <v>0.31037057175104499</v>
      </c>
      <c r="AS381" s="14">
        <v>0.696693410113848</v>
      </c>
      <c r="AT381" s="14">
        <v>0.43174917339938101</v>
      </c>
      <c r="AU381" s="14"/>
      <c r="AV381" s="14" t="s">
        <v>84</v>
      </c>
      <c r="AW381" s="14">
        <v>0.34498295473951401</v>
      </c>
      <c r="AX381" s="14">
        <v>0.26602237971508602</v>
      </c>
      <c r="AY381" s="14">
        <v>0.20950369996749599</v>
      </c>
      <c r="AZ381" s="14">
        <v>0.29900696283183298</v>
      </c>
      <c r="BA381" s="14"/>
      <c r="BB381" s="14">
        <v>6.4065463021792099E-2</v>
      </c>
      <c r="BC381" s="14">
        <v>0.80379413211980499</v>
      </c>
      <c r="BD381" s="14">
        <v>0.52579057691881403</v>
      </c>
      <c r="BE381" s="14"/>
      <c r="BF381" s="14">
        <v>0.49054488587557399</v>
      </c>
    </row>
    <row r="382" spans="2:58" x14ac:dyDescent="0.35">
      <c r="B382" t="s">
        <v>188</v>
      </c>
      <c r="C382" s="14">
        <v>0.16587220148821</v>
      </c>
      <c r="D382" s="14">
        <v>0.15397419259297701</v>
      </c>
      <c r="E382" s="14">
        <v>0.17800311956408699</v>
      </c>
      <c r="F382" s="14"/>
      <c r="G382" s="14">
        <v>0.206987865169413</v>
      </c>
      <c r="H382" s="14">
        <v>0.16190861106891999</v>
      </c>
      <c r="I382" s="14">
        <v>0.181669500955738</v>
      </c>
      <c r="J382" s="14">
        <v>0.166108272453665</v>
      </c>
      <c r="K382" s="14">
        <v>0.15358306102622199</v>
      </c>
      <c r="L382" s="14">
        <v>0.136968116279503</v>
      </c>
      <c r="M382" s="14"/>
      <c r="N382" s="14">
        <v>0.18282349372544501</v>
      </c>
      <c r="O382" s="14">
        <v>0.17957845000852199</v>
      </c>
      <c r="P382" s="14">
        <v>0.13471936899887799</v>
      </c>
      <c r="Q382" s="14">
        <v>0.16364918454675501</v>
      </c>
      <c r="R382" s="14"/>
      <c r="S382" s="14">
        <v>0.146562723697236</v>
      </c>
      <c r="T382" s="14">
        <v>0.14871141580670399</v>
      </c>
      <c r="U382" s="14">
        <v>0.16870390459323301</v>
      </c>
      <c r="V382" s="14">
        <v>0.17193584258238101</v>
      </c>
      <c r="W382" s="14">
        <v>0.19084000496153899</v>
      </c>
      <c r="X382" s="14">
        <v>0.13188001113940501</v>
      </c>
      <c r="Y382" s="14">
        <v>0.194938064742949</v>
      </c>
      <c r="Z382" s="14">
        <v>0.14140306211557599</v>
      </c>
      <c r="AA382" s="14">
        <v>0.13457316237883099</v>
      </c>
      <c r="AB382" s="14">
        <v>0.24432321376984201</v>
      </c>
      <c r="AC382" s="14">
        <v>0.166756865230972</v>
      </c>
      <c r="AD382" s="14">
        <v>0.181018374323653</v>
      </c>
      <c r="AE382" s="14"/>
      <c r="AF382" s="14">
        <v>0.133026820590986</v>
      </c>
      <c r="AG382" s="14">
        <v>0.177841111153096</v>
      </c>
      <c r="AH382" s="14">
        <v>0.19813270303123201</v>
      </c>
      <c r="AI382" s="14"/>
      <c r="AJ382" s="14">
        <v>0.149681519114963</v>
      </c>
      <c r="AK382" s="14">
        <v>0.131449089182095</v>
      </c>
      <c r="AL382" s="14">
        <v>0.24929431894411599</v>
      </c>
      <c r="AM382" s="14">
        <v>0.103150646376866</v>
      </c>
      <c r="AN382" s="14">
        <v>0.18857644005497901</v>
      </c>
      <c r="AO382" s="14"/>
      <c r="AP382" s="14">
        <v>0.15749619349234301</v>
      </c>
      <c r="AQ382" s="14">
        <v>0.13127717402559599</v>
      </c>
      <c r="AR382" s="14">
        <v>0.25888399968348202</v>
      </c>
      <c r="AS382" s="14">
        <v>9.5387687043589603E-2</v>
      </c>
      <c r="AT382" s="14">
        <v>0.25763160100768201</v>
      </c>
      <c r="AU382" s="14"/>
      <c r="AV382" s="14" t="s">
        <v>84</v>
      </c>
      <c r="AW382" s="14">
        <v>0.17506828278632999</v>
      </c>
      <c r="AX382" s="14">
        <v>0.18247325211357601</v>
      </c>
      <c r="AY382" s="14">
        <v>0.203546844061818</v>
      </c>
      <c r="AZ382" s="14">
        <v>0.15298245222599899</v>
      </c>
      <c r="BA382" s="14"/>
      <c r="BB382" s="14">
        <v>0.20057304371948501</v>
      </c>
      <c r="BC382" s="14">
        <v>5.9399706460276799E-2</v>
      </c>
      <c r="BD382" s="14">
        <v>0.26498725138600399</v>
      </c>
      <c r="BE382" s="14"/>
      <c r="BF382" s="14">
        <v>0.157749862711486</v>
      </c>
    </row>
    <row r="383" spans="2:58" x14ac:dyDescent="0.35">
      <c r="B383" t="s">
        <v>189</v>
      </c>
      <c r="C383" s="14">
        <v>0.163042642247332</v>
      </c>
      <c r="D383" s="14">
        <v>0.16906356260581401</v>
      </c>
      <c r="E383" s="14">
        <v>0.157633145285096</v>
      </c>
      <c r="F383" s="14"/>
      <c r="G383" s="14">
        <v>0.202658847418525</v>
      </c>
      <c r="H383" s="14">
        <v>0.18186439669444401</v>
      </c>
      <c r="I383" s="14">
        <v>0.16746177255134301</v>
      </c>
      <c r="J383" s="14">
        <v>0.142762505330878</v>
      </c>
      <c r="K383" s="14">
        <v>0.148711666407843</v>
      </c>
      <c r="L383" s="14">
        <v>0.14395692062072399</v>
      </c>
      <c r="M383" s="14"/>
      <c r="N383" s="14">
        <v>0.162803989859089</v>
      </c>
      <c r="O383" s="14">
        <v>0.16574711256006699</v>
      </c>
      <c r="P383" s="14">
        <v>0.15750993552544801</v>
      </c>
      <c r="Q383" s="14">
        <v>0.16828635554124899</v>
      </c>
      <c r="R383" s="14"/>
      <c r="S383" s="14">
        <v>0.18538948584297199</v>
      </c>
      <c r="T383" s="14">
        <v>0.163679131637159</v>
      </c>
      <c r="U383" s="14">
        <v>0.13207695149458201</v>
      </c>
      <c r="V383" s="14">
        <v>0.111331579217318</v>
      </c>
      <c r="W383" s="14">
        <v>0.14902493530433999</v>
      </c>
      <c r="X383" s="14">
        <v>0.172552604572419</v>
      </c>
      <c r="Y383" s="14">
        <v>0.14101241586229801</v>
      </c>
      <c r="Z383" s="14">
        <v>0.19784485481543901</v>
      </c>
      <c r="AA383" s="14">
        <v>0.20553731176987</v>
      </c>
      <c r="AB383" s="14">
        <v>0.17068582384857001</v>
      </c>
      <c r="AC383" s="14">
        <v>0.14261007399398201</v>
      </c>
      <c r="AD383" s="14">
        <v>0.166104962768308</v>
      </c>
      <c r="AE383" s="14"/>
      <c r="AF383" s="14">
        <v>0.124732190051215</v>
      </c>
      <c r="AG383" s="14">
        <v>0.19506874222067599</v>
      </c>
      <c r="AH383" s="14">
        <v>0.15988228798340601</v>
      </c>
      <c r="AI383" s="14"/>
      <c r="AJ383" s="14">
        <v>0.11315850184976201</v>
      </c>
      <c r="AK383" s="14">
        <v>0.196355866978349</v>
      </c>
      <c r="AL383" s="14">
        <v>0.24430753492027901</v>
      </c>
      <c r="AM383" s="14">
        <v>0.112008494881252</v>
      </c>
      <c r="AN383" s="14">
        <v>0.150827914487561</v>
      </c>
      <c r="AO383" s="14"/>
      <c r="AP383" s="14">
        <v>0.108996832465399</v>
      </c>
      <c r="AQ383" s="14">
        <v>0.206596645124277</v>
      </c>
      <c r="AR383" s="14">
        <v>0.207048938283103</v>
      </c>
      <c r="AS383" s="14">
        <v>0.12058732566217099</v>
      </c>
      <c r="AT383" s="14">
        <v>9.8183899697270399E-2</v>
      </c>
      <c r="AU383" s="14"/>
      <c r="AV383" s="14" t="s">
        <v>84</v>
      </c>
      <c r="AW383" s="14">
        <v>0.13698417308275099</v>
      </c>
      <c r="AX383" s="14">
        <v>0.19956247892416301</v>
      </c>
      <c r="AY383" s="14">
        <v>0.16080493101649099</v>
      </c>
      <c r="AZ383" s="14">
        <v>0.188751862251063</v>
      </c>
      <c r="BA383" s="14"/>
      <c r="BB383" s="14">
        <v>0.228472653884842</v>
      </c>
      <c r="BC383" s="14">
        <v>6.9295229447156395E-2</v>
      </c>
      <c r="BD383" s="14">
        <v>6.5422464178710601E-2</v>
      </c>
      <c r="BE383" s="14"/>
      <c r="BF383" s="14">
        <v>0.12809509016530499</v>
      </c>
    </row>
    <row r="384" spans="2:58" x14ac:dyDescent="0.35">
      <c r="B384" t="s">
        <v>190</v>
      </c>
      <c r="C384" s="14">
        <v>0.14321765267361999</v>
      </c>
      <c r="D384" s="14">
        <v>0.14200109541120001</v>
      </c>
      <c r="E384" s="14">
        <v>0.143912613639432</v>
      </c>
      <c r="F384" s="14"/>
      <c r="G384" s="14">
        <v>0.17152697021046501</v>
      </c>
      <c r="H384" s="14">
        <v>0.204626375728827</v>
      </c>
      <c r="I384" s="14">
        <v>0.14106893647253599</v>
      </c>
      <c r="J384" s="14">
        <v>0.16092798049953499</v>
      </c>
      <c r="K384" s="14">
        <v>0.109292873238153</v>
      </c>
      <c r="L384" s="14">
        <v>8.4586998223113594E-2</v>
      </c>
      <c r="M384" s="14"/>
      <c r="N384" s="14">
        <v>0.15318424349048701</v>
      </c>
      <c r="O384" s="14">
        <v>0.15652578741659701</v>
      </c>
      <c r="P384" s="14">
        <v>0.12302664826092601</v>
      </c>
      <c r="Q384" s="14">
        <v>0.13701275297235499</v>
      </c>
      <c r="R384" s="14"/>
      <c r="S384" s="14">
        <v>0.18347430196025499</v>
      </c>
      <c r="T384" s="14">
        <v>9.2985727311011304E-2</v>
      </c>
      <c r="U384" s="14">
        <v>0.154060531046397</v>
      </c>
      <c r="V384" s="14">
        <v>0.14913842863284199</v>
      </c>
      <c r="W384" s="14">
        <v>0.114332901899196</v>
      </c>
      <c r="X384" s="14">
        <v>0.18605993297548401</v>
      </c>
      <c r="Y384" s="14">
        <v>0.112851724364947</v>
      </c>
      <c r="Z384" s="14">
        <v>0.204292463457206</v>
      </c>
      <c r="AA384" s="14">
        <v>0.14594704694185201</v>
      </c>
      <c r="AB384" s="14">
        <v>0.132898124857358</v>
      </c>
      <c r="AC384" s="14">
        <v>0.161363753835299</v>
      </c>
      <c r="AD384" s="14">
        <v>5.47671919013938E-2</v>
      </c>
      <c r="AE384" s="14"/>
      <c r="AF384" s="14">
        <v>0.102450138049006</v>
      </c>
      <c r="AG384" s="14">
        <v>0.17487958124925199</v>
      </c>
      <c r="AH384" s="14">
        <v>0.15573587238634601</v>
      </c>
      <c r="AI384" s="14"/>
      <c r="AJ384" s="14">
        <v>8.2311750521091104E-2</v>
      </c>
      <c r="AK384" s="14">
        <v>0.25082129521699698</v>
      </c>
      <c r="AL384" s="14">
        <v>0.16443503161966999</v>
      </c>
      <c r="AM384" s="14">
        <v>6.6661121154417094E-2</v>
      </c>
      <c r="AN384" s="14">
        <v>0.11877899099606599</v>
      </c>
      <c r="AO384" s="14"/>
      <c r="AP384" s="14">
        <v>7.1303156719741495E-2</v>
      </c>
      <c r="AQ384" s="14">
        <v>0.26840554678310002</v>
      </c>
      <c r="AR384" s="14">
        <v>0.14052433459987601</v>
      </c>
      <c r="AS384" s="14">
        <v>4.5285225597488897E-2</v>
      </c>
      <c r="AT384" s="14">
        <v>3.8348720478932001E-2</v>
      </c>
      <c r="AU384" s="14"/>
      <c r="AV384" s="14" t="s">
        <v>84</v>
      </c>
      <c r="AW384" s="14">
        <v>0.164622696557295</v>
      </c>
      <c r="AX384" s="14">
        <v>0.17705582773197001</v>
      </c>
      <c r="AY384" s="14">
        <v>0.16588802961810001</v>
      </c>
      <c r="AZ384" s="14">
        <v>0.155865498832713</v>
      </c>
      <c r="BA384" s="14"/>
      <c r="BB384" s="14">
        <v>0.28359927199816898</v>
      </c>
      <c r="BC384" s="14">
        <v>2.90322268644716E-2</v>
      </c>
      <c r="BD384" s="14">
        <v>2.6173131868058901E-2</v>
      </c>
      <c r="BE384" s="14"/>
      <c r="BF384" s="14">
        <v>0.110074320933959</v>
      </c>
    </row>
    <row r="385" spans="2:58" x14ac:dyDescent="0.35">
      <c r="B385" t="s">
        <v>191</v>
      </c>
      <c r="C385" s="14">
        <v>0.14567503823762101</v>
      </c>
      <c r="D385" s="14">
        <v>0.16105118199030599</v>
      </c>
      <c r="E385" s="14">
        <v>0.131061013959099</v>
      </c>
      <c r="F385" s="14"/>
      <c r="G385" s="14">
        <v>0.14804823562935099</v>
      </c>
      <c r="H385" s="14">
        <v>0.22284152139489599</v>
      </c>
      <c r="I385" s="14">
        <v>0.18446657156152099</v>
      </c>
      <c r="J385" s="14">
        <v>0.131720445515593</v>
      </c>
      <c r="K385" s="14">
        <v>8.8623771049597594E-2</v>
      </c>
      <c r="L385" s="14">
        <v>9.9577697372404697E-2</v>
      </c>
      <c r="M385" s="14"/>
      <c r="N385" s="14">
        <v>0.16226317241697</v>
      </c>
      <c r="O385" s="14">
        <v>0.13526910097301101</v>
      </c>
      <c r="P385" s="14">
        <v>0.171236870524377</v>
      </c>
      <c r="Q385" s="14">
        <v>0.113031791405281</v>
      </c>
      <c r="R385" s="14"/>
      <c r="S385" s="14">
        <v>0.182039694109947</v>
      </c>
      <c r="T385" s="14">
        <v>0.11290781782466799</v>
      </c>
      <c r="U385" s="14">
        <v>0.122761338451345</v>
      </c>
      <c r="V385" s="14">
        <v>0.106584951717402</v>
      </c>
      <c r="W385" s="14">
        <v>0.13002850036319999</v>
      </c>
      <c r="X385" s="14">
        <v>0.13611062618464101</v>
      </c>
      <c r="Y385" s="14">
        <v>0.126812979495215</v>
      </c>
      <c r="Z385" s="14">
        <v>0.223105771902358</v>
      </c>
      <c r="AA385" s="14">
        <v>0.206240784152152</v>
      </c>
      <c r="AB385" s="14">
        <v>0.12138927060277201</v>
      </c>
      <c r="AC385" s="14">
        <v>0.169282192132542</v>
      </c>
      <c r="AD385" s="14">
        <v>0.120127033220467</v>
      </c>
      <c r="AE385" s="14"/>
      <c r="AF385" s="14">
        <v>0.103011766594356</v>
      </c>
      <c r="AG385" s="14">
        <v>0.17917133925119999</v>
      </c>
      <c r="AH385" s="14">
        <v>0.14978324335788301</v>
      </c>
      <c r="AI385" s="14"/>
      <c r="AJ385" s="14">
        <v>4.6936729430184898E-2</v>
      </c>
      <c r="AK385" s="14">
        <v>0.31586901149766999</v>
      </c>
      <c r="AL385" s="14">
        <v>6.9375531626604106E-2</v>
      </c>
      <c r="AM385" s="14">
        <v>0</v>
      </c>
      <c r="AN385" s="14">
        <v>0.104705965858415</v>
      </c>
      <c r="AO385" s="14"/>
      <c r="AP385" s="14">
        <v>1.6255114544396598E-2</v>
      </c>
      <c r="AQ385" s="14">
        <v>0.33272778914386802</v>
      </c>
      <c r="AR385" s="14">
        <v>6.3860952146606004E-2</v>
      </c>
      <c r="AS385" s="14">
        <v>8.6160502003068094E-3</v>
      </c>
      <c r="AT385" s="14">
        <v>1.0499652464398299E-2</v>
      </c>
      <c r="AU385" s="14"/>
      <c r="AV385" s="14" t="s">
        <v>84</v>
      </c>
      <c r="AW385" s="14">
        <v>0.139311451451861</v>
      </c>
      <c r="AX385" s="14">
        <v>0.149063502564075</v>
      </c>
      <c r="AY385" s="14">
        <v>0.22542569390487899</v>
      </c>
      <c r="AZ385" s="14">
        <v>0.20339322385839201</v>
      </c>
      <c r="BA385" s="14"/>
      <c r="BB385" s="14">
        <v>0.20678525768769099</v>
      </c>
      <c r="BC385" s="14">
        <v>1.5526441341622401E-2</v>
      </c>
      <c r="BD385" s="14">
        <v>2.5941805543704999E-2</v>
      </c>
      <c r="BE385" s="14"/>
      <c r="BF385" s="14">
        <v>7.9105968072420402E-2</v>
      </c>
    </row>
    <row r="386" spans="2:58" x14ac:dyDescent="0.35">
      <c r="B386" t="s">
        <v>141</v>
      </c>
      <c r="C386" s="14">
        <v>4.2778355321347397E-2</v>
      </c>
      <c r="D386" s="14">
        <v>2.5430539928055801E-2</v>
      </c>
      <c r="E386" s="14">
        <v>5.98779475259913E-2</v>
      </c>
      <c r="F386" s="14"/>
      <c r="G386" s="14">
        <v>5.6162855473562499E-2</v>
      </c>
      <c r="H386" s="14">
        <v>4.2515294931048699E-2</v>
      </c>
      <c r="I386" s="14">
        <v>4.6404549361421701E-2</v>
      </c>
      <c r="J386" s="14">
        <v>3.1384294797660701E-2</v>
      </c>
      <c r="K386" s="14">
        <v>4.9581200545337198E-2</v>
      </c>
      <c r="L386" s="14">
        <v>3.5852459916887597E-2</v>
      </c>
      <c r="M386" s="14"/>
      <c r="N386" s="14">
        <v>3.2313140898426997E-2</v>
      </c>
      <c r="O386" s="14">
        <v>3.2592591083638198E-2</v>
      </c>
      <c r="P386" s="14">
        <v>4.7032954165566E-2</v>
      </c>
      <c r="Q386" s="14">
        <v>6.1741247075512103E-2</v>
      </c>
      <c r="R386" s="14"/>
      <c r="S386" s="14">
        <v>4.5525285994142801E-2</v>
      </c>
      <c r="T386" s="14">
        <v>6.1846329644772803E-2</v>
      </c>
      <c r="U386" s="14">
        <v>2.5024656639274799E-2</v>
      </c>
      <c r="V386" s="14">
        <v>5.3163705816015303E-2</v>
      </c>
      <c r="W386" s="14">
        <v>3.2871176909067601E-2</v>
      </c>
      <c r="X386" s="14">
        <v>4.3858942885090402E-2</v>
      </c>
      <c r="Y386" s="14">
        <v>3.4715181815999203E-2</v>
      </c>
      <c r="Z386" s="14">
        <v>2.3150313652768699E-2</v>
      </c>
      <c r="AA386" s="14">
        <v>3.0646401486375499E-2</v>
      </c>
      <c r="AB386" s="14">
        <v>3.9265247466150503E-2</v>
      </c>
      <c r="AC386" s="14">
        <v>4.6073184814775202E-2</v>
      </c>
      <c r="AD386" s="14">
        <v>8.0800097776297694E-2</v>
      </c>
      <c r="AE386" s="14"/>
      <c r="AF386" s="14">
        <v>3.5127452017605303E-2</v>
      </c>
      <c r="AG386" s="14">
        <v>2.1854797534050702E-2</v>
      </c>
      <c r="AH386" s="14">
        <v>9.8146477610730906E-2</v>
      </c>
      <c r="AI386" s="14"/>
      <c r="AJ386" s="14">
        <v>3.2453773568131297E-2</v>
      </c>
      <c r="AK386" s="14">
        <v>1.4732759546940701E-2</v>
      </c>
      <c r="AL386" s="14">
        <v>2.34498037743733E-2</v>
      </c>
      <c r="AM386" s="14">
        <v>0</v>
      </c>
      <c r="AN386" s="14">
        <v>0.124391511786971</v>
      </c>
      <c r="AO386" s="14"/>
      <c r="AP386" s="14">
        <v>3.3336816605045297E-2</v>
      </c>
      <c r="AQ386" s="14">
        <v>1.51425430165788E-2</v>
      </c>
      <c r="AR386" s="14">
        <v>1.9311203535888E-2</v>
      </c>
      <c r="AS386" s="14">
        <v>3.3430301382595798E-2</v>
      </c>
      <c r="AT386" s="14">
        <v>0.163586952952336</v>
      </c>
      <c r="AU386" s="14"/>
      <c r="AV386" s="14" t="s">
        <v>84</v>
      </c>
      <c r="AW386" s="14">
        <v>3.9030441382248801E-2</v>
      </c>
      <c r="AX386" s="14">
        <v>2.58225589511306E-2</v>
      </c>
      <c r="AY386" s="14">
        <v>3.4830801431214801E-2</v>
      </c>
      <c r="AZ386" s="14">
        <v>0</v>
      </c>
      <c r="BA386" s="14"/>
      <c r="BB386" s="14">
        <v>1.6504309688021399E-2</v>
      </c>
      <c r="BC386" s="14">
        <v>2.29522637666679E-2</v>
      </c>
      <c r="BD386" s="14">
        <v>9.16847701047077E-2</v>
      </c>
      <c r="BE386" s="14"/>
      <c r="BF386" s="14">
        <v>3.44298722412558E-2</v>
      </c>
    </row>
    <row r="387" spans="2:58" x14ac:dyDescent="0.35"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</row>
    <row r="388" spans="2:58" x14ac:dyDescent="0.35">
      <c r="B388" s="6" t="s">
        <v>195</v>
      </c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</row>
    <row r="389" spans="2:58" x14ac:dyDescent="0.35">
      <c r="B389" s="24" t="s">
        <v>82</v>
      </c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</row>
    <row r="390" spans="2:58" x14ac:dyDescent="0.35">
      <c r="B390" t="s">
        <v>187</v>
      </c>
      <c r="C390" s="14">
        <v>0.41663029540560798</v>
      </c>
      <c r="D390" s="14">
        <v>0.44640742477101197</v>
      </c>
      <c r="E390" s="14">
        <v>0.38872627841291302</v>
      </c>
      <c r="F390" s="14"/>
      <c r="G390" s="14">
        <v>0.27409260339406299</v>
      </c>
      <c r="H390" s="14">
        <v>0.34852254422453999</v>
      </c>
      <c r="I390" s="14">
        <v>0.36830788060188302</v>
      </c>
      <c r="J390" s="14">
        <v>0.41410645847428201</v>
      </c>
      <c r="K390" s="14">
        <v>0.54323412443577401</v>
      </c>
      <c r="L390" s="14">
        <v>0.52304119908227797</v>
      </c>
      <c r="M390" s="14"/>
      <c r="N390" s="14">
        <v>0.39390659467845301</v>
      </c>
      <c r="O390" s="14">
        <v>0.407645404292586</v>
      </c>
      <c r="P390" s="14">
        <v>0.42376934521262499</v>
      </c>
      <c r="Q390" s="14">
        <v>0.445448390024001</v>
      </c>
      <c r="R390" s="14"/>
      <c r="S390" s="14">
        <v>0.31243360366326101</v>
      </c>
      <c r="T390" s="14">
        <v>0.425397732967363</v>
      </c>
      <c r="U390" s="14">
        <v>0.41558278724728498</v>
      </c>
      <c r="V390" s="14">
        <v>0.48917969059292599</v>
      </c>
      <c r="W390" s="14">
        <v>0.397193291971419</v>
      </c>
      <c r="X390" s="14">
        <v>0.30721801505866198</v>
      </c>
      <c r="Y390" s="14">
        <v>0.45810409511507599</v>
      </c>
      <c r="Z390" s="14">
        <v>0.391786263499251</v>
      </c>
      <c r="AA390" s="14">
        <v>0.47918310435503902</v>
      </c>
      <c r="AB390" s="14">
        <v>0.422311547824266</v>
      </c>
      <c r="AC390" s="14">
        <v>0.52631337341352502</v>
      </c>
      <c r="AD390" s="14">
        <v>0.51758477040921702</v>
      </c>
      <c r="AE390" s="14"/>
      <c r="AF390" s="14">
        <v>0.56000989017203695</v>
      </c>
      <c r="AG390" s="14">
        <v>0.35516765544326201</v>
      </c>
      <c r="AH390" s="14">
        <v>0.29969205753343298</v>
      </c>
      <c r="AI390" s="14"/>
      <c r="AJ390" s="14">
        <v>0.55429085568603498</v>
      </c>
      <c r="AK390" s="14">
        <v>0.336859235635601</v>
      </c>
      <c r="AL390" s="14">
        <v>0.104224681986056</v>
      </c>
      <c r="AM390" s="14">
        <v>0.76825905523845806</v>
      </c>
      <c r="AN390" s="14">
        <v>0.37371810446376602</v>
      </c>
      <c r="AO390" s="14"/>
      <c r="AP390" s="14">
        <v>0.51634493948418203</v>
      </c>
      <c r="AQ390" s="14">
        <v>0.34058007757022402</v>
      </c>
      <c r="AR390" s="14">
        <v>7.1321619858595905E-2</v>
      </c>
      <c r="AS390" s="14">
        <v>0.64979293549971595</v>
      </c>
      <c r="AT390" s="14">
        <v>0.397441710570967</v>
      </c>
      <c r="AU390" s="14"/>
      <c r="AV390" s="14" t="s">
        <v>84</v>
      </c>
      <c r="AW390" s="14">
        <v>0.44044000574297598</v>
      </c>
      <c r="AX390" s="14">
        <v>0.34761865176839302</v>
      </c>
      <c r="AY390" s="14">
        <v>0.29775597295503697</v>
      </c>
      <c r="AZ390" s="14">
        <v>0.35871321178731602</v>
      </c>
      <c r="BA390" s="14"/>
      <c r="BB390" s="14">
        <v>0.44310642657221</v>
      </c>
      <c r="BC390" s="14">
        <v>0.735035939387502</v>
      </c>
      <c r="BD390" s="14">
        <v>0.56428171260281701</v>
      </c>
      <c r="BE390" s="14"/>
      <c r="BF390" s="14">
        <v>0.54962020871084905</v>
      </c>
    </row>
    <row r="391" spans="2:58" x14ac:dyDescent="0.35">
      <c r="B391" t="s">
        <v>188</v>
      </c>
      <c r="C391" s="14">
        <v>0.25036225677980201</v>
      </c>
      <c r="D391" s="14">
        <v>0.24498408730636201</v>
      </c>
      <c r="E391" s="14">
        <v>0.25636358063049502</v>
      </c>
      <c r="F391" s="14"/>
      <c r="G391" s="14">
        <v>0.26227868584769598</v>
      </c>
      <c r="H391" s="14">
        <v>0.23304614288134901</v>
      </c>
      <c r="I391" s="14">
        <v>0.29263570333153599</v>
      </c>
      <c r="J391" s="14">
        <v>0.27238529522237598</v>
      </c>
      <c r="K391" s="14">
        <v>0.229725384068065</v>
      </c>
      <c r="L391" s="14">
        <v>0.218077983906281</v>
      </c>
      <c r="M391" s="14"/>
      <c r="N391" s="14">
        <v>0.27448506422538699</v>
      </c>
      <c r="O391" s="14">
        <v>0.27327961029888298</v>
      </c>
      <c r="P391" s="14">
        <v>0.245480076678741</v>
      </c>
      <c r="Q391" s="14">
        <v>0.20337931982232799</v>
      </c>
      <c r="R391" s="14"/>
      <c r="S391" s="14">
        <v>0.26968632324852099</v>
      </c>
      <c r="T391" s="14">
        <v>0.234180632016075</v>
      </c>
      <c r="U391" s="14">
        <v>0.29764143872443199</v>
      </c>
      <c r="V391" s="14">
        <v>0.207575929880086</v>
      </c>
      <c r="W391" s="14">
        <v>0.27193092677959002</v>
      </c>
      <c r="X391" s="14">
        <v>0.242695308471155</v>
      </c>
      <c r="Y391" s="14">
        <v>0.22879260157478901</v>
      </c>
      <c r="Z391" s="14">
        <v>0.28005692740119398</v>
      </c>
      <c r="AA391" s="14">
        <v>0.220574757604936</v>
      </c>
      <c r="AB391" s="14">
        <v>0.29403406357017098</v>
      </c>
      <c r="AC391" s="14">
        <v>0.25891931043854099</v>
      </c>
      <c r="AD391" s="14">
        <v>0.18642809493144799</v>
      </c>
      <c r="AE391" s="14"/>
      <c r="AF391" s="14">
        <v>0.20086983177904699</v>
      </c>
      <c r="AG391" s="14">
        <v>0.29682736138377502</v>
      </c>
      <c r="AH391" s="14">
        <v>0.25874007792329001</v>
      </c>
      <c r="AI391" s="14"/>
      <c r="AJ391" s="14">
        <v>0.21998043411585699</v>
      </c>
      <c r="AK391" s="14">
        <v>0.29033916683317501</v>
      </c>
      <c r="AL391" s="14">
        <v>0.25788361330297399</v>
      </c>
      <c r="AM391" s="14">
        <v>3.1801960849776399E-2</v>
      </c>
      <c r="AN391" s="14">
        <v>0.24173130627155701</v>
      </c>
      <c r="AO391" s="14"/>
      <c r="AP391" s="14">
        <v>0.23306191391140299</v>
      </c>
      <c r="AQ391" s="14">
        <v>0.297806568338573</v>
      </c>
      <c r="AR391" s="14">
        <v>0.21527317255557099</v>
      </c>
      <c r="AS391" s="14">
        <v>0.16641967383192199</v>
      </c>
      <c r="AT391" s="14">
        <v>0.245572450072016</v>
      </c>
      <c r="AU391" s="14"/>
      <c r="AV391" s="14" t="s">
        <v>84</v>
      </c>
      <c r="AW391" s="14">
        <v>0.25291327892646598</v>
      </c>
      <c r="AX391" s="14">
        <v>0.30541171189542399</v>
      </c>
      <c r="AY391" s="14">
        <v>0.25711115346337199</v>
      </c>
      <c r="AZ391" s="14">
        <v>0.280212362360234</v>
      </c>
      <c r="BA391" s="14"/>
      <c r="BB391" s="14">
        <v>0.28055150952498897</v>
      </c>
      <c r="BC391" s="14">
        <v>0.14782043965835001</v>
      </c>
      <c r="BD391" s="14">
        <v>0.21297517172556099</v>
      </c>
      <c r="BE391" s="14"/>
      <c r="BF391" s="14">
        <v>0.20626730198923801</v>
      </c>
    </row>
    <row r="392" spans="2:58" x14ac:dyDescent="0.35">
      <c r="B392" t="s">
        <v>189</v>
      </c>
      <c r="C392" s="14">
        <v>0.16389746187909601</v>
      </c>
      <c r="D392" s="14">
        <v>0.15879336439983499</v>
      </c>
      <c r="E392" s="14">
        <v>0.168353107456717</v>
      </c>
      <c r="F392" s="14"/>
      <c r="G392" s="14">
        <v>0.20849331754537601</v>
      </c>
      <c r="H392" s="14">
        <v>0.21375175628363299</v>
      </c>
      <c r="I392" s="14">
        <v>0.15049969720763301</v>
      </c>
      <c r="J392" s="14">
        <v>0.17091467026777701</v>
      </c>
      <c r="K392" s="14">
        <v>0.103064503724822</v>
      </c>
      <c r="L392" s="14">
        <v>0.13976968299730599</v>
      </c>
      <c r="M392" s="14"/>
      <c r="N392" s="14">
        <v>0.17613037634437501</v>
      </c>
      <c r="O392" s="14">
        <v>0.154883733639332</v>
      </c>
      <c r="P392" s="14">
        <v>0.17075844309383301</v>
      </c>
      <c r="Q392" s="14">
        <v>0.15507035193100699</v>
      </c>
      <c r="R392" s="14"/>
      <c r="S392" s="14">
        <v>0.205562645587861</v>
      </c>
      <c r="T392" s="14">
        <v>0.16231492745916001</v>
      </c>
      <c r="U392" s="14">
        <v>0.13628860877735</v>
      </c>
      <c r="V392" s="14">
        <v>0.121471912301843</v>
      </c>
      <c r="W392" s="14">
        <v>0.177949609144059</v>
      </c>
      <c r="X392" s="14">
        <v>0.235236077218031</v>
      </c>
      <c r="Y392" s="14">
        <v>0.16591304715605201</v>
      </c>
      <c r="Z392" s="14">
        <v>0.17921163222234901</v>
      </c>
      <c r="AA392" s="14">
        <v>0.14142198416908999</v>
      </c>
      <c r="AB392" s="14">
        <v>0.12749982127801099</v>
      </c>
      <c r="AC392" s="14">
        <v>0.14133076722273899</v>
      </c>
      <c r="AD392" s="14">
        <v>0.13353411061498499</v>
      </c>
      <c r="AE392" s="14"/>
      <c r="AF392" s="14">
        <v>0.13009136857842599</v>
      </c>
      <c r="AG392" s="14">
        <v>0.197421086791495</v>
      </c>
      <c r="AH392" s="14">
        <v>0.13617104229673899</v>
      </c>
      <c r="AI392" s="14"/>
      <c r="AJ392" s="14">
        <v>0.12717955707419701</v>
      </c>
      <c r="AK392" s="14">
        <v>0.20929219662903401</v>
      </c>
      <c r="AL392" s="14">
        <v>0.32535272252788999</v>
      </c>
      <c r="AM392" s="14">
        <v>0.10061515793225199</v>
      </c>
      <c r="AN392" s="14">
        <v>8.0521020219360195E-2</v>
      </c>
      <c r="AO392" s="14"/>
      <c r="AP392" s="14">
        <v>0.13617115504827901</v>
      </c>
      <c r="AQ392" s="14">
        <v>0.20068549815974401</v>
      </c>
      <c r="AR392" s="14">
        <v>0.32149312589373003</v>
      </c>
      <c r="AS392" s="14">
        <v>8.5371864167123099E-2</v>
      </c>
      <c r="AT392" s="14">
        <v>0.10381108978584699</v>
      </c>
      <c r="AU392" s="14"/>
      <c r="AV392" s="14" t="s">
        <v>84</v>
      </c>
      <c r="AW392" s="14">
        <v>0.15022064958254799</v>
      </c>
      <c r="AX392" s="14">
        <v>0.177146277552406</v>
      </c>
      <c r="AY392" s="14">
        <v>0.26244413291969498</v>
      </c>
      <c r="AZ392" s="14">
        <v>0.118555517387189</v>
      </c>
      <c r="BA392" s="14"/>
      <c r="BB392" s="14">
        <v>0.13855503825077201</v>
      </c>
      <c r="BC392" s="14">
        <v>6.2644670350488096E-2</v>
      </c>
      <c r="BD392" s="14">
        <v>7.7991403794032202E-2</v>
      </c>
      <c r="BE392" s="14"/>
      <c r="BF392" s="14">
        <v>0.122728458836648</v>
      </c>
    </row>
    <row r="393" spans="2:58" x14ac:dyDescent="0.35">
      <c r="B393" t="s">
        <v>190</v>
      </c>
      <c r="C393" s="14">
        <v>5.7371265207984898E-2</v>
      </c>
      <c r="D393" s="14">
        <v>6.6786433218841507E-2</v>
      </c>
      <c r="E393" s="14">
        <v>4.74105526744307E-2</v>
      </c>
      <c r="F393" s="14"/>
      <c r="G393" s="14">
        <v>0.11220733786023</v>
      </c>
      <c r="H393" s="14">
        <v>7.5193532923017198E-2</v>
      </c>
      <c r="I393" s="14">
        <v>4.9702795951578602E-2</v>
      </c>
      <c r="J393" s="14">
        <v>4.5035231516490602E-2</v>
      </c>
      <c r="K393" s="14">
        <v>1.7676689057783999E-2</v>
      </c>
      <c r="L393" s="14">
        <v>4.9372018785676798E-2</v>
      </c>
      <c r="M393" s="14"/>
      <c r="N393" s="14">
        <v>5.26640569823792E-2</v>
      </c>
      <c r="O393" s="14">
        <v>5.7646756385066798E-2</v>
      </c>
      <c r="P393" s="14">
        <v>6.9766333922907306E-2</v>
      </c>
      <c r="Q393" s="14">
        <v>5.2302425006183102E-2</v>
      </c>
      <c r="R393" s="14"/>
      <c r="S393" s="14">
        <v>8.1273878217340695E-2</v>
      </c>
      <c r="T393" s="14">
        <v>6.3735787366721197E-2</v>
      </c>
      <c r="U393" s="14">
        <v>4.1134684241587699E-2</v>
      </c>
      <c r="V393" s="14">
        <v>4.4572364864187197E-2</v>
      </c>
      <c r="W393" s="14">
        <v>6.6612427024478602E-2</v>
      </c>
      <c r="X393" s="14">
        <v>8.8399263649304505E-2</v>
      </c>
      <c r="Y393" s="14">
        <v>3.5361779763646399E-2</v>
      </c>
      <c r="Z393" s="14">
        <v>4.5430466012000403E-2</v>
      </c>
      <c r="AA393" s="14">
        <v>5.4166760309692599E-2</v>
      </c>
      <c r="AB393" s="14">
        <v>5.2810957379598303E-2</v>
      </c>
      <c r="AC393" s="14">
        <v>2.8112386711525099E-2</v>
      </c>
      <c r="AD393" s="14">
        <v>3.3991490878648299E-2</v>
      </c>
      <c r="AE393" s="14"/>
      <c r="AF393" s="14">
        <v>3.0482610233309799E-2</v>
      </c>
      <c r="AG393" s="14">
        <v>6.3580564466554704E-2</v>
      </c>
      <c r="AH393" s="14">
        <v>7.6834023116256395E-2</v>
      </c>
      <c r="AI393" s="14"/>
      <c r="AJ393" s="14">
        <v>2.6891703230423999E-2</v>
      </c>
      <c r="AK393" s="14">
        <v>7.89548582258561E-2</v>
      </c>
      <c r="AL393" s="14">
        <v>0.16799651847765201</v>
      </c>
      <c r="AM393" s="14">
        <v>6.7656724570499899E-2</v>
      </c>
      <c r="AN393" s="14">
        <v>5.6697709213125197E-2</v>
      </c>
      <c r="AO393" s="14"/>
      <c r="AP393" s="14">
        <v>2.58210543673652E-2</v>
      </c>
      <c r="AQ393" s="14">
        <v>7.1195454715153997E-2</v>
      </c>
      <c r="AR393" s="14">
        <v>0.22641793458342299</v>
      </c>
      <c r="AS393" s="14">
        <v>2.9785604779545002E-2</v>
      </c>
      <c r="AT393" s="14">
        <v>1.15954383380849E-2</v>
      </c>
      <c r="AU393" s="14"/>
      <c r="AV393" s="14" t="s">
        <v>84</v>
      </c>
      <c r="AW393" s="14">
        <v>4.70511039931059E-2</v>
      </c>
      <c r="AX393" s="14">
        <v>6.5328646163787293E-2</v>
      </c>
      <c r="AY393" s="14">
        <v>7.1520641094794404E-2</v>
      </c>
      <c r="AZ393" s="14">
        <v>8.0616984292467594E-2</v>
      </c>
      <c r="BA393" s="14"/>
      <c r="BB393" s="14">
        <v>4.5226550781241701E-2</v>
      </c>
      <c r="BC393" s="14">
        <v>8.0388216632371091E-3</v>
      </c>
      <c r="BD393" s="14">
        <v>1.29481938485473E-2</v>
      </c>
      <c r="BE393" s="14"/>
      <c r="BF393" s="14">
        <v>3.9041150421358903E-2</v>
      </c>
    </row>
    <row r="394" spans="2:58" x14ac:dyDescent="0.35">
      <c r="B394" t="s">
        <v>191</v>
      </c>
      <c r="C394" s="14">
        <v>2.4441990844076399E-2</v>
      </c>
      <c r="D394" s="14">
        <v>2.7913278680472699E-2</v>
      </c>
      <c r="E394" s="14">
        <v>2.1117820283889099E-2</v>
      </c>
      <c r="F394" s="14"/>
      <c r="G394" s="14">
        <v>2.7106656888001499E-2</v>
      </c>
      <c r="H394" s="14">
        <v>3.9319880437359803E-2</v>
      </c>
      <c r="I394" s="14">
        <v>2.7818706873689699E-2</v>
      </c>
      <c r="J394" s="14">
        <v>2.15959752000098E-2</v>
      </c>
      <c r="K394" s="14">
        <v>1.04991336812585E-2</v>
      </c>
      <c r="L394" s="14">
        <v>1.9525255100148801E-2</v>
      </c>
      <c r="M394" s="14"/>
      <c r="N394" s="14">
        <v>3.7691277072869497E-2</v>
      </c>
      <c r="O394" s="14">
        <v>2.6205320716310099E-2</v>
      </c>
      <c r="P394" s="14">
        <v>1.16618071974307E-2</v>
      </c>
      <c r="Q394" s="14">
        <v>1.9955390861896301E-2</v>
      </c>
      <c r="R394" s="14"/>
      <c r="S394" s="14">
        <v>4.1039358122367801E-2</v>
      </c>
      <c r="T394" s="14">
        <v>2.60586448821871E-2</v>
      </c>
      <c r="U394" s="14">
        <v>5.9679251905941401E-2</v>
      </c>
      <c r="V394" s="14">
        <v>2.8329018889951901E-2</v>
      </c>
      <c r="W394" s="14">
        <v>0</v>
      </c>
      <c r="X394" s="14">
        <v>2.18841838954861E-2</v>
      </c>
      <c r="Y394" s="14">
        <v>2.3734205657224599E-2</v>
      </c>
      <c r="Z394" s="14">
        <v>3.2807381969778997E-2</v>
      </c>
      <c r="AA394" s="14">
        <v>8.9596887914813496E-3</v>
      </c>
      <c r="AB394" s="14">
        <v>1.02155368616017E-2</v>
      </c>
      <c r="AC394" s="14">
        <v>8.81898394483587E-3</v>
      </c>
      <c r="AD394" s="14">
        <v>1.52684415847951E-2</v>
      </c>
      <c r="AE394" s="14"/>
      <c r="AF394" s="14">
        <v>2.24745209939534E-2</v>
      </c>
      <c r="AG394" s="14">
        <v>3.2720465537499403E-2</v>
      </c>
      <c r="AH394" s="14">
        <v>1.21205541768948E-2</v>
      </c>
      <c r="AI394" s="14"/>
      <c r="AJ394" s="14">
        <v>1.3599991462059599E-2</v>
      </c>
      <c r="AK394" s="14">
        <v>2.7546465587827501E-2</v>
      </c>
      <c r="AL394" s="14">
        <v>0.12936699264523799</v>
      </c>
      <c r="AM394" s="14">
        <v>3.1667101409013999E-2</v>
      </c>
      <c r="AN394" s="14">
        <v>8.1642733002786506E-3</v>
      </c>
      <c r="AO394" s="14"/>
      <c r="AP394" s="14">
        <v>1.72506922570125E-2</v>
      </c>
      <c r="AQ394" s="14">
        <v>1.94717870734059E-2</v>
      </c>
      <c r="AR394" s="14">
        <v>0.15946284102796299</v>
      </c>
      <c r="AS394" s="14">
        <v>3.7207420988755102E-3</v>
      </c>
      <c r="AT394" s="14">
        <v>0</v>
      </c>
      <c r="AU394" s="14"/>
      <c r="AV394" s="14" t="s">
        <v>84</v>
      </c>
      <c r="AW394" s="14">
        <v>2.2769159884309401E-2</v>
      </c>
      <c r="AX394" s="14">
        <v>2.88800504681671E-2</v>
      </c>
      <c r="AY394" s="14">
        <v>3.6379883424185001E-2</v>
      </c>
      <c r="AZ394" s="14">
        <v>3.4946101244221699E-2</v>
      </c>
      <c r="BA394" s="14"/>
      <c r="BB394" s="14">
        <v>9.8145988052054708E-3</v>
      </c>
      <c r="BC394" s="14">
        <v>6.7049149671201498E-3</v>
      </c>
      <c r="BD394" s="14">
        <v>0</v>
      </c>
      <c r="BE394" s="14"/>
      <c r="BF394" s="14">
        <v>1.6229278977191001E-2</v>
      </c>
    </row>
    <row r="395" spans="2:58" x14ac:dyDescent="0.35">
      <c r="B395" t="s">
        <v>141</v>
      </c>
      <c r="C395" s="14">
        <v>8.7296729883432705E-2</v>
      </c>
      <c r="D395" s="14">
        <v>5.5115411623476197E-2</v>
      </c>
      <c r="E395" s="14">
        <v>0.118028660541555</v>
      </c>
      <c r="F395" s="14"/>
      <c r="G395" s="14">
        <v>0.115821398464634</v>
      </c>
      <c r="H395" s="14">
        <v>9.0166143250101694E-2</v>
      </c>
      <c r="I395" s="14">
        <v>0.11103521603368</v>
      </c>
      <c r="J395" s="14">
        <v>7.5962369319064596E-2</v>
      </c>
      <c r="K395" s="14">
        <v>9.5800165032296797E-2</v>
      </c>
      <c r="L395" s="14">
        <v>5.0213860128310001E-2</v>
      </c>
      <c r="M395" s="14"/>
      <c r="N395" s="14">
        <v>6.5122630696535594E-2</v>
      </c>
      <c r="O395" s="14">
        <v>8.0339174667821603E-2</v>
      </c>
      <c r="P395" s="14">
        <v>7.8563993894463599E-2</v>
      </c>
      <c r="Q395" s="14">
        <v>0.123844122354584</v>
      </c>
      <c r="R395" s="14"/>
      <c r="S395" s="14">
        <v>9.0004191160648506E-2</v>
      </c>
      <c r="T395" s="14">
        <v>8.8312275308493504E-2</v>
      </c>
      <c r="U395" s="14">
        <v>4.9673229103404E-2</v>
      </c>
      <c r="V395" s="14">
        <v>0.10887108347100601</v>
      </c>
      <c r="W395" s="14">
        <v>8.6313745080452503E-2</v>
      </c>
      <c r="X395" s="14">
        <v>0.104567151707361</v>
      </c>
      <c r="Y395" s="14">
        <v>8.8094270733210897E-2</v>
      </c>
      <c r="Z395" s="14">
        <v>7.0707328895426996E-2</v>
      </c>
      <c r="AA395" s="14">
        <v>9.5693704769761606E-2</v>
      </c>
      <c r="AB395" s="14">
        <v>9.3128073086352098E-2</v>
      </c>
      <c r="AC395" s="14">
        <v>3.6505178268833899E-2</v>
      </c>
      <c r="AD395" s="14">
        <v>0.113193091580906</v>
      </c>
      <c r="AE395" s="14"/>
      <c r="AF395" s="14">
        <v>5.6071778243226698E-2</v>
      </c>
      <c r="AG395" s="14">
        <v>5.42828663774131E-2</v>
      </c>
      <c r="AH395" s="14">
        <v>0.21644224495338599</v>
      </c>
      <c r="AI395" s="14"/>
      <c r="AJ395" s="14">
        <v>5.80574584314279E-2</v>
      </c>
      <c r="AK395" s="14">
        <v>5.7008077088507698E-2</v>
      </c>
      <c r="AL395" s="14">
        <v>1.51754710601898E-2</v>
      </c>
      <c r="AM395" s="14">
        <v>0</v>
      </c>
      <c r="AN395" s="14">
        <v>0.239167586531913</v>
      </c>
      <c r="AO395" s="14"/>
      <c r="AP395" s="14">
        <v>7.1350244931758094E-2</v>
      </c>
      <c r="AQ395" s="14">
        <v>7.0260614142898706E-2</v>
      </c>
      <c r="AR395" s="14">
        <v>6.0313060807173097E-3</v>
      </c>
      <c r="AS395" s="14">
        <v>6.4909179622818697E-2</v>
      </c>
      <c r="AT395" s="14">
        <v>0.24157931123308499</v>
      </c>
      <c r="AU395" s="14"/>
      <c r="AV395" s="14" t="s">
        <v>84</v>
      </c>
      <c r="AW395" s="14">
        <v>8.6605801870594801E-2</v>
      </c>
      <c r="AX395" s="14">
        <v>7.5614662151821499E-2</v>
      </c>
      <c r="AY395" s="14">
        <v>7.4788216142915795E-2</v>
      </c>
      <c r="AZ395" s="14">
        <v>0.12695582292857199</v>
      </c>
      <c r="BA395" s="14"/>
      <c r="BB395" s="14">
        <v>8.2745876065582896E-2</v>
      </c>
      <c r="BC395" s="14">
        <v>3.9755213973302499E-2</v>
      </c>
      <c r="BD395" s="14">
        <v>0.131803518029043</v>
      </c>
      <c r="BE395" s="14"/>
      <c r="BF395" s="14">
        <v>6.6113601064715005E-2</v>
      </c>
    </row>
    <row r="396" spans="2:58" x14ac:dyDescent="0.35"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</row>
    <row r="397" spans="2:58" x14ac:dyDescent="0.35">
      <c r="B397" s="6" t="s">
        <v>196</v>
      </c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</row>
    <row r="398" spans="2:58" x14ac:dyDescent="0.35">
      <c r="B398" s="24" t="s">
        <v>82</v>
      </c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</row>
    <row r="399" spans="2:58" x14ac:dyDescent="0.35">
      <c r="B399" t="s">
        <v>187</v>
      </c>
      <c r="C399" s="14">
        <v>0.49621353098923898</v>
      </c>
      <c r="D399" s="14">
        <v>0.47010997158881401</v>
      </c>
      <c r="E399" s="14">
        <v>0.52026593582194403</v>
      </c>
      <c r="F399" s="14"/>
      <c r="G399" s="14">
        <v>0.45674875546833998</v>
      </c>
      <c r="H399" s="14">
        <v>0.40352806643714501</v>
      </c>
      <c r="I399" s="14">
        <v>0.45870758239229698</v>
      </c>
      <c r="J399" s="14">
        <v>0.536542840337496</v>
      </c>
      <c r="K399" s="14">
        <v>0.51391991612555499</v>
      </c>
      <c r="L399" s="14">
        <v>0.58351553941295897</v>
      </c>
      <c r="M399" s="14"/>
      <c r="N399" s="14">
        <v>0.50362713881815802</v>
      </c>
      <c r="O399" s="14">
        <v>0.58650570274874503</v>
      </c>
      <c r="P399" s="14">
        <v>0.400778841926408</v>
      </c>
      <c r="Q399" s="14">
        <v>0.47495994032745698</v>
      </c>
      <c r="R399" s="14"/>
      <c r="S399" s="14">
        <v>0.47660747202084403</v>
      </c>
      <c r="T399" s="14">
        <v>0.51549690625702305</v>
      </c>
      <c r="U399" s="14">
        <v>0.53956403626085003</v>
      </c>
      <c r="V399" s="14">
        <v>0.36738820060391197</v>
      </c>
      <c r="W399" s="14">
        <v>0.41953117955845598</v>
      </c>
      <c r="X399" s="14">
        <v>0.40093459028629502</v>
      </c>
      <c r="Y399" s="14">
        <v>0.52974557155968305</v>
      </c>
      <c r="Z399" s="14">
        <v>0.561875403540948</v>
      </c>
      <c r="AA399" s="14">
        <v>0.50352565727562704</v>
      </c>
      <c r="AB399" s="14">
        <v>0.63081920372536004</v>
      </c>
      <c r="AC399" s="14">
        <v>0.56670337289110495</v>
      </c>
      <c r="AD399" s="14">
        <v>0.51523592683230701</v>
      </c>
      <c r="AE399" s="14"/>
      <c r="AF399" s="14">
        <v>0.362003232566392</v>
      </c>
      <c r="AG399" s="14">
        <v>0.66343190133653196</v>
      </c>
      <c r="AH399" s="14">
        <v>0.36784236246340901</v>
      </c>
      <c r="AI399" s="14"/>
      <c r="AJ399" s="14">
        <v>0.39459453079382101</v>
      </c>
      <c r="AK399" s="14">
        <v>0.57241392943382696</v>
      </c>
      <c r="AL399" s="14">
        <v>0.64609323108877703</v>
      </c>
      <c r="AM399" s="14">
        <v>0.14189401315758501</v>
      </c>
      <c r="AN399" s="14">
        <v>0.42836318397151701</v>
      </c>
      <c r="AO399" s="14"/>
      <c r="AP399" s="14">
        <v>0.44518392380748201</v>
      </c>
      <c r="AQ399" s="14">
        <v>0.56689505493633296</v>
      </c>
      <c r="AR399" s="14">
        <v>0.67834924533970498</v>
      </c>
      <c r="AS399" s="14">
        <v>1.6785997668711701E-2</v>
      </c>
      <c r="AT399" s="14">
        <v>0.51444788170549804</v>
      </c>
      <c r="AU399" s="14"/>
      <c r="AV399" s="14" t="s">
        <v>84</v>
      </c>
      <c r="AW399" s="14">
        <v>0.54022661875046596</v>
      </c>
      <c r="AX399" s="14">
        <v>0.55141660153233596</v>
      </c>
      <c r="AY399" s="14">
        <v>0.45823486933774599</v>
      </c>
      <c r="AZ399" s="14">
        <v>0.52114726118957999</v>
      </c>
      <c r="BA399" s="14"/>
      <c r="BB399" s="14">
        <v>0.527806002141474</v>
      </c>
      <c r="BC399" s="14">
        <v>1.5882360535995999E-2</v>
      </c>
      <c r="BD399" s="14">
        <v>0.46794578529897402</v>
      </c>
      <c r="BE399" s="14"/>
      <c r="BF399" s="14">
        <v>0.34282192094748798</v>
      </c>
    </row>
    <row r="400" spans="2:58" x14ac:dyDescent="0.35">
      <c r="B400" t="s">
        <v>188</v>
      </c>
      <c r="C400" s="14">
        <v>0.15388564880716199</v>
      </c>
      <c r="D400" s="14">
        <v>0.156790859961253</v>
      </c>
      <c r="E400" s="14">
        <v>0.151497554205064</v>
      </c>
      <c r="F400" s="14"/>
      <c r="G400" s="14">
        <v>0.14910534826340499</v>
      </c>
      <c r="H400" s="14">
        <v>0.22558730605197</v>
      </c>
      <c r="I400" s="14">
        <v>0.15812488959665499</v>
      </c>
      <c r="J400" s="14">
        <v>0.13794795270724899</v>
      </c>
      <c r="K400" s="14">
        <v>0.136593700815067</v>
      </c>
      <c r="L400" s="14">
        <v>0.11995596571164301</v>
      </c>
      <c r="M400" s="14"/>
      <c r="N400" s="14">
        <v>0.18089022098113799</v>
      </c>
      <c r="O400" s="14">
        <v>0.13601079929953699</v>
      </c>
      <c r="P400" s="14">
        <v>0.15706526070799201</v>
      </c>
      <c r="Q400" s="14">
        <v>0.141257036757923</v>
      </c>
      <c r="R400" s="14"/>
      <c r="S400" s="14">
        <v>0.17323853674075099</v>
      </c>
      <c r="T400" s="14">
        <v>0.123396555735953</v>
      </c>
      <c r="U400" s="14">
        <v>0.17089309194517799</v>
      </c>
      <c r="V400" s="14">
        <v>0.18270122071779399</v>
      </c>
      <c r="W400" s="14">
        <v>0.17756364094350199</v>
      </c>
      <c r="X400" s="14">
        <v>0.17191276869806199</v>
      </c>
      <c r="Y400" s="14">
        <v>0.117576072811319</v>
      </c>
      <c r="Z400" s="14">
        <v>0.155071554829391</v>
      </c>
      <c r="AA400" s="14">
        <v>0.166119233999456</v>
      </c>
      <c r="AB400" s="14">
        <v>0.144131177504708</v>
      </c>
      <c r="AC400" s="14">
        <v>0.104108452256964</v>
      </c>
      <c r="AD400" s="14">
        <v>0.11696570855887201</v>
      </c>
      <c r="AE400" s="14"/>
      <c r="AF400" s="14">
        <v>0.16262693147521101</v>
      </c>
      <c r="AG400" s="14">
        <v>0.14242359964590501</v>
      </c>
      <c r="AH400" s="14">
        <v>0.15542448792115801</v>
      </c>
      <c r="AI400" s="14"/>
      <c r="AJ400" s="14">
        <v>0.16966024883412301</v>
      </c>
      <c r="AK400" s="14">
        <v>0.15413398757993499</v>
      </c>
      <c r="AL400" s="14">
        <v>0.14671101155038899</v>
      </c>
      <c r="AM400" s="14">
        <v>6.8370098950888997E-2</v>
      </c>
      <c r="AN400" s="14">
        <v>0.14145640703774001</v>
      </c>
      <c r="AO400" s="14"/>
      <c r="AP400" s="14">
        <v>0.201781272895632</v>
      </c>
      <c r="AQ400" s="14">
        <v>0.170509924718003</v>
      </c>
      <c r="AR400" s="14">
        <v>0.10580294675195399</v>
      </c>
      <c r="AS400" s="14">
        <v>0.10773762887824</v>
      </c>
      <c r="AT400" s="14">
        <v>0.116881405220079</v>
      </c>
      <c r="AU400" s="14"/>
      <c r="AV400" s="14" t="s">
        <v>84</v>
      </c>
      <c r="AW400" s="14">
        <v>0.141904392688674</v>
      </c>
      <c r="AX400" s="14">
        <v>0.14262946280283101</v>
      </c>
      <c r="AY400" s="14">
        <v>0.18597221196734201</v>
      </c>
      <c r="AZ400" s="14">
        <v>0.25718098181225801</v>
      </c>
      <c r="BA400" s="14"/>
      <c r="BB400" s="14">
        <v>0.15027087935421299</v>
      </c>
      <c r="BC400" s="14">
        <v>0.11275374340177199</v>
      </c>
      <c r="BD400" s="14">
        <v>0.185774245025465</v>
      </c>
      <c r="BE400" s="14"/>
      <c r="BF400" s="14">
        <v>0.14318330727064901</v>
      </c>
    </row>
    <row r="401" spans="2:58" x14ac:dyDescent="0.35">
      <c r="B401" t="s">
        <v>189</v>
      </c>
      <c r="C401" s="14">
        <v>0.126279802904566</v>
      </c>
      <c r="D401" s="14">
        <v>0.148220609696989</v>
      </c>
      <c r="E401" s="14">
        <v>0.105185576337152</v>
      </c>
      <c r="F401" s="14"/>
      <c r="G401" s="14">
        <v>0.168730990029165</v>
      </c>
      <c r="H401" s="14">
        <v>0.17859992912776601</v>
      </c>
      <c r="I401" s="14">
        <v>0.12902801017283899</v>
      </c>
      <c r="J401" s="14">
        <v>9.1075766065252098E-2</v>
      </c>
      <c r="K401" s="14">
        <v>9.9676712825170502E-2</v>
      </c>
      <c r="L401" s="14">
        <v>9.9851715247262607E-2</v>
      </c>
      <c r="M401" s="14"/>
      <c r="N401" s="14">
        <v>0.124443465362558</v>
      </c>
      <c r="O401" s="14">
        <v>8.8443976250991096E-2</v>
      </c>
      <c r="P401" s="14">
        <v>0.15563562190223501</v>
      </c>
      <c r="Q401" s="14">
        <v>0.14413156723237699</v>
      </c>
      <c r="R401" s="14"/>
      <c r="S401" s="14">
        <v>0.14419736123641899</v>
      </c>
      <c r="T401" s="14">
        <v>0.128862522118326</v>
      </c>
      <c r="U401" s="14">
        <v>7.7900117655572101E-2</v>
      </c>
      <c r="V401" s="14">
        <v>0.13738013785005701</v>
      </c>
      <c r="W401" s="14">
        <v>0.15468893475319201</v>
      </c>
      <c r="X401" s="14">
        <v>0.18886686035815201</v>
      </c>
      <c r="Y401" s="14">
        <v>0.122866059895962</v>
      </c>
      <c r="Z401" s="14">
        <v>4.8449149348305201E-2</v>
      </c>
      <c r="AA401" s="14">
        <v>0.13353472742820299</v>
      </c>
      <c r="AB401" s="14">
        <v>9.0225461654550004E-2</v>
      </c>
      <c r="AC401" s="14">
        <v>8.4180699455039906E-2</v>
      </c>
      <c r="AD401" s="14">
        <v>0.13744068634843701</v>
      </c>
      <c r="AE401" s="14"/>
      <c r="AF401" s="14">
        <v>0.14804800268382801</v>
      </c>
      <c r="AG401" s="14">
        <v>9.43646518738184E-2</v>
      </c>
      <c r="AH401" s="14">
        <v>0.14305570852028601</v>
      </c>
      <c r="AI401" s="14"/>
      <c r="AJ401" s="14">
        <v>0.15702370819440301</v>
      </c>
      <c r="AK401" s="14">
        <v>0.12591258074407599</v>
      </c>
      <c r="AL401" s="14">
        <v>9.4539068556692696E-2</v>
      </c>
      <c r="AM401" s="14">
        <v>6.7916214119682294E-2</v>
      </c>
      <c r="AN401" s="14">
        <v>0.116497891148691</v>
      </c>
      <c r="AO401" s="14"/>
      <c r="AP401" s="14">
        <v>0.17335320276577901</v>
      </c>
      <c r="AQ401" s="14">
        <v>0.130818626228311</v>
      </c>
      <c r="AR401" s="14">
        <v>6.8733969371337494E-2</v>
      </c>
      <c r="AS401" s="14">
        <v>0.175136462736282</v>
      </c>
      <c r="AT401" s="14">
        <v>9.1962616121464003E-2</v>
      </c>
      <c r="AU401" s="14"/>
      <c r="AV401" s="14" t="s">
        <v>84</v>
      </c>
      <c r="AW401" s="14">
        <v>8.7292493208083202E-2</v>
      </c>
      <c r="AX401" s="14">
        <v>0.12562418181250401</v>
      </c>
      <c r="AY401" s="14">
        <v>0.181839586835224</v>
      </c>
      <c r="AZ401" s="14">
        <v>0.109881348012423</v>
      </c>
      <c r="BA401" s="14"/>
      <c r="BB401" s="14">
        <v>0.168331085150942</v>
      </c>
      <c r="BC401" s="14">
        <v>0.170980750192536</v>
      </c>
      <c r="BD401" s="14">
        <v>9.6048590937369699E-2</v>
      </c>
      <c r="BE401" s="14"/>
      <c r="BF401" s="14">
        <v>0.14421177653902301</v>
      </c>
    </row>
    <row r="402" spans="2:58" x14ac:dyDescent="0.35">
      <c r="B402" t="s">
        <v>190</v>
      </c>
      <c r="C402" s="14">
        <v>7.8627038650613795E-2</v>
      </c>
      <c r="D402" s="14">
        <v>8.8609738991833997E-2</v>
      </c>
      <c r="E402" s="14">
        <v>6.9092034306466904E-2</v>
      </c>
      <c r="F402" s="14"/>
      <c r="G402" s="14">
        <v>8.8534720872640998E-2</v>
      </c>
      <c r="H402" s="14">
        <v>7.4263266016036597E-2</v>
      </c>
      <c r="I402" s="14">
        <v>9.1512108906505907E-2</v>
      </c>
      <c r="J402" s="14">
        <v>7.2513476796622095E-2</v>
      </c>
      <c r="K402" s="14">
        <v>7.2723802760006298E-2</v>
      </c>
      <c r="L402" s="14">
        <v>7.4061701159267704E-2</v>
      </c>
      <c r="M402" s="14"/>
      <c r="N402" s="14">
        <v>7.3405516661126602E-2</v>
      </c>
      <c r="O402" s="14">
        <v>7.7710994329829794E-2</v>
      </c>
      <c r="P402" s="14">
        <v>0.102231742181426</v>
      </c>
      <c r="Q402" s="14">
        <v>6.5874391214091693E-2</v>
      </c>
      <c r="R402" s="14"/>
      <c r="S402" s="14">
        <v>8.1433842190669001E-2</v>
      </c>
      <c r="T402" s="14">
        <v>7.0737726139392304E-2</v>
      </c>
      <c r="U402" s="14">
        <v>7.21941110106991E-2</v>
      </c>
      <c r="V402" s="14">
        <v>0.104624337829323</v>
      </c>
      <c r="W402" s="14">
        <v>0.10208335248476801</v>
      </c>
      <c r="X402" s="14">
        <v>6.2717755501042097E-2</v>
      </c>
      <c r="Y402" s="14">
        <v>7.0158177305328306E-2</v>
      </c>
      <c r="Z402" s="14">
        <v>0.11656060967661699</v>
      </c>
      <c r="AA402" s="14">
        <v>7.8536926946339999E-2</v>
      </c>
      <c r="AB402" s="14">
        <v>5.2372294437715898E-2</v>
      </c>
      <c r="AC402" s="14">
        <v>8.6351352455994096E-2</v>
      </c>
      <c r="AD402" s="14">
        <v>7.0133068139580201E-2</v>
      </c>
      <c r="AE402" s="14"/>
      <c r="AF402" s="14">
        <v>0.126437545274659</v>
      </c>
      <c r="AG402" s="14">
        <v>4.4676167030042999E-2</v>
      </c>
      <c r="AH402" s="14">
        <v>7.61784406051524E-2</v>
      </c>
      <c r="AI402" s="14"/>
      <c r="AJ402" s="14">
        <v>0.120518421849146</v>
      </c>
      <c r="AK402" s="14">
        <v>6.15379760161293E-2</v>
      </c>
      <c r="AL402" s="14">
        <v>4.4483637583509102E-2</v>
      </c>
      <c r="AM402" s="14">
        <v>0.17600523010709701</v>
      </c>
      <c r="AN402" s="14">
        <v>6.3511376883364098E-2</v>
      </c>
      <c r="AO402" s="14"/>
      <c r="AP402" s="14">
        <v>7.8015492053354604E-2</v>
      </c>
      <c r="AQ402" s="14">
        <v>5.3747741752660998E-2</v>
      </c>
      <c r="AR402" s="14">
        <v>4.3142894178694997E-2</v>
      </c>
      <c r="AS402" s="14">
        <v>0.26526389919267002</v>
      </c>
      <c r="AT402" s="14">
        <v>7.0098863131424993E-2</v>
      </c>
      <c r="AU402" s="14"/>
      <c r="AV402" s="14" t="s">
        <v>84</v>
      </c>
      <c r="AW402" s="14">
        <v>7.39682062160823E-2</v>
      </c>
      <c r="AX402" s="14">
        <v>7.1055694143936393E-2</v>
      </c>
      <c r="AY402" s="14">
        <v>7.4505232004320604E-2</v>
      </c>
      <c r="AZ402" s="14">
        <v>7.5190379780641498E-2</v>
      </c>
      <c r="BA402" s="14"/>
      <c r="BB402" s="14">
        <v>8.4982040065575401E-2</v>
      </c>
      <c r="BC402" s="14">
        <v>0.26692719156915601</v>
      </c>
      <c r="BD402" s="14">
        <v>0.11900181788769799</v>
      </c>
      <c r="BE402" s="14"/>
      <c r="BF402" s="14">
        <v>0.153513847922018</v>
      </c>
    </row>
    <row r="403" spans="2:58" x14ac:dyDescent="0.35">
      <c r="B403" t="s">
        <v>191</v>
      </c>
      <c r="C403" s="14">
        <v>6.7702886544649094E-2</v>
      </c>
      <c r="D403" s="14">
        <v>9.03747756297687E-2</v>
      </c>
      <c r="E403" s="14">
        <v>4.57203959870243E-2</v>
      </c>
      <c r="F403" s="14"/>
      <c r="G403" s="14">
        <v>4.1698568972564E-2</v>
      </c>
      <c r="H403" s="14">
        <v>4.6713742208301302E-2</v>
      </c>
      <c r="I403" s="14">
        <v>6.3404413235096893E-2</v>
      </c>
      <c r="J403" s="14">
        <v>8.85582849400047E-2</v>
      </c>
      <c r="K403" s="14">
        <v>9.1588118218473097E-2</v>
      </c>
      <c r="L403" s="14">
        <v>7.2503025862322795E-2</v>
      </c>
      <c r="M403" s="14"/>
      <c r="N403" s="14">
        <v>5.5183482728011803E-2</v>
      </c>
      <c r="O403" s="14">
        <v>4.6763998225640098E-2</v>
      </c>
      <c r="P403" s="14">
        <v>9.8634886630114202E-2</v>
      </c>
      <c r="Q403" s="14">
        <v>7.5030722452922999E-2</v>
      </c>
      <c r="R403" s="14"/>
      <c r="S403" s="14">
        <v>5.2800964451080998E-2</v>
      </c>
      <c r="T403" s="14">
        <v>7.5991451380186606E-2</v>
      </c>
      <c r="U403" s="14">
        <v>6.5963306178544595E-2</v>
      </c>
      <c r="V403" s="14">
        <v>0.10878503168914901</v>
      </c>
      <c r="W403" s="14">
        <v>7.9690135216751695E-2</v>
      </c>
      <c r="X403" s="14">
        <v>7.6249973378248306E-2</v>
      </c>
      <c r="Y403" s="14">
        <v>6.5563178487419493E-2</v>
      </c>
      <c r="Z403" s="14">
        <v>8.31255922604449E-2</v>
      </c>
      <c r="AA403" s="14">
        <v>4.88702462213303E-2</v>
      </c>
      <c r="AB403" s="14">
        <v>2.1871183714751601E-2</v>
      </c>
      <c r="AC403" s="14">
        <v>0.111244586025953</v>
      </c>
      <c r="AD403" s="14">
        <v>4.7978333976178997E-2</v>
      </c>
      <c r="AE403" s="14"/>
      <c r="AF403" s="14">
        <v>0.141059760166344</v>
      </c>
      <c r="AG403" s="14">
        <v>2.0665574960574501E-2</v>
      </c>
      <c r="AH403" s="14">
        <v>3.9158926528037999E-2</v>
      </c>
      <c r="AI403" s="14"/>
      <c r="AJ403" s="14">
        <v>0.102255498423797</v>
      </c>
      <c r="AK403" s="14">
        <v>3.5412229103439899E-2</v>
      </c>
      <c r="AL403" s="14">
        <v>3.6025216317412102E-2</v>
      </c>
      <c r="AM403" s="14">
        <v>0.54581444366474696</v>
      </c>
      <c r="AN403" s="14">
        <v>3.6160905641352201E-2</v>
      </c>
      <c r="AO403" s="14"/>
      <c r="AP403" s="14">
        <v>3.5259654992493797E-2</v>
      </c>
      <c r="AQ403" s="14">
        <v>2.0288673516116899E-2</v>
      </c>
      <c r="AR403" s="14">
        <v>2.24197731618337E-2</v>
      </c>
      <c r="AS403" s="14">
        <v>0.41352533258490698</v>
      </c>
      <c r="AT403" s="14">
        <v>0</v>
      </c>
      <c r="AU403" s="14"/>
      <c r="AV403" s="14" t="s">
        <v>84</v>
      </c>
      <c r="AW403" s="14">
        <v>7.0532120953363406E-2</v>
      </c>
      <c r="AX403" s="14">
        <v>4.1926385426606601E-2</v>
      </c>
      <c r="AY403" s="14">
        <v>2.4034626414145999E-2</v>
      </c>
      <c r="AZ403" s="14">
        <v>3.6600029205097001E-2</v>
      </c>
      <c r="BA403" s="14"/>
      <c r="BB403" s="14">
        <v>1.5982023686978802E-2</v>
      </c>
      <c r="BC403" s="14">
        <v>0.41782509112373101</v>
      </c>
      <c r="BD403" s="14">
        <v>0</v>
      </c>
      <c r="BE403" s="14"/>
      <c r="BF403" s="14">
        <v>0.156660568738617</v>
      </c>
    </row>
    <row r="404" spans="2:58" x14ac:dyDescent="0.35">
      <c r="B404" t="s">
        <v>141</v>
      </c>
      <c r="C404" s="14">
        <v>7.7291092103770498E-2</v>
      </c>
      <c r="D404" s="14">
        <v>4.5894044131341502E-2</v>
      </c>
      <c r="E404" s="14">
        <v>0.108238503342348</v>
      </c>
      <c r="F404" s="14"/>
      <c r="G404" s="14">
        <v>9.5181616393885199E-2</v>
      </c>
      <c r="H404" s="14">
        <v>7.1307690158780301E-2</v>
      </c>
      <c r="I404" s="14">
        <v>9.9222995696606295E-2</v>
      </c>
      <c r="J404" s="14">
        <v>7.3361679153375603E-2</v>
      </c>
      <c r="K404" s="14">
        <v>8.54977492557282E-2</v>
      </c>
      <c r="L404" s="14">
        <v>5.0112052606545103E-2</v>
      </c>
      <c r="M404" s="14"/>
      <c r="N404" s="14">
        <v>6.2450175449008001E-2</v>
      </c>
      <c r="O404" s="14">
        <v>6.4564529145257094E-2</v>
      </c>
      <c r="P404" s="14">
        <v>8.5653646651824206E-2</v>
      </c>
      <c r="Q404" s="14">
        <v>9.8746342015227806E-2</v>
      </c>
      <c r="R404" s="14"/>
      <c r="S404" s="14">
        <v>7.1721823360236997E-2</v>
      </c>
      <c r="T404" s="14">
        <v>8.5514838369119203E-2</v>
      </c>
      <c r="U404" s="14">
        <v>7.3485336949156294E-2</v>
      </c>
      <c r="V404" s="14">
        <v>9.9121071309766204E-2</v>
      </c>
      <c r="W404" s="14">
        <v>6.6442757043331205E-2</v>
      </c>
      <c r="X404" s="14">
        <v>9.9318051778201397E-2</v>
      </c>
      <c r="Y404" s="14">
        <v>9.4090939940287693E-2</v>
      </c>
      <c r="Z404" s="14">
        <v>3.49176903442944E-2</v>
      </c>
      <c r="AA404" s="14">
        <v>6.9413208129044598E-2</v>
      </c>
      <c r="AB404" s="14">
        <v>6.0580678962915399E-2</v>
      </c>
      <c r="AC404" s="14">
        <v>4.7411536914944499E-2</v>
      </c>
      <c r="AD404" s="14">
        <v>0.112246276144624</v>
      </c>
      <c r="AE404" s="14"/>
      <c r="AF404" s="14">
        <v>5.9824527833565101E-2</v>
      </c>
      <c r="AG404" s="14">
        <v>3.4438105153127598E-2</v>
      </c>
      <c r="AH404" s="14">
        <v>0.21834007396195601</v>
      </c>
      <c r="AI404" s="14"/>
      <c r="AJ404" s="14">
        <v>5.5947591904710103E-2</v>
      </c>
      <c r="AK404" s="14">
        <v>5.0589297122593697E-2</v>
      </c>
      <c r="AL404" s="14">
        <v>3.2147834903220603E-2</v>
      </c>
      <c r="AM404" s="14">
        <v>0</v>
      </c>
      <c r="AN404" s="14">
        <v>0.21401023531733601</v>
      </c>
      <c r="AO404" s="14"/>
      <c r="AP404" s="14">
        <v>6.6406453485258296E-2</v>
      </c>
      <c r="AQ404" s="14">
        <v>5.7739978848574701E-2</v>
      </c>
      <c r="AR404" s="14">
        <v>8.1551171196474995E-2</v>
      </c>
      <c r="AS404" s="14">
        <v>2.155067893919E-2</v>
      </c>
      <c r="AT404" s="14">
        <v>0.20660923382153401</v>
      </c>
      <c r="AU404" s="14"/>
      <c r="AV404" s="14" t="s">
        <v>84</v>
      </c>
      <c r="AW404" s="14">
        <v>8.6076168183330998E-2</v>
      </c>
      <c r="AX404" s="14">
        <v>6.7347674281785702E-2</v>
      </c>
      <c r="AY404" s="14">
        <v>7.5413473441222206E-2</v>
      </c>
      <c r="AZ404" s="14">
        <v>0</v>
      </c>
      <c r="BA404" s="14"/>
      <c r="BB404" s="14">
        <v>5.2627969600816497E-2</v>
      </c>
      <c r="BC404" s="14">
        <v>1.5630863176809201E-2</v>
      </c>
      <c r="BD404" s="14">
        <v>0.131229560850495</v>
      </c>
      <c r="BE404" s="14"/>
      <c r="BF404" s="14">
        <v>5.9608578582205599E-2</v>
      </c>
    </row>
    <row r="405" spans="2:58" x14ac:dyDescent="0.35"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</row>
    <row r="406" spans="2:58" x14ac:dyDescent="0.35">
      <c r="B406" s="6" t="s">
        <v>203</v>
      </c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</row>
    <row r="407" spans="2:58" x14ac:dyDescent="0.35">
      <c r="B407" s="24" t="s">
        <v>82</v>
      </c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</row>
    <row r="408" spans="2:58" x14ac:dyDescent="0.35">
      <c r="B408" t="s">
        <v>197</v>
      </c>
      <c r="C408" s="14">
        <v>0.13165245791122901</v>
      </c>
      <c r="D408" s="14">
        <v>0.135316581660062</v>
      </c>
      <c r="E408" s="14">
        <v>0.128456185520367</v>
      </c>
      <c r="F408" s="14"/>
      <c r="G408" s="14">
        <v>0.13606139822858501</v>
      </c>
      <c r="H408" s="14">
        <v>0.14878461904438101</v>
      </c>
      <c r="I408" s="14">
        <v>0.128592338717194</v>
      </c>
      <c r="J408" s="14">
        <v>0.10809192701034701</v>
      </c>
      <c r="K408" s="14">
        <v>0.10186589994654199</v>
      </c>
      <c r="L408" s="14">
        <v>0.156508809681843</v>
      </c>
      <c r="M408" s="14"/>
      <c r="N408" s="14">
        <v>0.13843400654717999</v>
      </c>
      <c r="O408" s="14">
        <v>0.14485220577954599</v>
      </c>
      <c r="P408" s="14">
        <v>0.12586567642990501</v>
      </c>
      <c r="Q408" s="14">
        <v>0.11601565560457</v>
      </c>
      <c r="R408" s="14"/>
      <c r="S408" s="14">
        <v>0.17081030168695799</v>
      </c>
      <c r="T408" s="14">
        <v>0.141994061458183</v>
      </c>
      <c r="U408" s="14">
        <v>0.114461891543682</v>
      </c>
      <c r="V408" s="14">
        <v>0.13149321308714099</v>
      </c>
      <c r="W408" s="14">
        <v>0.129729967471583</v>
      </c>
      <c r="X408" s="14">
        <v>0.147327542073242</v>
      </c>
      <c r="Y408" s="14">
        <v>0.119595178744332</v>
      </c>
      <c r="Z408" s="14">
        <v>0.153602886145698</v>
      </c>
      <c r="AA408" s="14">
        <v>0.121421478736262</v>
      </c>
      <c r="AB408" s="14">
        <v>9.0888607608495403E-2</v>
      </c>
      <c r="AC408" s="14">
        <v>0.102955382778548</v>
      </c>
      <c r="AD408" s="14">
        <v>0.11850768623784</v>
      </c>
      <c r="AE408" s="14"/>
      <c r="AF408" s="14">
        <v>0.12841437000903899</v>
      </c>
      <c r="AG408" s="14">
        <v>0.123248659464454</v>
      </c>
      <c r="AH408" s="14">
        <v>0.17286793906425901</v>
      </c>
      <c r="AI408" s="14"/>
      <c r="AJ408" s="14">
        <v>0.201410360572956</v>
      </c>
      <c r="AK408" s="14">
        <v>9.1749958031294404E-2</v>
      </c>
      <c r="AL408" s="14">
        <v>7.9471395149187093E-2</v>
      </c>
      <c r="AM408" s="14">
        <v>7.7387833191712399E-2</v>
      </c>
      <c r="AN408" s="14">
        <v>0.14097639348461599</v>
      </c>
      <c r="AO408" s="14"/>
      <c r="AP408" s="14">
        <v>0.35926787235770602</v>
      </c>
      <c r="AQ408" s="14">
        <v>8.5447763639164995E-2</v>
      </c>
      <c r="AR408" s="14">
        <v>9.7777834489049906E-2</v>
      </c>
      <c r="AS408" s="14">
        <v>5.0622295099599597E-2</v>
      </c>
      <c r="AT408" s="14">
        <v>6.6026902054642497E-2</v>
      </c>
      <c r="AU408" s="14"/>
      <c r="AV408" s="14" t="s">
        <v>84</v>
      </c>
      <c r="AW408" s="14">
        <v>9.2047016148872604E-2</v>
      </c>
      <c r="AX408" s="14">
        <v>0.13831004838994099</v>
      </c>
      <c r="AY408" s="14">
        <v>0.16328589942479799</v>
      </c>
      <c r="AZ408" s="14">
        <v>9.1583486749305804E-2</v>
      </c>
      <c r="BA408" s="14"/>
      <c r="BB408" s="14">
        <v>4.7200271118652597E-2</v>
      </c>
      <c r="BC408" s="14">
        <v>5.2331544319693703E-2</v>
      </c>
      <c r="BD408" s="14">
        <v>5.1055435375359601E-2</v>
      </c>
      <c r="BE408" s="14"/>
      <c r="BF408" s="14">
        <v>5.9951148560579599E-2</v>
      </c>
    </row>
    <row r="409" spans="2:58" x14ac:dyDescent="0.35">
      <c r="B409" t="s">
        <v>198</v>
      </c>
      <c r="C409" s="14">
        <v>0.139176204814486</v>
      </c>
      <c r="D409" s="14">
        <v>0.13811853587648701</v>
      </c>
      <c r="E409" s="14">
        <v>0.14062199779744</v>
      </c>
      <c r="F409" s="14"/>
      <c r="G409" s="14">
        <v>0.137795612743707</v>
      </c>
      <c r="H409" s="14">
        <v>0.144246175925481</v>
      </c>
      <c r="I409" s="14">
        <v>0.13759399488360499</v>
      </c>
      <c r="J409" s="14">
        <v>0.12820573640511601</v>
      </c>
      <c r="K409" s="14">
        <v>9.4862990463188301E-2</v>
      </c>
      <c r="L409" s="14">
        <v>0.17599313039668399</v>
      </c>
      <c r="M409" s="14"/>
      <c r="N409" s="14">
        <v>0.14354833177613299</v>
      </c>
      <c r="O409" s="14">
        <v>0.109609001452889</v>
      </c>
      <c r="P409" s="14">
        <v>0.14923143524540899</v>
      </c>
      <c r="Q409" s="14">
        <v>0.157011184585688</v>
      </c>
      <c r="R409" s="14"/>
      <c r="S409" s="14">
        <v>0.16537106263726001</v>
      </c>
      <c r="T409" s="14">
        <v>0.15796915280075099</v>
      </c>
      <c r="U409" s="14">
        <v>0.17206608555980599</v>
      </c>
      <c r="V409" s="14">
        <v>0.171163341733024</v>
      </c>
      <c r="W409" s="14">
        <v>0.113889676096432</v>
      </c>
      <c r="X409" s="14">
        <v>0.13958354104524401</v>
      </c>
      <c r="Y409" s="14">
        <v>0.11190230573896399</v>
      </c>
      <c r="Z409" s="14">
        <v>8.4742035513986097E-2</v>
      </c>
      <c r="AA409" s="14">
        <v>0.11614221611895301</v>
      </c>
      <c r="AB409" s="14">
        <v>0.11133861792993301</v>
      </c>
      <c r="AC409" s="14">
        <v>0.17300300044267899</v>
      </c>
      <c r="AD409" s="14">
        <v>6.53974514322712E-2</v>
      </c>
      <c r="AE409" s="14"/>
      <c r="AF409" s="14">
        <v>0.16653083986803099</v>
      </c>
      <c r="AG409" s="14">
        <v>0.11035207188998</v>
      </c>
      <c r="AH409" s="14">
        <v>0.17557810738137899</v>
      </c>
      <c r="AI409" s="14"/>
      <c r="AJ409" s="14">
        <v>0.22237483492129301</v>
      </c>
      <c r="AK409" s="14">
        <v>7.3015126331614194E-2</v>
      </c>
      <c r="AL409" s="14">
        <v>9.2266786658154701E-2</v>
      </c>
      <c r="AM409" s="14">
        <v>3.3624074914001399E-2</v>
      </c>
      <c r="AN409" s="14">
        <v>0.15157245653794299</v>
      </c>
      <c r="AO409" s="14"/>
      <c r="AP409" s="14">
        <v>0.32677399512349098</v>
      </c>
      <c r="AQ409" s="14">
        <v>7.6754932353921806E-2</v>
      </c>
      <c r="AR409" s="14">
        <v>0.13122139040825001</v>
      </c>
      <c r="AS409" s="14">
        <v>0.119896253908582</v>
      </c>
      <c r="AT409" s="14">
        <v>0.14630798698277001</v>
      </c>
      <c r="AU409" s="14"/>
      <c r="AV409" s="14" t="s">
        <v>84</v>
      </c>
      <c r="AW409" s="14">
        <v>0.15050883333716999</v>
      </c>
      <c r="AX409" s="14">
        <v>0.13120327296047299</v>
      </c>
      <c r="AY409" s="14">
        <v>0.161935477364094</v>
      </c>
      <c r="AZ409" s="14">
        <v>8.4732025348661297E-2</v>
      </c>
      <c r="BA409" s="14"/>
      <c r="BB409" s="14">
        <v>8.4047269321118195E-2</v>
      </c>
      <c r="BC409" s="14">
        <v>0.108802359255771</v>
      </c>
      <c r="BD409" s="14">
        <v>0.18829297617900101</v>
      </c>
      <c r="BE409" s="14"/>
      <c r="BF409" s="14">
        <v>0.121871209929746</v>
      </c>
    </row>
    <row r="410" spans="2:58" x14ac:dyDescent="0.35">
      <c r="B410" t="s">
        <v>199</v>
      </c>
      <c r="C410" s="14">
        <v>0.124538694902946</v>
      </c>
      <c r="D410" s="14">
        <v>0.13900540610523299</v>
      </c>
      <c r="E410" s="14">
        <v>0.110752057210265</v>
      </c>
      <c r="F410" s="14"/>
      <c r="G410" s="14">
        <v>0.16519370669243</v>
      </c>
      <c r="H410" s="14">
        <v>0.128420553488302</v>
      </c>
      <c r="I410" s="14">
        <v>0.10464281594922401</v>
      </c>
      <c r="J410" s="14">
        <v>9.8924428077155097E-2</v>
      </c>
      <c r="K410" s="14">
        <v>0.111397695031972</v>
      </c>
      <c r="L410" s="14">
        <v>0.140213195012904</v>
      </c>
      <c r="M410" s="14"/>
      <c r="N410" s="14">
        <v>0.13722564619371999</v>
      </c>
      <c r="O410" s="14">
        <v>0.108810462874827</v>
      </c>
      <c r="P410" s="14">
        <v>0.14621744643517301</v>
      </c>
      <c r="Q410" s="14">
        <v>0.110364626539523</v>
      </c>
      <c r="R410" s="14"/>
      <c r="S410" s="14">
        <v>0.129420582955627</v>
      </c>
      <c r="T410" s="14">
        <v>0.109568749214196</v>
      </c>
      <c r="U410" s="14">
        <v>0.12580624789525599</v>
      </c>
      <c r="V410" s="14">
        <v>0.169872717684941</v>
      </c>
      <c r="W410" s="14">
        <v>0.13618991297556399</v>
      </c>
      <c r="X410" s="14">
        <v>0.13697952276404901</v>
      </c>
      <c r="Y410" s="14">
        <v>0.122348842624385</v>
      </c>
      <c r="Z410" s="14">
        <v>9.6872134545790606E-2</v>
      </c>
      <c r="AA410" s="14">
        <v>0.1064574344558</v>
      </c>
      <c r="AB410" s="14">
        <v>0.13552212480654299</v>
      </c>
      <c r="AC410" s="14">
        <v>4.8901081409472497E-2</v>
      </c>
      <c r="AD410" s="14">
        <v>0.16519749828052999</v>
      </c>
      <c r="AE410" s="14"/>
      <c r="AF410" s="14">
        <v>0.14650440195532999</v>
      </c>
      <c r="AG410" s="14">
        <v>0.118253694442281</v>
      </c>
      <c r="AH410" s="14">
        <v>8.85301664375273E-2</v>
      </c>
      <c r="AI410" s="14"/>
      <c r="AJ410" s="14">
        <v>0.16426737101736899</v>
      </c>
      <c r="AK410" s="14">
        <v>0.107032161411185</v>
      </c>
      <c r="AL410" s="14">
        <v>0.13976256181958599</v>
      </c>
      <c r="AM410" s="14">
        <v>6.7970098238350402E-2</v>
      </c>
      <c r="AN410" s="14">
        <v>7.4670462766702597E-2</v>
      </c>
      <c r="AO410" s="14"/>
      <c r="AP410" s="14">
        <v>0.173022825026101</v>
      </c>
      <c r="AQ410" s="14">
        <v>0.107467323904403</v>
      </c>
      <c r="AR410" s="14">
        <v>0.116860551869392</v>
      </c>
      <c r="AS410" s="14">
        <v>0.109493753223273</v>
      </c>
      <c r="AT410" s="14">
        <v>0.17559382475211499</v>
      </c>
      <c r="AU410" s="14"/>
      <c r="AV410" s="14" t="s">
        <v>84</v>
      </c>
      <c r="AW410" s="14">
        <v>0.109306596433249</v>
      </c>
      <c r="AX410" s="14">
        <v>0.13181541990860399</v>
      </c>
      <c r="AY410" s="14">
        <v>0.119102797691211</v>
      </c>
      <c r="AZ410" s="14">
        <v>0.14377838681563099</v>
      </c>
      <c r="BA410" s="14"/>
      <c r="BB410" s="14">
        <v>0.14723523021650201</v>
      </c>
      <c r="BC410" s="14">
        <v>0.14377078485901101</v>
      </c>
      <c r="BD410" s="14">
        <v>0.21795284335733101</v>
      </c>
      <c r="BE410" s="14"/>
      <c r="BF410" s="14">
        <v>0.164709384365511</v>
      </c>
    </row>
    <row r="411" spans="2:58" x14ac:dyDescent="0.35">
      <c r="B411" t="s">
        <v>200</v>
      </c>
      <c r="C411" s="14">
        <v>0.14477031961132</v>
      </c>
      <c r="D411" s="14">
        <v>0.15208720704915599</v>
      </c>
      <c r="E411" s="14">
        <v>0.13702651790553599</v>
      </c>
      <c r="F411" s="14"/>
      <c r="G411" s="14">
        <v>0.13554446433058101</v>
      </c>
      <c r="H411" s="14">
        <v>0.15618554834501699</v>
      </c>
      <c r="I411" s="14">
        <v>0.118663701385726</v>
      </c>
      <c r="J411" s="14">
        <v>0.142000358146322</v>
      </c>
      <c r="K411" s="14">
        <v>0.17357283241548399</v>
      </c>
      <c r="L411" s="14">
        <v>0.14574040990290099</v>
      </c>
      <c r="M411" s="14"/>
      <c r="N411" s="14">
        <v>0.155001880724528</v>
      </c>
      <c r="O411" s="14">
        <v>0.132803028449515</v>
      </c>
      <c r="P411" s="14">
        <v>0.151256563690117</v>
      </c>
      <c r="Q411" s="14">
        <v>0.13897767428417601</v>
      </c>
      <c r="R411" s="14"/>
      <c r="S411" s="14">
        <v>0.15073876572196901</v>
      </c>
      <c r="T411" s="14">
        <v>0.152615214208179</v>
      </c>
      <c r="U411" s="14">
        <v>0.12929139851534999</v>
      </c>
      <c r="V411" s="14">
        <v>0.125568467924877</v>
      </c>
      <c r="W411" s="14">
        <v>0.16253175232453601</v>
      </c>
      <c r="X411" s="14">
        <v>0.149811351230351</v>
      </c>
      <c r="Y411" s="14">
        <v>0.136151903038429</v>
      </c>
      <c r="Z411" s="14">
        <v>0.18815750365918699</v>
      </c>
      <c r="AA411" s="14">
        <v>0.15769162978812501</v>
      </c>
      <c r="AB411" s="14">
        <v>0.11718743003159</v>
      </c>
      <c r="AC411" s="14">
        <v>0.129737347234266</v>
      </c>
      <c r="AD411" s="14">
        <v>0.15130327731632801</v>
      </c>
      <c r="AE411" s="14"/>
      <c r="AF411" s="14">
        <v>0.14827181363417899</v>
      </c>
      <c r="AG411" s="14">
        <v>0.14837297565067201</v>
      </c>
      <c r="AH411" s="14">
        <v>0.11548397655616</v>
      </c>
      <c r="AI411" s="14"/>
      <c r="AJ411" s="14">
        <v>0.147706858149978</v>
      </c>
      <c r="AK411" s="14">
        <v>0.14729528850663501</v>
      </c>
      <c r="AL411" s="14">
        <v>0.21739018797534401</v>
      </c>
      <c r="AM411" s="14">
        <v>0.31324813879330798</v>
      </c>
      <c r="AN411" s="14">
        <v>0.111300095974327</v>
      </c>
      <c r="AO411" s="14"/>
      <c r="AP411" s="14">
        <v>7.3769236006723998E-2</v>
      </c>
      <c r="AQ411" s="14">
        <v>0.15302701027832399</v>
      </c>
      <c r="AR411" s="14">
        <v>0.18090453601762199</v>
      </c>
      <c r="AS411" s="14">
        <v>0.20342623466818199</v>
      </c>
      <c r="AT411" s="14">
        <v>0.15669358189150001</v>
      </c>
      <c r="AU411" s="14"/>
      <c r="AV411" s="14" t="s">
        <v>84</v>
      </c>
      <c r="AW411" s="14">
        <v>0.107198886893362</v>
      </c>
      <c r="AX411" s="14">
        <v>0.14416940611741999</v>
      </c>
      <c r="AY411" s="14">
        <v>0.159517906058531</v>
      </c>
      <c r="AZ411" s="14">
        <v>0.197393210284316</v>
      </c>
      <c r="BA411" s="14"/>
      <c r="BB411" s="14">
        <v>0.179861297161163</v>
      </c>
      <c r="BC411" s="14">
        <v>0.217038349568866</v>
      </c>
      <c r="BD411" s="14">
        <v>0.239206680061088</v>
      </c>
      <c r="BE411" s="14"/>
      <c r="BF411" s="14">
        <v>0.21141615793406399</v>
      </c>
    </row>
    <row r="412" spans="2:58" x14ac:dyDescent="0.35">
      <c r="B412" t="s">
        <v>201</v>
      </c>
      <c r="C412" s="14">
        <v>0.41916332811199503</v>
      </c>
      <c r="D412" s="14">
        <v>0.40783323129082</v>
      </c>
      <c r="E412" s="14">
        <v>0.42954607862111099</v>
      </c>
      <c r="F412" s="14"/>
      <c r="G412" s="14">
        <v>0.35229556558386099</v>
      </c>
      <c r="H412" s="14">
        <v>0.36316859770950499</v>
      </c>
      <c r="I412" s="14">
        <v>0.45509441809703799</v>
      </c>
      <c r="J412" s="14">
        <v>0.49807717820101899</v>
      </c>
      <c r="K412" s="14">
        <v>0.486452223247756</v>
      </c>
      <c r="L412" s="14">
        <v>0.37041173955541601</v>
      </c>
      <c r="M412" s="14"/>
      <c r="N412" s="14">
        <v>0.38852820617624001</v>
      </c>
      <c r="O412" s="14">
        <v>0.477367091747471</v>
      </c>
      <c r="P412" s="14">
        <v>0.38559526371513297</v>
      </c>
      <c r="Q412" s="14">
        <v>0.42118554219028098</v>
      </c>
      <c r="R412" s="14"/>
      <c r="S412" s="14">
        <v>0.33642277432080098</v>
      </c>
      <c r="T412" s="14">
        <v>0.37285271039296503</v>
      </c>
      <c r="U412" s="14">
        <v>0.42760840966520403</v>
      </c>
      <c r="V412" s="14">
        <v>0.36403639183124797</v>
      </c>
      <c r="W412" s="14">
        <v>0.42496768991758999</v>
      </c>
      <c r="X412" s="14">
        <v>0.38277529448318598</v>
      </c>
      <c r="Y412" s="14">
        <v>0.46965968161911598</v>
      </c>
      <c r="Z412" s="14">
        <v>0.45424027296852898</v>
      </c>
      <c r="AA412" s="14">
        <v>0.46808784909412499</v>
      </c>
      <c r="AB412" s="14">
        <v>0.51324617626210201</v>
      </c>
      <c r="AC412" s="14">
        <v>0.50833683013745901</v>
      </c>
      <c r="AD412" s="14">
        <v>0.452869884763001</v>
      </c>
      <c r="AE412" s="14"/>
      <c r="AF412" s="14">
        <v>0.386005752505509</v>
      </c>
      <c r="AG412" s="14">
        <v>0.47728047206761698</v>
      </c>
      <c r="AH412" s="14">
        <v>0.34716324581518998</v>
      </c>
      <c r="AI412" s="14"/>
      <c r="AJ412" s="14">
        <v>0.24257114966814</v>
      </c>
      <c r="AK412" s="14">
        <v>0.55717504659551098</v>
      </c>
      <c r="AL412" s="14">
        <v>0.445836868289338</v>
      </c>
      <c r="AM412" s="14">
        <v>0.50776985486262705</v>
      </c>
      <c r="AN412" s="14">
        <v>0.40725056086133898</v>
      </c>
      <c r="AO412" s="14"/>
      <c r="AP412" s="14">
        <v>3.7430487542877602E-2</v>
      </c>
      <c r="AQ412" s="14">
        <v>0.55009961434412402</v>
      </c>
      <c r="AR412" s="14">
        <v>0.465378181207527</v>
      </c>
      <c r="AS412" s="14">
        <v>0.491204023798679</v>
      </c>
      <c r="AT412" s="14">
        <v>0.33767855800115298</v>
      </c>
      <c r="AU412" s="14"/>
      <c r="AV412" s="14" t="s">
        <v>84</v>
      </c>
      <c r="AW412" s="14">
        <v>0.50061759068369505</v>
      </c>
      <c r="AX412" s="14">
        <v>0.40380482172447602</v>
      </c>
      <c r="AY412" s="14">
        <v>0.36765388431392698</v>
      </c>
      <c r="AZ412" s="14">
        <v>0.43940470812300397</v>
      </c>
      <c r="BA412" s="14"/>
      <c r="BB412" s="14">
        <v>0.50849418827489001</v>
      </c>
      <c r="BC412" s="14">
        <v>0.46286889786401397</v>
      </c>
      <c r="BD412" s="14">
        <v>0.27914016713981599</v>
      </c>
      <c r="BE412" s="14"/>
      <c r="BF412" s="14">
        <v>0.42163672712335298</v>
      </c>
    </row>
    <row r="413" spans="2:58" x14ac:dyDescent="0.35">
      <c r="B413" t="s">
        <v>141</v>
      </c>
      <c r="C413" s="14">
        <v>4.06989946480244E-2</v>
      </c>
      <c r="D413" s="14">
        <v>2.76390380182427E-2</v>
      </c>
      <c r="E413" s="14">
        <v>5.3597162945281003E-2</v>
      </c>
      <c r="F413" s="14"/>
      <c r="G413" s="14">
        <v>7.3109252420835893E-2</v>
      </c>
      <c r="H413" s="14">
        <v>5.9194505487314197E-2</v>
      </c>
      <c r="I413" s="14">
        <v>5.5412730967213802E-2</v>
      </c>
      <c r="J413" s="14">
        <v>2.4700372160040701E-2</v>
      </c>
      <c r="K413" s="14">
        <v>3.1848358895058403E-2</v>
      </c>
      <c r="L413" s="14">
        <v>1.1132715450250999E-2</v>
      </c>
      <c r="M413" s="14"/>
      <c r="N413" s="14">
        <v>3.7261928582198497E-2</v>
      </c>
      <c r="O413" s="14">
        <v>2.6558209695752798E-2</v>
      </c>
      <c r="P413" s="14">
        <v>4.1833614484262899E-2</v>
      </c>
      <c r="Q413" s="14">
        <v>5.6445316795762E-2</v>
      </c>
      <c r="R413" s="14"/>
      <c r="S413" s="14">
        <v>4.72365126773856E-2</v>
      </c>
      <c r="T413" s="14">
        <v>6.5000111925725398E-2</v>
      </c>
      <c r="U413" s="14">
        <v>3.0765966820701599E-2</v>
      </c>
      <c r="V413" s="14">
        <v>3.7865867738770501E-2</v>
      </c>
      <c r="W413" s="14">
        <v>3.2691001214295003E-2</v>
      </c>
      <c r="X413" s="14">
        <v>4.3522748403928703E-2</v>
      </c>
      <c r="Y413" s="14">
        <v>4.0342088234774302E-2</v>
      </c>
      <c r="Z413" s="14">
        <v>2.23851671668093E-2</v>
      </c>
      <c r="AA413" s="14">
        <v>3.0199391806734598E-2</v>
      </c>
      <c r="AB413" s="14">
        <v>3.1817043361338102E-2</v>
      </c>
      <c r="AC413" s="14">
        <v>3.70663579975768E-2</v>
      </c>
      <c r="AD413" s="14">
        <v>4.6724201970031298E-2</v>
      </c>
      <c r="AE413" s="14"/>
      <c r="AF413" s="14">
        <v>2.4272822027912401E-2</v>
      </c>
      <c r="AG413" s="14">
        <v>2.2492126484995999E-2</v>
      </c>
      <c r="AH413" s="14">
        <v>0.10037656474548499</v>
      </c>
      <c r="AI413" s="14"/>
      <c r="AJ413" s="14">
        <v>2.1669425670263899E-2</v>
      </c>
      <c r="AK413" s="14">
        <v>2.3732419123760999E-2</v>
      </c>
      <c r="AL413" s="14">
        <v>2.5272200108389702E-2</v>
      </c>
      <c r="AM413" s="14">
        <v>0</v>
      </c>
      <c r="AN413" s="14">
        <v>0.114230030375072</v>
      </c>
      <c r="AO413" s="14"/>
      <c r="AP413" s="14">
        <v>2.97355839431005E-2</v>
      </c>
      <c r="AQ413" s="14">
        <v>2.72033554800622E-2</v>
      </c>
      <c r="AR413" s="14">
        <v>7.8575060081584897E-3</v>
      </c>
      <c r="AS413" s="14">
        <v>2.5357439301684701E-2</v>
      </c>
      <c r="AT413" s="14">
        <v>0.11769914631782</v>
      </c>
      <c r="AU413" s="14"/>
      <c r="AV413" s="14" t="s">
        <v>84</v>
      </c>
      <c r="AW413" s="14">
        <v>4.0321076503651E-2</v>
      </c>
      <c r="AX413" s="14">
        <v>5.0697030899087302E-2</v>
      </c>
      <c r="AY413" s="14">
        <v>2.85040351474386E-2</v>
      </c>
      <c r="AZ413" s="14">
        <v>4.31081826790813E-2</v>
      </c>
      <c r="BA413" s="14"/>
      <c r="BB413" s="14">
        <v>3.3161743907674103E-2</v>
      </c>
      <c r="BC413" s="14">
        <v>1.51880641326446E-2</v>
      </c>
      <c r="BD413" s="14">
        <v>2.4351897887404099E-2</v>
      </c>
      <c r="BE413" s="14"/>
      <c r="BF413" s="14">
        <v>2.04153720867471E-2</v>
      </c>
    </row>
    <row r="414" spans="2:58" x14ac:dyDescent="0.35"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</row>
    <row r="415" spans="2:58" x14ac:dyDescent="0.35">
      <c r="B415" s="6" t="s">
        <v>204</v>
      </c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</row>
    <row r="416" spans="2:58" x14ac:dyDescent="0.35">
      <c r="B416" s="24" t="s">
        <v>82</v>
      </c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</row>
    <row r="417" spans="2:58" x14ac:dyDescent="0.35">
      <c r="B417" t="s">
        <v>197</v>
      </c>
      <c r="C417" s="14">
        <v>0.323413538999062</v>
      </c>
      <c r="D417" s="14">
        <v>0.32224470649312098</v>
      </c>
      <c r="E417" s="14">
        <v>0.32459388747882001</v>
      </c>
      <c r="F417" s="14"/>
      <c r="G417" s="14">
        <v>0.28083666031089</v>
      </c>
      <c r="H417" s="14">
        <v>0.410444080714431</v>
      </c>
      <c r="I417" s="14">
        <v>0.33369958243937903</v>
      </c>
      <c r="J417" s="14">
        <v>0.338703638118102</v>
      </c>
      <c r="K417" s="14">
        <v>0.271706002182174</v>
      </c>
      <c r="L417" s="14">
        <v>0.29494508731747499</v>
      </c>
      <c r="M417" s="14"/>
      <c r="N417" s="14">
        <v>0.32251781304455202</v>
      </c>
      <c r="O417" s="14">
        <v>0.346846906885171</v>
      </c>
      <c r="P417" s="14">
        <v>0.31598876627226502</v>
      </c>
      <c r="Q417" s="14">
        <v>0.30852484813671699</v>
      </c>
      <c r="R417" s="14"/>
      <c r="S417" s="14">
        <v>0.36522336827546098</v>
      </c>
      <c r="T417" s="14">
        <v>0.23373993021502101</v>
      </c>
      <c r="U417" s="14">
        <v>0.29767804027021999</v>
      </c>
      <c r="V417" s="14">
        <v>0.31432030064359501</v>
      </c>
      <c r="W417" s="14">
        <v>0.33152604924967899</v>
      </c>
      <c r="X417" s="14">
        <v>0.32815654417365098</v>
      </c>
      <c r="Y417" s="14">
        <v>0.28552789966965197</v>
      </c>
      <c r="Z417" s="14">
        <v>0.43510216787908701</v>
      </c>
      <c r="AA417" s="14">
        <v>0.381986209605231</v>
      </c>
      <c r="AB417" s="14">
        <v>0.32974267305744298</v>
      </c>
      <c r="AC417" s="14">
        <v>0.348727471562434</v>
      </c>
      <c r="AD417" s="14">
        <v>0.25536966499477598</v>
      </c>
      <c r="AE417" s="14"/>
      <c r="AF417" s="14">
        <v>0.25998281254823702</v>
      </c>
      <c r="AG417" s="14">
        <v>0.38164039871123501</v>
      </c>
      <c r="AH417" s="14">
        <v>0.35963186442679301</v>
      </c>
      <c r="AI417" s="14"/>
      <c r="AJ417" s="14">
        <v>0.22358954475002399</v>
      </c>
      <c r="AK417" s="14">
        <v>0.51247200795570602</v>
      </c>
      <c r="AL417" s="14">
        <v>0.26669970168069601</v>
      </c>
      <c r="AM417" s="14">
        <v>0</v>
      </c>
      <c r="AN417" s="14">
        <v>0.30738248514830102</v>
      </c>
      <c r="AO417" s="14"/>
      <c r="AP417" s="14">
        <v>0.137302119837523</v>
      </c>
      <c r="AQ417" s="14">
        <v>0.58295525929210301</v>
      </c>
      <c r="AR417" s="14">
        <v>0.23091149467441299</v>
      </c>
      <c r="AS417" s="14">
        <v>9.1547434975778996E-2</v>
      </c>
      <c r="AT417" s="14">
        <v>0.163845698462804</v>
      </c>
      <c r="AU417" s="14"/>
      <c r="AV417" s="14" t="s">
        <v>84</v>
      </c>
      <c r="AW417" s="14">
        <v>0.34961863243527602</v>
      </c>
      <c r="AX417" s="14">
        <v>0.33978739088683702</v>
      </c>
      <c r="AY417" s="14">
        <v>0.31389211786527799</v>
      </c>
      <c r="AZ417" s="14">
        <v>0.36079740524964199</v>
      </c>
      <c r="BA417" s="14"/>
      <c r="BB417" s="14">
        <v>0.61001803158147205</v>
      </c>
      <c r="BC417" s="14">
        <v>0.120177338109208</v>
      </c>
      <c r="BD417" s="14">
        <v>0.212350980638491</v>
      </c>
      <c r="BE417" s="14"/>
      <c r="BF417" s="14">
        <v>0.30136838441751002</v>
      </c>
    </row>
    <row r="418" spans="2:58" x14ac:dyDescent="0.35">
      <c r="B418" t="s">
        <v>198</v>
      </c>
      <c r="C418" s="14">
        <v>0.200260036449983</v>
      </c>
      <c r="D418" s="14">
        <v>0.205668005793223</v>
      </c>
      <c r="E418" s="14">
        <v>0.19556015231698501</v>
      </c>
      <c r="F418" s="14"/>
      <c r="G418" s="14">
        <v>0.23185707546367501</v>
      </c>
      <c r="H418" s="14">
        <v>0.21153775351198201</v>
      </c>
      <c r="I418" s="14">
        <v>0.204069739982914</v>
      </c>
      <c r="J418" s="14">
        <v>0.20668173175843399</v>
      </c>
      <c r="K418" s="14">
        <v>0.17655445618951901</v>
      </c>
      <c r="L418" s="14">
        <v>0.177677029107005</v>
      </c>
      <c r="M418" s="14"/>
      <c r="N418" s="14">
        <v>0.23306995102449299</v>
      </c>
      <c r="O418" s="14">
        <v>0.20037666616273</v>
      </c>
      <c r="P418" s="14">
        <v>0.16327728232831301</v>
      </c>
      <c r="Q418" s="14">
        <v>0.19701764148973999</v>
      </c>
      <c r="R418" s="14"/>
      <c r="S418" s="14">
        <v>0.21548398251310999</v>
      </c>
      <c r="T418" s="14">
        <v>0.19745188696933</v>
      </c>
      <c r="U418" s="14">
        <v>0.211353301910335</v>
      </c>
      <c r="V418" s="14">
        <v>0.14067643780816599</v>
      </c>
      <c r="W418" s="14">
        <v>0.201234809083501</v>
      </c>
      <c r="X418" s="14">
        <v>0.19396485759266299</v>
      </c>
      <c r="Y418" s="14">
        <v>0.22519448972964001</v>
      </c>
      <c r="Z418" s="14">
        <v>0.190262797655426</v>
      </c>
      <c r="AA418" s="14">
        <v>0.198864207866944</v>
      </c>
      <c r="AB418" s="14">
        <v>0.205907797146202</v>
      </c>
      <c r="AC418" s="14">
        <v>0.245151646920787</v>
      </c>
      <c r="AD418" s="14">
        <v>0.166559447787475</v>
      </c>
      <c r="AE418" s="14"/>
      <c r="AF418" s="14">
        <v>0.147704191696133</v>
      </c>
      <c r="AG418" s="14">
        <v>0.24734811667836501</v>
      </c>
      <c r="AH418" s="14">
        <v>0.199269710051523</v>
      </c>
      <c r="AI418" s="14"/>
      <c r="AJ418" s="14">
        <v>0.13912763422841801</v>
      </c>
      <c r="AK418" s="14">
        <v>0.23613605903648099</v>
      </c>
      <c r="AL418" s="14">
        <v>0.30498639082515999</v>
      </c>
      <c r="AM418" s="14">
        <v>0.281583702676732</v>
      </c>
      <c r="AN418" s="14">
        <v>0.181248990397778</v>
      </c>
      <c r="AO418" s="14"/>
      <c r="AP418" s="14">
        <v>0.157543811998342</v>
      </c>
      <c r="AQ418" s="14">
        <v>0.22649860690958901</v>
      </c>
      <c r="AR418" s="14">
        <v>0.31259704051979498</v>
      </c>
      <c r="AS418" s="14">
        <v>0.173076110416581</v>
      </c>
      <c r="AT418" s="14">
        <v>0.16650489455895301</v>
      </c>
      <c r="AU418" s="14"/>
      <c r="AV418" s="14" t="s">
        <v>84</v>
      </c>
      <c r="AW418" s="14">
        <v>0.19219483720665501</v>
      </c>
      <c r="AX418" s="14">
        <v>0.23196337373221501</v>
      </c>
      <c r="AY418" s="14">
        <v>0.27565444649230397</v>
      </c>
      <c r="AZ418" s="14">
        <v>0.15226707844830401</v>
      </c>
      <c r="BA418" s="14"/>
      <c r="BB418" s="14">
        <v>0.16546981454495699</v>
      </c>
      <c r="BC418" s="14">
        <v>0.107173836844855</v>
      </c>
      <c r="BD418" s="14">
        <v>0.143883673269289</v>
      </c>
      <c r="BE418" s="14"/>
      <c r="BF418" s="14">
        <v>0.14240700594924699</v>
      </c>
    </row>
    <row r="419" spans="2:58" x14ac:dyDescent="0.35">
      <c r="B419" t="s">
        <v>199</v>
      </c>
      <c r="C419" s="14">
        <v>0.124840664866825</v>
      </c>
      <c r="D419" s="14">
        <v>0.13217581720802099</v>
      </c>
      <c r="E419" s="14">
        <v>0.11803250747579799</v>
      </c>
      <c r="F419" s="14"/>
      <c r="G419" s="14">
        <v>0.168555623054711</v>
      </c>
      <c r="H419" s="14">
        <v>0.13821333701512101</v>
      </c>
      <c r="I419" s="14">
        <v>0.13126798175940299</v>
      </c>
      <c r="J419" s="14">
        <v>0.115353901498361</v>
      </c>
      <c r="K419" s="14">
        <v>0.114136162425513</v>
      </c>
      <c r="L419" s="14">
        <v>9.4589783978749203E-2</v>
      </c>
      <c r="M419" s="14"/>
      <c r="N419" s="14">
        <v>0.131882319810917</v>
      </c>
      <c r="O419" s="14">
        <v>0.12665279533279999</v>
      </c>
      <c r="P419" s="14">
        <v>0.116582021193065</v>
      </c>
      <c r="Q419" s="14">
        <v>0.122840951322543</v>
      </c>
      <c r="R419" s="14"/>
      <c r="S419" s="14">
        <v>0.14113612580020299</v>
      </c>
      <c r="T419" s="14">
        <v>0.12726717057974299</v>
      </c>
      <c r="U419" s="14">
        <v>0.109347039708397</v>
      </c>
      <c r="V419" s="14">
        <v>9.8552878006464104E-2</v>
      </c>
      <c r="W419" s="14">
        <v>0.148068263726501</v>
      </c>
      <c r="X419" s="14">
        <v>0.13401734341285401</v>
      </c>
      <c r="Y419" s="14">
        <v>0.125416326064647</v>
      </c>
      <c r="Z419" s="14">
        <v>0.118392731680921</v>
      </c>
      <c r="AA419" s="14">
        <v>0.109743079070296</v>
      </c>
      <c r="AB419" s="14">
        <v>0.10103901266149699</v>
      </c>
      <c r="AC419" s="14">
        <v>0.10364829938812201</v>
      </c>
      <c r="AD419" s="14">
        <v>0.24644916179262499</v>
      </c>
      <c r="AE419" s="14"/>
      <c r="AF419" s="14">
        <v>0.12490744705088901</v>
      </c>
      <c r="AG419" s="14">
        <v>0.122136844613508</v>
      </c>
      <c r="AH419" s="14">
        <v>0.110098447211727</v>
      </c>
      <c r="AI419" s="14"/>
      <c r="AJ419" s="14">
        <v>0.13344409642792401</v>
      </c>
      <c r="AK419" s="14">
        <v>0.11049771191289499</v>
      </c>
      <c r="AL419" s="14">
        <v>0.160982873443587</v>
      </c>
      <c r="AM419" s="14">
        <v>6.7970098238350402E-2</v>
      </c>
      <c r="AN419" s="14">
        <v>0.10358078089353299</v>
      </c>
      <c r="AO419" s="14"/>
      <c r="AP419" s="14">
        <v>0.17775475389069401</v>
      </c>
      <c r="AQ419" s="14">
        <v>9.1323928968033694E-2</v>
      </c>
      <c r="AR419" s="14">
        <v>0.15713241683280599</v>
      </c>
      <c r="AS419" s="14">
        <v>0.119940420965061</v>
      </c>
      <c r="AT419" s="14">
        <v>0.142427949469173</v>
      </c>
      <c r="AU419" s="14"/>
      <c r="AV419" s="14" t="s">
        <v>84</v>
      </c>
      <c r="AW419" s="14">
        <v>0.10974584450623499</v>
      </c>
      <c r="AX419" s="14">
        <v>0.1300086000963</v>
      </c>
      <c r="AY419" s="14">
        <v>0.13148654074418001</v>
      </c>
      <c r="AZ419" s="14">
        <v>0.12689258851230201</v>
      </c>
      <c r="BA419" s="14"/>
      <c r="BB419" s="14">
        <v>9.0878259354604293E-2</v>
      </c>
      <c r="BC419" s="14">
        <v>8.1853329444561404E-2</v>
      </c>
      <c r="BD419" s="14">
        <v>0.174922382827496</v>
      </c>
      <c r="BE419" s="14"/>
      <c r="BF419" s="14">
        <v>0.11125577967245801</v>
      </c>
    </row>
    <row r="420" spans="2:58" x14ac:dyDescent="0.35">
      <c r="B420" t="s">
        <v>200</v>
      </c>
      <c r="C420" s="14">
        <v>0.11125009122585</v>
      </c>
      <c r="D420" s="14">
        <v>0.10556772248401999</v>
      </c>
      <c r="E420" s="14">
        <v>0.116125913580835</v>
      </c>
      <c r="F420" s="14"/>
      <c r="G420" s="14">
        <v>0.115970718859007</v>
      </c>
      <c r="H420" s="14">
        <v>7.9640171244696606E-2</v>
      </c>
      <c r="I420" s="14">
        <v>9.9033064419982303E-2</v>
      </c>
      <c r="J420" s="14">
        <v>9.2495820381955807E-2</v>
      </c>
      <c r="K420" s="14">
        <v>0.15284563968581599</v>
      </c>
      <c r="L420" s="14">
        <v>0.13105116525971999</v>
      </c>
      <c r="M420" s="14"/>
      <c r="N420" s="14">
        <v>9.5926364186644603E-2</v>
      </c>
      <c r="O420" s="14">
        <v>9.9997096169847102E-2</v>
      </c>
      <c r="P420" s="14">
        <v>0.13620160529575201</v>
      </c>
      <c r="Q420" s="14">
        <v>0.11754614196659099</v>
      </c>
      <c r="R420" s="14"/>
      <c r="S420" s="14">
        <v>0.111054273241685</v>
      </c>
      <c r="T420" s="14">
        <v>0.17118224576664201</v>
      </c>
      <c r="U420" s="14">
        <v>0.123345898148998</v>
      </c>
      <c r="V420" s="14">
        <v>0.12573901603878401</v>
      </c>
      <c r="W420" s="14">
        <v>8.8883358328779305E-2</v>
      </c>
      <c r="X420" s="14">
        <v>8.3010711569890705E-2</v>
      </c>
      <c r="Y420" s="14">
        <v>9.8661313752448396E-2</v>
      </c>
      <c r="Z420" s="14">
        <v>9.5523902347098705E-2</v>
      </c>
      <c r="AA420" s="14">
        <v>7.9086865217045305E-2</v>
      </c>
      <c r="AB420" s="14">
        <v>0.12640786331279899</v>
      </c>
      <c r="AC420" s="14">
        <v>7.5882824584926706E-2</v>
      </c>
      <c r="AD420" s="14">
        <v>0.100080858006211</v>
      </c>
      <c r="AE420" s="14"/>
      <c r="AF420" s="14">
        <v>0.12788710960959901</v>
      </c>
      <c r="AG420" s="14">
        <v>9.9386234365838599E-2</v>
      </c>
      <c r="AH420" s="14">
        <v>8.98002419951828E-2</v>
      </c>
      <c r="AI420" s="14"/>
      <c r="AJ420" s="14">
        <v>0.171646948378951</v>
      </c>
      <c r="AK420" s="14">
        <v>5.5573019579529703E-2</v>
      </c>
      <c r="AL420" s="14">
        <v>0.10711219611292799</v>
      </c>
      <c r="AM420" s="14">
        <v>0.107162303100287</v>
      </c>
      <c r="AN420" s="14">
        <v>7.15321962929618E-2</v>
      </c>
      <c r="AO420" s="14"/>
      <c r="AP420" s="14">
        <v>0.17443901327296801</v>
      </c>
      <c r="AQ420" s="14">
        <v>3.8409841031809E-2</v>
      </c>
      <c r="AR420" s="14">
        <v>0.104607807545122</v>
      </c>
      <c r="AS420" s="14">
        <v>0.17740877830240501</v>
      </c>
      <c r="AT420" s="14">
        <v>0.15764401753607801</v>
      </c>
      <c r="AU420" s="14"/>
      <c r="AV420" s="14" t="s">
        <v>84</v>
      </c>
      <c r="AW420" s="14">
        <v>0.103320824636942</v>
      </c>
      <c r="AX420" s="14">
        <v>0.10544247223456001</v>
      </c>
      <c r="AY420" s="14">
        <v>0.121144497630247</v>
      </c>
      <c r="AZ420" s="14">
        <v>0.11379507637602899</v>
      </c>
      <c r="BA420" s="14"/>
      <c r="BB420" s="14">
        <v>4.6371972036515198E-2</v>
      </c>
      <c r="BC420" s="14">
        <v>0.21156489501317899</v>
      </c>
      <c r="BD420" s="14">
        <v>0.21876945413072801</v>
      </c>
      <c r="BE420" s="14"/>
      <c r="BF420" s="14">
        <v>0.15627178958271501</v>
      </c>
    </row>
    <row r="421" spans="2:58" x14ac:dyDescent="0.35">
      <c r="B421" t="s">
        <v>201</v>
      </c>
      <c r="C421" s="14">
        <v>0.17376063788367099</v>
      </c>
      <c r="D421" s="14">
        <v>0.18991057379979501</v>
      </c>
      <c r="E421" s="14">
        <v>0.157450248186353</v>
      </c>
      <c r="F421" s="14"/>
      <c r="G421" s="14">
        <v>0.109254686566315</v>
      </c>
      <c r="H421" s="14">
        <v>9.1891569267150502E-2</v>
      </c>
      <c r="I421" s="14">
        <v>0.15642443810876799</v>
      </c>
      <c r="J421" s="14">
        <v>0.189828706412385</v>
      </c>
      <c r="K421" s="14">
        <v>0.20946211230561099</v>
      </c>
      <c r="L421" s="14">
        <v>0.260216246320287</v>
      </c>
      <c r="M421" s="14"/>
      <c r="N421" s="14">
        <v>0.158418236325961</v>
      </c>
      <c r="O421" s="14">
        <v>0.16711409806087599</v>
      </c>
      <c r="P421" s="14">
        <v>0.19873898874111001</v>
      </c>
      <c r="Q421" s="14">
        <v>0.17450268889214801</v>
      </c>
      <c r="R421" s="14"/>
      <c r="S421" s="14">
        <v>9.9839832354515406E-2</v>
      </c>
      <c r="T421" s="14">
        <v>0.17903748365595601</v>
      </c>
      <c r="U421" s="14">
        <v>0.20355254894197</v>
      </c>
      <c r="V421" s="14">
        <v>0.239693457066708</v>
      </c>
      <c r="W421" s="14">
        <v>0.19090303928663599</v>
      </c>
      <c r="X421" s="14">
        <v>0.16856294743240099</v>
      </c>
      <c r="Y421" s="14">
        <v>0.20079690419697799</v>
      </c>
      <c r="Z421" s="14">
        <v>0.12649395241973699</v>
      </c>
      <c r="AA421" s="14">
        <v>0.177849895528466</v>
      </c>
      <c r="AB421" s="14">
        <v>0.16008806206467099</v>
      </c>
      <c r="AC421" s="14">
        <v>0.18025542980071099</v>
      </c>
      <c r="AD421" s="14">
        <v>0.200530957548371</v>
      </c>
      <c r="AE421" s="14"/>
      <c r="AF421" s="14">
        <v>0.28845761888455101</v>
      </c>
      <c r="AG421" s="14">
        <v>0.10863037091594301</v>
      </c>
      <c r="AH421" s="14">
        <v>9.8269600264848794E-2</v>
      </c>
      <c r="AI421" s="14"/>
      <c r="AJ421" s="14">
        <v>0.28268572529959601</v>
      </c>
      <c r="AK421" s="14">
        <v>5.7233536893923402E-2</v>
      </c>
      <c r="AL421" s="14">
        <v>0.10272142689739</v>
      </c>
      <c r="AM421" s="14">
        <v>0.54328389598463001</v>
      </c>
      <c r="AN421" s="14">
        <v>0.16127361612468699</v>
      </c>
      <c r="AO421" s="14"/>
      <c r="AP421" s="14">
        <v>0.30050738646092501</v>
      </c>
      <c r="AQ421" s="14">
        <v>2.0262683225213001E-2</v>
      </c>
      <c r="AR421" s="14">
        <v>0.12818248964887199</v>
      </c>
      <c r="AS421" s="14">
        <v>0.39216189758689202</v>
      </c>
      <c r="AT421" s="14">
        <v>0.19115767998138899</v>
      </c>
      <c r="AU421" s="14"/>
      <c r="AV421" s="14" t="s">
        <v>84</v>
      </c>
      <c r="AW421" s="14">
        <v>0.17554626152806799</v>
      </c>
      <c r="AX421" s="14">
        <v>0.132771801994333</v>
      </c>
      <c r="AY421" s="14">
        <v>0.10237124527234701</v>
      </c>
      <c r="AZ421" s="14">
        <v>0.24624785141372299</v>
      </c>
      <c r="BA421" s="14"/>
      <c r="BB421" s="14">
        <v>2.7494548482823199E-2</v>
      </c>
      <c r="BC421" s="14">
        <v>0.42551830685178998</v>
      </c>
      <c r="BD421" s="14">
        <v>0.212557580194917</v>
      </c>
      <c r="BE421" s="14"/>
      <c r="BF421" s="14">
        <v>0.241137722088443</v>
      </c>
    </row>
    <row r="422" spans="2:58" x14ac:dyDescent="0.35">
      <c r="B422" t="s">
        <v>141</v>
      </c>
      <c r="C422" s="14">
        <v>6.6475030574610502E-2</v>
      </c>
      <c r="D422" s="14">
        <v>4.4433174221819902E-2</v>
      </c>
      <c r="E422" s="14">
        <v>8.8237290961209497E-2</v>
      </c>
      <c r="F422" s="14"/>
      <c r="G422" s="14">
        <v>9.3525235745401405E-2</v>
      </c>
      <c r="H422" s="14">
        <v>6.8273088246618402E-2</v>
      </c>
      <c r="I422" s="14">
        <v>7.5505193289553296E-2</v>
      </c>
      <c r="J422" s="14">
        <v>5.69362018307615E-2</v>
      </c>
      <c r="K422" s="14">
        <v>7.5295627211366706E-2</v>
      </c>
      <c r="L422" s="14">
        <v>4.1520688016764701E-2</v>
      </c>
      <c r="M422" s="14"/>
      <c r="N422" s="14">
        <v>5.8185315607432703E-2</v>
      </c>
      <c r="O422" s="14">
        <v>5.9012437388575797E-2</v>
      </c>
      <c r="P422" s="14">
        <v>6.9211336169494403E-2</v>
      </c>
      <c r="Q422" s="14">
        <v>7.9567728192262294E-2</v>
      </c>
      <c r="R422" s="14"/>
      <c r="S422" s="14">
        <v>6.7262417815025594E-2</v>
      </c>
      <c r="T422" s="14">
        <v>9.1321282813307494E-2</v>
      </c>
      <c r="U422" s="14">
        <v>5.4723171020079502E-2</v>
      </c>
      <c r="V422" s="14">
        <v>8.10179104362833E-2</v>
      </c>
      <c r="W422" s="14">
        <v>3.93844803249025E-2</v>
      </c>
      <c r="X422" s="14">
        <v>9.2287595818539098E-2</v>
      </c>
      <c r="Y422" s="14">
        <v>6.44030665866345E-2</v>
      </c>
      <c r="Z422" s="14">
        <v>3.4224448017729801E-2</v>
      </c>
      <c r="AA422" s="14">
        <v>5.2469742712018499E-2</v>
      </c>
      <c r="AB422" s="14">
        <v>7.6814591757388306E-2</v>
      </c>
      <c r="AC422" s="14">
        <v>4.6334327743018801E-2</v>
      </c>
      <c r="AD422" s="14">
        <v>3.1009909870542099E-2</v>
      </c>
      <c r="AE422" s="14"/>
      <c r="AF422" s="14">
        <v>5.1060820210591301E-2</v>
      </c>
      <c r="AG422" s="14">
        <v>4.0858034715110202E-2</v>
      </c>
      <c r="AH422" s="14">
        <v>0.14293013604992499</v>
      </c>
      <c r="AI422" s="14"/>
      <c r="AJ422" s="14">
        <v>4.9506050915088098E-2</v>
      </c>
      <c r="AK422" s="14">
        <v>2.8087664621465201E-2</v>
      </c>
      <c r="AL422" s="14">
        <v>5.74974110402387E-2</v>
      </c>
      <c r="AM422" s="14">
        <v>0</v>
      </c>
      <c r="AN422" s="14">
        <v>0.17498193114273999</v>
      </c>
      <c r="AO422" s="14"/>
      <c r="AP422" s="14">
        <v>5.2452914539546897E-2</v>
      </c>
      <c r="AQ422" s="14">
        <v>4.0549680573251701E-2</v>
      </c>
      <c r="AR422" s="14">
        <v>6.6568750778991798E-2</v>
      </c>
      <c r="AS422" s="14">
        <v>4.5865357753282203E-2</v>
      </c>
      <c r="AT422" s="14">
        <v>0.17841975999160301</v>
      </c>
      <c r="AU422" s="14"/>
      <c r="AV422" s="14" t="s">
        <v>84</v>
      </c>
      <c r="AW422" s="14">
        <v>6.9573599686825097E-2</v>
      </c>
      <c r="AX422" s="14">
        <v>6.00263610557547E-2</v>
      </c>
      <c r="AY422" s="14">
        <v>5.5451151995644397E-2</v>
      </c>
      <c r="AZ422" s="14">
        <v>0</v>
      </c>
      <c r="BA422" s="14"/>
      <c r="BB422" s="14">
        <v>5.97673739996284E-2</v>
      </c>
      <c r="BC422" s="14">
        <v>5.3712293736406E-2</v>
      </c>
      <c r="BD422" s="14">
        <v>3.7515928939078798E-2</v>
      </c>
      <c r="BE422" s="14"/>
      <c r="BF422" s="14">
        <v>4.7559318289627298E-2</v>
      </c>
    </row>
    <row r="423" spans="2:58" x14ac:dyDescent="0.35"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</row>
    <row r="424" spans="2:58" x14ac:dyDescent="0.35">
      <c r="B424" s="6" t="s">
        <v>205</v>
      </c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</row>
    <row r="425" spans="2:58" x14ac:dyDescent="0.35">
      <c r="B425" s="24" t="s">
        <v>82</v>
      </c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</row>
    <row r="426" spans="2:58" x14ac:dyDescent="0.35">
      <c r="B426" t="s">
        <v>197</v>
      </c>
      <c r="C426" s="14">
        <v>0.27893660709173101</v>
      </c>
      <c r="D426" s="14">
        <v>0.26735546198865501</v>
      </c>
      <c r="E426" s="14">
        <v>0.290173135188181</v>
      </c>
      <c r="F426" s="14"/>
      <c r="G426" s="14">
        <v>0.26366362451182401</v>
      </c>
      <c r="H426" s="14">
        <v>0.25007111222356998</v>
      </c>
      <c r="I426" s="14">
        <v>0.26347264548087002</v>
      </c>
      <c r="J426" s="14">
        <v>0.32038254521219101</v>
      </c>
      <c r="K426" s="14">
        <v>0.27663062578066</v>
      </c>
      <c r="L426" s="14">
        <v>0.29289917663007498</v>
      </c>
      <c r="M426" s="14"/>
      <c r="N426" s="14">
        <v>0.27581341954352401</v>
      </c>
      <c r="O426" s="14">
        <v>0.29207847411356203</v>
      </c>
      <c r="P426" s="14">
        <v>0.26817402714569499</v>
      </c>
      <c r="Q426" s="14">
        <v>0.28121402619577801</v>
      </c>
      <c r="R426" s="14"/>
      <c r="S426" s="14">
        <v>0.28876507061989498</v>
      </c>
      <c r="T426" s="14">
        <v>0.28871804881039098</v>
      </c>
      <c r="U426" s="14">
        <v>0.251856778333644</v>
      </c>
      <c r="V426" s="14">
        <v>0.25761715058439699</v>
      </c>
      <c r="W426" s="14">
        <v>0.33885628422359798</v>
      </c>
      <c r="X426" s="14">
        <v>0.31576325642998399</v>
      </c>
      <c r="Y426" s="14">
        <v>0.22972253950348701</v>
      </c>
      <c r="Z426" s="14">
        <v>0.20539770847507799</v>
      </c>
      <c r="AA426" s="14">
        <v>0.27484513013002998</v>
      </c>
      <c r="AB426" s="14">
        <v>0.29451858831697902</v>
      </c>
      <c r="AC426" s="14">
        <v>0.292947715824451</v>
      </c>
      <c r="AD426" s="14">
        <v>0.24984938343861299</v>
      </c>
      <c r="AE426" s="14"/>
      <c r="AF426" s="14">
        <v>0.24384309076969801</v>
      </c>
      <c r="AG426" s="14">
        <v>0.30453136422913901</v>
      </c>
      <c r="AH426" s="14">
        <v>0.28783114282411998</v>
      </c>
      <c r="AI426" s="14"/>
      <c r="AJ426" s="14">
        <v>0.27044347465887902</v>
      </c>
      <c r="AK426" s="14">
        <v>0.28843917558870202</v>
      </c>
      <c r="AL426" s="14">
        <v>0.50187013727524998</v>
      </c>
      <c r="AM426" s="14">
        <v>9.7806511553180903E-2</v>
      </c>
      <c r="AN426" s="14">
        <v>0.27326741940379601</v>
      </c>
      <c r="AO426" s="14"/>
      <c r="AP426" s="14">
        <v>0.20599367961777099</v>
      </c>
      <c r="AQ426" s="14">
        <v>0.29589157731232402</v>
      </c>
      <c r="AR426" s="14">
        <v>0.62493488658444496</v>
      </c>
      <c r="AS426" s="14">
        <v>0.17334663470905801</v>
      </c>
      <c r="AT426" s="14">
        <v>0.243149343269423</v>
      </c>
      <c r="AU426" s="14"/>
      <c r="AV426" s="14" t="s">
        <v>84</v>
      </c>
      <c r="AW426" s="14">
        <v>0.29570618164757301</v>
      </c>
      <c r="AX426" s="14">
        <v>0.26726189566609698</v>
      </c>
      <c r="AY426" s="14">
        <v>0.27703039362447701</v>
      </c>
      <c r="AZ426" s="14">
        <v>0.192770754226949</v>
      </c>
      <c r="BA426" s="14"/>
      <c r="BB426" s="14">
        <v>0.35653607310756302</v>
      </c>
      <c r="BC426" s="14">
        <v>0.19788688739926599</v>
      </c>
      <c r="BD426" s="14">
        <v>0.276443006554003</v>
      </c>
      <c r="BE426" s="14"/>
      <c r="BF426" s="14">
        <v>0.31352506621614701</v>
      </c>
    </row>
    <row r="427" spans="2:58" x14ac:dyDescent="0.35">
      <c r="B427" t="s">
        <v>198</v>
      </c>
      <c r="C427" s="14">
        <v>0.20130273124530701</v>
      </c>
      <c r="D427" s="14">
        <v>0.21007493223111801</v>
      </c>
      <c r="E427" s="14">
        <v>0.19331432803088699</v>
      </c>
      <c r="F427" s="14"/>
      <c r="G427" s="14">
        <v>0.210280750819619</v>
      </c>
      <c r="H427" s="14">
        <v>0.19035105556571899</v>
      </c>
      <c r="I427" s="14">
        <v>0.21394204240293099</v>
      </c>
      <c r="J427" s="14">
        <v>0.23052437296509901</v>
      </c>
      <c r="K427" s="14">
        <v>0.171435228104722</v>
      </c>
      <c r="L427" s="14">
        <v>0.19022253239574599</v>
      </c>
      <c r="M427" s="14"/>
      <c r="N427" s="14">
        <v>0.23114851159840899</v>
      </c>
      <c r="O427" s="14">
        <v>0.190753603822155</v>
      </c>
      <c r="P427" s="14">
        <v>0.20506344040004601</v>
      </c>
      <c r="Q427" s="14">
        <v>0.17654985077049401</v>
      </c>
      <c r="R427" s="14"/>
      <c r="S427" s="14">
        <v>0.21142240008251301</v>
      </c>
      <c r="T427" s="14">
        <v>0.21662582944023101</v>
      </c>
      <c r="U427" s="14">
        <v>0.19383799880317701</v>
      </c>
      <c r="V427" s="14">
        <v>0.198453361483209</v>
      </c>
      <c r="W427" s="14">
        <v>0.206956913165534</v>
      </c>
      <c r="X427" s="14">
        <v>0.19770281512075799</v>
      </c>
      <c r="Y427" s="14">
        <v>0.26307897051471002</v>
      </c>
      <c r="Z427" s="14">
        <v>0.25137308789896201</v>
      </c>
      <c r="AA427" s="14">
        <v>0.20283648081018901</v>
      </c>
      <c r="AB427" s="14">
        <v>0.15601874738146901</v>
      </c>
      <c r="AC427" s="14">
        <v>0.149457522197949</v>
      </c>
      <c r="AD427" s="14">
        <v>9.8983892115804606E-2</v>
      </c>
      <c r="AE427" s="14"/>
      <c r="AF427" s="14">
        <v>0.172204698022798</v>
      </c>
      <c r="AG427" s="14">
        <v>0.237392072695749</v>
      </c>
      <c r="AH427" s="14">
        <v>0.165980743669187</v>
      </c>
      <c r="AI427" s="14"/>
      <c r="AJ427" s="14">
        <v>0.17202766994150701</v>
      </c>
      <c r="AK427" s="14">
        <v>0.244530475497335</v>
      </c>
      <c r="AL427" s="14">
        <v>0.26485248487241397</v>
      </c>
      <c r="AM427" s="14">
        <v>0.103012781290413</v>
      </c>
      <c r="AN427" s="14">
        <v>0.16482889147067301</v>
      </c>
      <c r="AO427" s="14"/>
      <c r="AP427" s="14">
        <v>0.19309686812115301</v>
      </c>
      <c r="AQ427" s="14">
        <v>0.247343152876522</v>
      </c>
      <c r="AR427" s="14">
        <v>0.214390847859106</v>
      </c>
      <c r="AS427" s="14">
        <v>0.174497406640857</v>
      </c>
      <c r="AT427" s="14">
        <v>0.13004801798504301</v>
      </c>
      <c r="AU427" s="14"/>
      <c r="AV427" s="14" t="s">
        <v>84</v>
      </c>
      <c r="AW427" s="14">
        <v>0.20904853023839601</v>
      </c>
      <c r="AX427" s="14">
        <v>0.235365068675497</v>
      </c>
      <c r="AY427" s="14">
        <v>0.19339880112885</v>
      </c>
      <c r="AZ427" s="14">
        <v>0.25698336643263098</v>
      </c>
      <c r="BA427" s="14"/>
      <c r="BB427" s="14">
        <v>0.191201459707317</v>
      </c>
      <c r="BC427" s="14">
        <v>0.16323696526855999</v>
      </c>
      <c r="BD427" s="14">
        <v>0.118101646303578</v>
      </c>
      <c r="BE427" s="14"/>
      <c r="BF427" s="14">
        <v>0.15345756583755099</v>
      </c>
    </row>
    <row r="428" spans="2:58" x14ac:dyDescent="0.35">
      <c r="B428" t="s">
        <v>199</v>
      </c>
      <c r="C428" s="14">
        <v>0.164994771549518</v>
      </c>
      <c r="D428" s="14">
        <v>0.17715387501181201</v>
      </c>
      <c r="E428" s="14">
        <v>0.15358537897767299</v>
      </c>
      <c r="F428" s="14"/>
      <c r="G428" s="14">
        <v>0.18578225938485701</v>
      </c>
      <c r="H428" s="14">
        <v>0.208189587107806</v>
      </c>
      <c r="I428" s="14">
        <v>0.19427746063291701</v>
      </c>
      <c r="J428" s="14">
        <v>0.11974364156867701</v>
      </c>
      <c r="K428" s="14">
        <v>0.15956155719003701</v>
      </c>
      <c r="L428" s="14">
        <v>0.13279003009029899</v>
      </c>
      <c r="M428" s="14"/>
      <c r="N428" s="14">
        <v>0.18594875777432401</v>
      </c>
      <c r="O428" s="14">
        <v>0.19151488221086499</v>
      </c>
      <c r="P428" s="14">
        <v>0.160537955088802</v>
      </c>
      <c r="Q428" s="14">
        <v>0.11954553498614801</v>
      </c>
      <c r="R428" s="14"/>
      <c r="S428" s="14">
        <v>0.171747839799435</v>
      </c>
      <c r="T428" s="14">
        <v>0.154917817872854</v>
      </c>
      <c r="U428" s="14">
        <v>0.177229854258424</v>
      </c>
      <c r="V428" s="14">
        <v>0.124337668396429</v>
      </c>
      <c r="W428" s="14">
        <v>0.163070370176046</v>
      </c>
      <c r="X428" s="14">
        <v>0.160677573737388</v>
      </c>
      <c r="Y428" s="14">
        <v>0.16364381120521701</v>
      </c>
      <c r="Z428" s="14">
        <v>0.21128904808573701</v>
      </c>
      <c r="AA428" s="14">
        <v>0.16061828587086299</v>
      </c>
      <c r="AB428" s="14">
        <v>0.16337200709899199</v>
      </c>
      <c r="AC428" s="14">
        <v>0.19146004265971001</v>
      </c>
      <c r="AD428" s="14">
        <v>0.20282125962215999</v>
      </c>
      <c r="AE428" s="14"/>
      <c r="AF428" s="14">
        <v>0.15526121502731299</v>
      </c>
      <c r="AG428" s="14">
        <v>0.183487173568078</v>
      </c>
      <c r="AH428" s="14">
        <v>0.13884537091656399</v>
      </c>
      <c r="AI428" s="14"/>
      <c r="AJ428" s="14">
        <v>0.16293528758603501</v>
      </c>
      <c r="AK428" s="14">
        <v>0.19234001230673201</v>
      </c>
      <c r="AL428" s="14">
        <v>9.5534190448863701E-2</v>
      </c>
      <c r="AM428" s="14">
        <v>0.101720367871955</v>
      </c>
      <c r="AN428" s="14">
        <v>0.11088557527036</v>
      </c>
      <c r="AO428" s="14"/>
      <c r="AP428" s="14">
        <v>0.192744703083497</v>
      </c>
      <c r="AQ428" s="14">
        <v>0.18102620549766801</v>
      </c>
      <c r="AR428" s="14">
        <v>8.0177317478857604E-2</v>
      </c>
      <c r="AS428" s="14">
        <v>0.16123407843026399</v>
      </c>
      <c r="AT428" s="14">
        <v>0.135985970485618</v>
      </c>
      <c r="AU428" s="14"/>
      <c r="AV428" s="14" t="s">
        <v>84</v>
      </c>
      <c r="AW428" s="14">
        <v>0.155814603908044</v>
      </c>
      <c r="AX428" s="14">
        <v>0.16144991119980301</v>
      </c>
      <c r="AY428" s="14">
        <v>0.25502871427185098</v>
      </c>
      <c r="AZ428" s="14">
        <v>0.29889977155421799</v>
      </c>
      <c r="BA428" s="14"/>
      <c r="BB428" s="14">
        <v>0.14660929532467801</v>
      </c>
      <c r="BC428" s="14">
        <v>0.16881420655766699</v>
      </c>
      <c r="BD428" s="14">
        <v>0.17301125893615099</v>
      </c>
      <c r="BE428" s="14"/>
      <c r="BF428" s="14">
        <v>0.16101427040218599</v>
      </c>
    </row>
    <row r="429" spans="2:58" x14ac:dyDescent="0.35">
      <c r="B429" t="s">
        <v>200</v>
      </c>
      <c r="C429" s="14">
        <v>9.8732909414699394E-2</v>
      </c>
      <c r="D429" s="14">
        <v>0.116156067813509</v>
      </c>
      <c r="E429" s="14">
        <v>7.99428813163158E-2</v>
      </c>
      <c r="F429" s="14"/>
      <c r="G429" s="14">
        <v>0.113866353426016</v>
      </c>
      <c r="H429" s="14">
        <v>0.113047552629204</v>
      </c>
      <c r="I429" s="14">
        <v>9.0888434903554305E-2</v>
      </c>
      <c r="J429" s="14">
        <v>6.3743702988244499E-2</v>
      </c>
      <c r="K429" s="14">
        <v>8.2799673108458899E-2</v>
      </c>
      <c r="L429" s="14">
        <v>0.12263283524152099</v>
      </c>
      <c r="M429" s="14"/>
      <c r="N429" s="14">
        <v>9.8983247708752303E-2</v>
      </c>
      <c r="O429" s="14">
        <v>9.6888154368275095E-2</v>
      </c>
      <c r="P429" s="14">
        <v>0.10370757659128101</v>
      </c>
      <c r="Q429" s="14">
        <v>9.3829102826380004E-2</v>
      </c>
      <c r="R429" s="14"/>
      <c r="S429" s="14">
        <v>8.2538733848757498E-2</v>
      </c>
      <c r="T429" s="14">
        <v>0.102209616900516</v>
      </c>
      <c r="U429" s="14">
        <v>0.140002464954566</v>
      </c>
      <c r="V429" s="14">
        <v>0.10464953422055</v>
      </c>
      <c r="W429" s="14">
        <v>0.101205730208031</v>
      </c>
      <c r="X429" s="14">
        <v>5.6081282972675103E-2</v>
      </c>
      <c r="Y429" s="14">
        <v>8.7423847326690202E-2</v>
      </c>
      <c r="Z429" s="14">
        <v>8.3585969010074604E-2</v>
      </c>
      <c r="AA429" s="14">
        <v>9.1834714922232802E-2</v>
      </c>
      <c r="AB429" s="14">
        <v>0.122448860251464</v>
      </c>
      <c r="AC429" s="14">
        <v>0.122179192739404</v>
      </c>
      <c r="AD429" s="14">
        <v>0.118933489751438</v>
      </c>
      <c r="AE429" s="14"/>
      <c r="AF429" s="14">
        <v>0.11209996986993601</v>
      </c>
      <c r="AG429" s="14">
        <v>9.5641864573381002E-2</v>
      </c>
      <c r="AH429" s="14">
        <v>7.1289853105862999E-2</v>
      </c>
      <c r="AI429" s="14"/>
      <c r="AJ429" s="14">
        <v>0.12956412937053099</v>
      </c>
      <c r="AK429" s="14">
        <v>9.8285645065467997E-2</v>
      </c>
      <c r="AL429" s="14">
        <v>5.59233319270699E-2</v>
      </c>
      <c r="AM429" s="14">
        <v>0.11163640023101599</v>
      </c>
      <c r="AN429" s="14">
        <v>4.4464448921222199E-2</v>
      </c>
      <c r="AO429" s="14"/>
      <c r="AP429" s="14">
        <v>0.12111417084683</v>
      </c>
      <c r="AQ429" s="14">
        <v>9.5422091409884197E-2</v>
      </c>
      <c r="AR429" s="14">
        <v>2.04268607238027E-2</v>
      </c>
      <c r="AS429" s="14">
        <v>0.12190538744094601</v>
      </c>
      <c r="AT429" s="14">
        <v>9.9969731219789901E-2</v>
      </c>
      <c r="AU429" s="14"/>
      <c r="AV429" s="14" t="s">
        <v>84</v>
      </c>
      <c r="AW429" s="14">
        <v>7.3577103807734898E-2</v>
      </c>
      <c r="AX429" s="14">
        <v>0.112968131568476</v>
      </c>
      <c r="AY429" s="14">
        <v>9.4983940849657306E-2</v>
      </c>
      <c r="AZ429" s="14">
        <v>4.27518155083021E-2</v>
      </c>
      <c r="BA429" s="14"/>
      <c r="BB429" s="14">
        <v>0.124071103497641</v>
      </c>
      <c r="BC429" s="14">
        <v>0.12804476269853499</v>
      </c>
      <c r="BD429" s="14">
        <v>0.18087601693236499</v>
      </c>
      <c r="BE429" s="14"/>
      <c r="BF429" s="14">
        <v>0.12550148153232499</v>
      </c>
    </row>
    <row r="430" spans="2:58" x14ac:dyDescent="0.35">
      <c r="B430" t="s">
        <v>201</v>
      </c>
      <c r="C430" s="14">
        <v>0.12885077122817301</v>
      </c>
      <c r="D430" s="14">
        <v>0.148695216559038</v>
      </c>
      <c r="E430" s="14">
        <v>0.109815237267471</v>
      </c>
      <c r="F430" s="14"/>
      <c r="G430" s="14">
        <v>9.0536245757146194E-2</v>
      </c>
      <c r="H430" s="14">
        <v>8.8382514567629702E-2</v>
      </c>
      <c r="I430" s="14">
        <v>0.117828547821535</v>
      </c>
      <c r="J430" s="14">
        <v>0.15090355152573601</v>
      </c>
      <c r="K430" s="14">
        <v>0.15148483650775799</v>
      </c>
      <c r="L430" s="14">
        <v>0.16300432884587601</v>
      </c>
      <c r="M430" s="14"/>
      <c r="N430" s="14">
        <v>0.108732147450918</v>
      </c>
      <c r="O430" s="14">
        <v>0.11133836725417801</v>
      </c>
      <c r="P430" s="14">
        <v>0.13583890061553899</v>
      </c>
      <c r="Q430" s="14">
        <v>0.16503680711729099</v>
      </c>
      <c r="R430" s="14"/>
      <c r="S430" s="14">
        <v>0.12109597983056</v>
      </c>
      <c r="T430" s="14">
        <v>0.10781062619994899</v>
      </c>
      <c r="U430" s="14">
        <v>0.151210541394773</v>
      </c>
      <c r="V430" s="14">
        <v>0.156908615116954</v>
      </c>
      <c r="W430" s="14">
        <v>9.1796745160866403E-2</v>
      </c>
      <c r="X430" s="14">
        <v>0.119978778435802</v>
      </c>
      <c r="Y430" s="14">
        <v>0.126512144563736</v>
      </c>
      <c r="Z430" s="14">
        <v>0.17832607537944201</v>
      </c>
      <c r="AA430" s="14">
        <v>0.138998047375895</v>
      </c>
      <c r="AB430" s="14">
        <v>0.109404050698408</v>
      </c>
      <c r="AC430" s="14">
        <v>0.123446421937818</v>
      </c>
      <c r="AD430" s="14">
        <v>0.19672284033346399</v>
      </c>
      <c r="AE430" s="14"/>
      <c r="AF430" s="14">
        <v>0.20559599272314499</v>
      </c>
      <c r="AG430" s="14">
        <v>8.7802132322639198E-2</v>
      </c>
      <c r="AH430" s="14">
        <v>9.39457455015381E-2</v>
      </c>
      <c r="AI430" s="14"/>
      <c r="AJ430" s="14">
        <v>0.16443746138837601</v>
      </c>
      <c r="AK430" s="14">
        <v>8.7098676604791106E-2</v>
      </c>
      <c r="AL430" s="14">
        <v>3.28005874299791E-2</v>
      </c>
      <c r="AM430" s="14">
        <v>0.446761749682618</v>
      </c>
      <c r="AN430" s="14">
        <v>0.13512901774173999</v>
      </c>
      <c r="AO430" s="14"/>
      <c r="AP430" s="14">
        <v>0.179656384823635</v>
      </c>
      <c r="AQ430" s="14">
        <v>6.85502709394267E-2</v>
      </c>
      <c r="AR430" s="14">
        <v>2.0386786024773899E-2</v>
      </c>
      <c r="AS430" s="14">
        <v>0.27627389326541202</v>
      </c>
      <c r="AT430" s="14">
        <v>0.112141842081785</v>
      </c>
      <c r="AU430" s="14"/>
      <c r="AV430" s="14" t="s">
        <v>84</v>
      </c>
      <c r="AW430" s="14">
        <v>0.14059282391005201</v>
      </c>
      <c r="AX430" s="14">
        <v>0.103796677860818</v>
      </c>
      <c r="AY430" s="14">
        <v>8.0206994675704593E-2</v>
      </c>
      <c r="AZ430" s="14">
        <v>0.117766885981306</v>
      </c>
      <c r="BA430" s="14"/>
      <c r="BB430" s="14">
        <v>4.23249633315394E-2</v>
      </c>
      <c r="BC430" s="14">
        <v>0.28241623799583498</v>
      </c>
      <c r="BD430" s="14">
        <v>0.106251865901972</v>
      </c>
      <c r="BE430" s="14"/>
      <c r="BF430" s="14">
        <v>0.142944679535604</v>
      </c>
    </row>
    <row r="431" spans="2:58" x14ac:dyDescent="0.35">
      <c r="B431" t="s">
        <v>141</v>
      </c>
      <c r="C431" s="14">
        <v>0.12718220947057099</v>
      </c>
      <c r="D431" s="14">
        <v>8.0564446395868197E-2</v>
      </c>
      <c r="E431" s="14">
        <v>0.17316903921947199</v>
      </c>
      <c r="F431" s="14"/>
      <c r="G431" s="14">
        <v>0.135870766100537</v>
      </c>
      <c r="H431" s="14">
        <v>0.14995817790607099</v>
      </c>
      <c r="I431" s="14">
        <v>0.119590868758192</v>
      </c>
      <c r="J431" s="14">
        <v>0.114702185740052</v>
      </c>
      <c r="K431" s="14">
        <v>0.15808807930836399</v>
      </c>
      <c r="L431" s="14">
        <v>9.8451096796482396E-2</v>
      </c>
      <c r="M431" s="14"/>
      <c r="N431" s="14">
        <v>9.93739159240732E-2</v>
      </c>
      <c r="O431" s="14">
        <v>0.117426518230965</v>
      </c>
      <c r="P431" s="14">
        <v>0.12667810015863601</v>
      </c>
      <c r="Q431" s="14">
        <v>0.16382467810390999</v>
      </c>
      <c r="R431" s="14"/>
      <c r="S431" s="14">
        <v>0.12442997581883999</v>
      </c>
      <c r="T431" s="14">
        <v>0.12971806077605899</v>
      </c>
      <c r="U431" s="14">
        <v>8.5862362255416699E-2</v>
      </c>
      <c r="V431" s="14">
        <v>0.15803367019846001</v>
      </c>
      <c r="W431" s="14">
        <v>9.8113957065924101E-2</v>
      </c>
      <c r="X431" s="14">
        <v>0.149796293303393</v>
      </c>
      <c r="Y431" s="14">
        <v>0.12961868688615999</v>
      </c>
      <c r="Z431" s="14">
        <v>7.0028111150705993E-2</v>
      </c>
      <c r="AA431" s="14">
        <v>0.13086734089079</v>
      </c>
      <c r="AB431" s="14">
        <v>0.15423774625268899</v>
      </c>
      <c r="AC431" s="14">
        <v>0.120509104640668</v>
      </c>
      <c r="AD431" s="14">
        <v>0.13268913473852101</v>
      </c>
      <c r="AE431" s="14"/>
      <c r="AF431" s="14">
        <v>0.11099503358711001</v>
      </c>
      <c r="AG431" s="14">
        <v>9.1145392611014106E-2</v>
      </c>
      <c r="AH431" s="14">
        <v>0.24210714398272801</v>
      </c>
      <c r="AI431" s="14"/>
      <c r="AJ431" s="14">
        <v>0.100591977054671</v>
      </c>
      <c r="AK431" s="14">
        <v>8.9306014936971795E-2</v>
      </c>
      <c r="AL431" s="14">
        <v>4.9019268046422697E-2</v>
      </c>
      <c r="AM431" s="14">
        <v>0.13906218937081699</v>
      </c>
      <c r="AN431" s="14">
        <v>0.27142464719220899</v>
      </c>
      <c r="AO431" s="14"/>
      <c r="AP431" s="14">
        <v>0.107394193507114</v>
      </c>
      <c r="AQ431" s="14">
        <v>0.111766701964176</v>
      </c>
      <c r="AR431" s="14">
        <v>3.9683301329014598E-2</v>
      </c>
      <c r="AS431" s="14">
        <v>9.2742599513463503E-2</v>
      </c>
      <c r="AT431" s="14">
        <v>0.27870509495834001</v>
      </c>
      <c r="AU431" s="14"/>
      <c r="AV431" s="14" t="s">
        <v>84</v>
      </c>
      <c r="AW431" s="14">
        <v>0.12526075648820001</v>
      </c>
      <c r="AX431" s="14">
        <v>0.119158315029309</v>
      </c>
      <c r="AY431" s="14">
        <v>9.9351155449460105E-2</v>
      </c>
      <c r="AZ431" s="14">
        <v>9.0827406296592902E-2</v>
      </c>
      <c r="BA431" s="14"/>
      <c r="BB431" s="14">
        <v>0.13925710503126201</v>
      </c>
      <c r="BC431" s="14">
        <v>5.9600940080137103E-2</v>
      </c>
      <c r="BD431" s="14">
        <v>0.14531620537193099</v>
      </c>
      <c r="BE431" s="14"/>
      <c r="BF431" s="14">
        <v>0.10355693647618699</v>
      </c>
    </row>
    <row r="432" spans="2:58" x14ac:dyDescent="0.35"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</row>
    <row r="433" spans="2:58" x14ac:dyDescent="0.35">
      <c r="B433" s="6" t="s">
        <v>206</v>
      </c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</row>
    <row r="434" spans="2:58" x14ac:dyDescent="0.35">
      <c r="B434" s="24" t="s">
        <v>82</v>
      </c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</row>
    <row r="435" spans="2:58" x14ac:dyDescent="0.35">
      <c r="B435" t="s">
        <v>197</v>
      </c>
      <c r="C435" s="14">
        <v>0.29068782072065003</v>
      </c>
      <c r="D435" s="14">
        <v>0.33039892630001599</v>
      </c>
      <c r="E435" s="14">
        <v>0.252692419288648</v>
      </c>
      <c r="F435" s="14"/>
      <c r="G435" s="14">
        <v>0.20859561085928599</v>
      </c>
      <c r="H435" s="14">
        <v>0.26364309710788703</v>
      </c>
      <c r="I435" s="14">
        <v>0.27380825520846402</v>
      </c>
      <c r="J435" s="14">
        <v>0.31734389924541401</v>
      </c>
      <c r="K435" s="14">
        <v>0.35337670800865301</v>
      </c>
      <c r="L435" s="14">
        <v>0.31713803661603202</v>
      </c>
      <c r="M435" s="14"/>
      <c r="N435" s="14">
        <v>0.28373096138989501</v>
      </c>
      <c r="O435" s="14">
        <v>0.25484479523603698</v>
      </c>
      <c r="P435" s="14">
        <v>0.33869772278225702</v>
      </c>
      <c r="Q435" s="14">
        <v>0.29260515448165297</v>
      </c>
      <c r="R435" s="14"/>
      <c r="S435" s="14">
        <v>0.27207091267097699</v>
      </c>
      <c r="T435" s="14">
        <v>0.274948973869798</v>
      </c>
      <c r="U435" s="14">
        <v>0.25235490692808399</v>
      </c>
      <c r="V435" s="14">
        <v>0.348977078449975</v>
      </c>
      <c r="W435" s="14">
        <v>0.34253080215267501</v>
      </c>
      <c r="X435" s="14">
        <v>0.293848753188652</v>
      </c>
      <c r="Y435" s="14">
        <v>0.29474020340231</v>
      </c>
      <c r="Z435" s="14">
        <v>0.26842775456587997</v>
      </c>
      <c r="AA435" s="14">
        <v>0.31470335590197601</v>
      </c>
      <c r="AB435" s="14">
        <v>0.20877319164369099</v>
      </c>
      <c r="AC435" s="14">
        <v>0.331309414910331</v>
      </c>
      <c r="AD435" s="14">
        <v>0.35138461263538801</v>
      </c>
      <c r="AE435" s="14"/>
      <c r="AF435" s="14">
        <v>0.445903544278686</v>
      </c>
      <c r="AG435" s="14">
        <v>0.169766272199562</v>
      </c>
      <c r="AH435" s="14">
        <v>0.28070153769252099</v>
      </c>
      <c r="AI435" s="14"/>
      <c r="AJ435" s="14">
        <v>0.41821118822772801</v>
      </c>
      <c r="AK435" s="14">
        <v>0.18723647611865701</v>
      </c>
      <c r="AL435" s="14">
        <v>0.18462158757325101</v>
      </c>
      <c r="AM435" s="14">
        <v>0.756050171571652</v>
      </c>
      <c r="AN435" s="14">
        <v>0.28381148993683403</v>
      </c>
      <c r="AO435" s="14"/>
      <c r="AP435" s="14">
        <v>0.25345545728157998</v>
      </c>
      <c r="AQ435" s="14">
        <v>0.21167191911111499</v>
      </c>
      <c r="AR435" s="14">
        <v>0.16215592180590899</v>
      </c>
      <c r="AS435" s="14">
        <v>0.80897309525337802</v>
      </c>
      <c r="AT435" s="14">
        <v>0.26958683628716701</v>
      </c>
      <c r="AU435" s="14"/>
      <c r="AV435" s="14" t="s">
        <v>84</v>
      </c>
      <c r="AW435" s="14">
        <v>0.28264351197451199</v>
      </c>
      <c r="AX435" s="14">
        <v>0.238141033247629</v>
      </c>
      <c r="AY435" s="14">
        <v>0.22569560080435799</v>
      </c>
      <c r="AZ435" s="14">
        <v>0.118001112981709</v>
      </c>
      <c r="BA435" s="14"/>
      <c r="BB435" s="14">
        <v>0.361530832847545</v>
      </c>
      <c r="BC435" s="14">
        <v>0.88044081067005198</v>
      </c>
      <c r="BD435" s="14">
        <v>0.41068646621178401</v>
      </c>
      <c r="BE435" s="14"/>
      <c r="BF435" s="14">
        <v>0.54327536795748899</v>
      </c>
    </row>
    <row r="436" spans="2:58" x14ac:dyDescent="0.35">
      <c r="B436" t="s">
        <v>198</v>
      </c>
      <c r="C436" s="14">
        <v>0.121976000747027</v>
      </c>
      <c r="D436" s="14">
        <v>0.12113075430517201</v>
      </c>
      <c r="E436" s="14">
        <v>0.122150805612032</v>
      </c>
      <c r="F436" s="14"/>
      <c r="G436" s="14">
        <v>0.142302366135025</v>
      </c>
      <c r="H436" s="14">
        <v>0.15798725530024599</v>
      </c>
      <c r="I436" s="14">
        <v>0.123056174894861</v>
      </c>
      <c r="J436" s="14">
        <v>0.13481105810289701</v>
      </c>
      <c r="K436" s="14">
        <v>8.1244049297524795E-2</v>
      </c>
      <c r="L436" s="14">
        <v>9.5226439240180899E-2</v>
      </c>
      <c r="M436" s="14"/>
      <c r="N436" s="14">
        <v>0.13534637557684401</v>
      </c>
      <c r="O436" s="14">
        <v>0.11447762303541301</v>
      </c>
      <c r="P436" s="14">
        <v>0.120406936345657</v>
      </c>
      <c r="Q436" s="14">
        <v>0.11684389741873499</v>
      </c>
      <c r="R436" s="14"/>
      <c r="S436" s="14">
        <v>0.12193468916059701</v>
      </c>
      <c r="T436" s="14">
        <v>0.10210913239911899</v>
      </c>
      <c r="U436" s="14">
        <v>0.121831078327057</v>
      </c>
      <c r="V436" s="14">
        <v>0.157822367103581</v>
      </c>
      <c r="W436" s="14">
        <v>0.13494482355464299</v>
      </c>
      <c r="X436" s="14">
        <v>0.13733742317609299</v>
      </c>
      <c r="Y436" s="14">
        <v>0.15625503357277601</v>
      </c>
      <c r="Z436" s="14">
        <v>0.133268413528283</v>
      </c>
      <c r="AA436" s="14">
        <v>0.115041031214272</v>
      </c>
      <c r="AB436" s="14">
        <v>0.102353747663603</v>
      </c>
      <c r="AC436" s="14">
        <v>8.2215057942576594E-2</v>
      </c>
      <c r="AD436" s="14">
        <v>6.8651959806764098E-2</v>
      </c>
      <c r="AE436" s="14"/>
      <c r="AF436" s="14">
        <v>0.124731179352189</v>
      </c>
      <c r="AG436" s="14">
        <v>0.113496175112168</v>
      </c>
      <c r="AH436" s="14">
        <v>0.14711603173517199</v>
      </c>
      <c r="AI436" s="14"/>
      <c r="AJ436" s="14">
        <v>0.13292338768798001</v>
      </c>
      <c r="AK436" s="14">
        <v>0.120374018221114</v>
      </c>
      <c r="AL436" s="14">
        <v>0.14127578370900901</v>
      </c>
      <c r="AM436" s="14">
        <v>0.10975313645494</v>
      </c>
      <c r="AN436" s="14">
        <v>0.12700973314392699</v>
      </c>
      <c r="AO436" s="14"/>
      <c r="AP436" s="14">
        <v>0.17674445224614799</v>
      </c>
      <c r="AQ436" s="14">
        <v>0.12526035424930601</v>
      </c>
      <c r="AR436" s="14">
        <v>0.15186199215700599</v>
      </c>
      <c r="AS436" s="14">
        <v>8.8547050240575506E-2</v>
      </c>
      <c r="AT436" s="14">
        <v>8.5855438809537402E-2</v>
      </c>
      <c r="AU436" s="14"/>
      <c r="AV436" s="14" t="s">
        <v>84</v>
      </c>
      <c r="AW436" s="14">
        <v>9.4663152998895606E-2</v>
      </c>
      <c r="AX436" s="14">
        <v>0.134489435177542</v>
      </c>
      <c r="AY436" s="14">
        <v>0.16311278218099101</v>
      </c>
      <c r="AZ436" s="14">
        <v>0.21854303494029501</v>
      </c>
      <c r="BA436" s="14"/>
      <c r="BB436" s="14">
        <v>0.10064135702732201</v>
      </c>
      <c r="BC436" s="14">
        <v>5.93531748959258E-2</v>
      </c>
      <c r="BD436" s="14">
        <v>0.12109426169979901</v>
      </c>
      <c r="BE436" s="14"/>
      <c r="BF436" s="14">
        <v>9.0089547820393398E-2</v>
      </c>
    </row>
    <row r="437" spans="2:58" x14ac:dyDescent="0.35">
      <c r="B437" t="s">
        <v>199</v>
      </c>
      <c r="C437" s="14">
        <v>0.11520513054090201</v>
      </c>
      <c r="D437" s="14">
        <v>0.11613379594773</v>
      </c>
      <c r="E437" s="14">
        <v>0.114636692379407</v>
      </c>
      <c r="F437" s="14"/>
      <c r="G437" s="14">
        <v>0.164787505707959</v>
      </c>
      <c r="H437" s="14">
        <v>0.160528695251864</v>
      </c>
      <c r="I437" s="14">
        <v>0.16271571590494099</v>
      </c>
      <c r="J437" s="14">
        <v>5.7293461024268799E-2</v>
      </c>
      <c r="K437" s="14">
        <v>7.2242017251367793E-2</v>
      </c>
      <c r="L437" s="14">
        <v>8.2847634851837298E-2</v>
      </c>
      <c r="M437" s="14"/>
      <c r="N437" s="14">
        <v>0.118159896439946</v>
      </c>
      <c r="O437" s="14">
        <v>0.10427006575391599</v>
      </c>
      <c r="P437" s="14">
        <v>0.13041056733262399</v>
      </c>
      <c r="Q437" s="14">
        <v>0.112095319319195</v>
      </c>
      <c r="R437" s="14"/>
      <c r="S437" s="14">
        <v>0.14921822387509001</v>
      </c>
      <c r="T437" s="14">
        <v>0.132673046869422</v>
      </c>
      <c r="U437" s="14">
        <v>7.4734425151885497E-2</v>
      </c>
      <c r="V437" s="14">
        <v>9.2617036874388201E-2</v>
      </c>
      <c r="W437" s="14">
        <v>0.151079723836821</v>
      </c>
      <c r="X437" s="14">
        <v>0.11272009088248</v>
      </c>
      <c r="Y437" s="14">
        <v>9.6153643103634806E-2</v>
      </c>
      <c r="Z437" s="14">
        <v>0.133601722857177</v>
      </c>
      <c r="AA437" s="14">
        <v>0.114875357239965</v>
      </c>
      <c r="AB437" s="14">
        <v>9.4702258037817302E-2</v>
      </c>
      <c r="AC437" s="14">
        <v>7.7429503353561996E-2</v>
      </c>
      <c r="AD437" s="14">
        <v>0.13252641469304099</v>
      </c>
      <c r="AE437" s="14"/>
      <c r="AF437" s="14">
        <v>0.10540868998238601</v>
      </c>
      <c r="AG437" s="14">
        <v>0.11973567819722</v>
      </c>
      <c r="AH437" s="14">
        <v>0.111955104831073</v>
      </c>
      <c r="AI437" s="14"/>
      <c r="AJ437" s="14">
        <v>0.113080692971486</v>
      </c>
      <c r="AK437" s="14">
        <v>0.13927698349508499</v>
      </c>
      <c r="AL437" s="14">
        <v>9.1595774061229707E-2</v>
      </c>
      <c r="AM437" s="14">
        <v>0</v>
      </c>
      <c r="AN437" s="14">
        <v>7.5937169212151004E-2</v>
      </c>
      <c r="AO437" s="14"/>
      <c r="AP437" s="14">
        <v>0.166740194412204</v>
      </c>
      <c r="AQ437" s="14">
        <v>0.125143002078655</v>
      </c>
      <c r="AR437" s="14">
        <v>0.11076641419335399</v>
      </c>
      <c r="AS437" s="14">
        <v>3.92919153464888E-2</v>
      </c>
      <c r="AT437" s="14">
        <v>8.6917988698424098E-2</v>
      </c>
      <c r="AU437" s="14"/>
      <c r="AV437" s="14" t="s">
        <v>84</v>
      </c>
      <c r="AW437" s="14">
        <v>0.111377989074314</v>
      </c>
      <c r="AX437" s="14">
        <v>0.123055322721594</v>
      </c>
      <c r="AY437" s="14">
        <v>0.17692467628355901</v>
      </c>
      <c r="AZ437" s="14">
        <v>7.2504445092659103E-2</v>
      </c>
      <c r="BA437" s="14"/>
      <c r="BB437" s="14">
        <v>0.114894181512494</v>
      </c>
      <c r="BC437" s="14">
        <v>2.3201088405136398E-2</v>
      </c>
      <c r="BD437" s="14">
        <v>6.4564533940428603E-2</v>
      </c>
      <c r="BE437" s="14"/>
      <c r="BF437" s="14">
        <v>7.6763260325562799E-2</v>
      </c>
    </row>
    <row r="438" spans="2:58" x14ac:dyDescent="0.35">
      <c r="B438" t="s">
        <v>200</v>
      </c>
      <c r="C438" s="14">
        <v>0.103877749990455</v>
      </c>
      <c r="D438" s="14">
        <v>0.10637735632725601</v>
      </c>
      <c r="E438" s="14">
        <v>0.101738840026106</v>
      </c>
      <c r="F438" s="14"/>
      <c r="G438" s="14">
        <v>0.14666562767548499</v>
      </c>
      <c r="H438" s="14">
        <v>0.11463731016945899</v>
      </c>
      <c r="I438" s="14">
        <v>0.102902450777272</v>
      </c>
      <c r="J438" s="14">
        <v>0.101033072467676</v>
      </c>
      <c r="K438" s="14">
        <v>7.2449556103936094E-2</v>
      </c>
      <c r="L438" s="14">
        <v>9.0902938613970294E-2</v>
      </c>
      <c r="M438" s="14"/>
      <c r="N438" s="14">
        <v>0.106035917778751</v>
      </c>
      <c r="O438" s="14">
        <v>9.6745599724577497E-2</v>
      </c>
      <c r="P438" s="14">
        <v>0.104425548910709</v>
      </c>
      <c r="Q438" s="14">
        <v>0.108466157303221</v>
      </c>
      <c r="R438" s="14"/>
      <c r="S438" s="14">
        <v>0.14196999078344</v>
      </c>
      <c r="T438" s="14">
        <v>8.9546066718049599E-2</v>
      </c>
      <c r="U438" s="14">
        <v>0.13186970089883601</v>
      </c>
      <c r="V438" s="14">
        <v>0.111337248661804</v>
      </c>
      <c r="W438" s="14">
        <v>8.0475459990803702E-2</v>
      </c>
      <c r="X438" s="14">
        <v>9.4056642221036005E-2</v>
      </c>
      <c r="Y438" s="14">
        <v>0.105209188409204</v>
      </c>
      <c r="Z438" s="14">
        <v>0.14029229054703299</v>
      </c>
      <c r="AA438" s="14">
        <v>0.105215946675835</v>
      </c>
      <c r="AB438" s="14">
        <v>7.9397918632203093E-2</v>
      </c>
      <c r="AC438" s="14">
        <v>5.6738137485024799E-2</v>
      </c>
      <c r="AD438" s="14">
        <v>7.0336748172917504E-2</v>
      </c>
      <c r="AE438" s="14"/>
      <c r="AF438" s="14">
        <v>7.5918770372794694E-2</v>
      </c>
      <c r="AG438" s="14">
        <v>0.127122812925858</v>
      </c>
      <c r="AH438" s="14">
        <v>8.8027032996920093E-2</v>
      </c>
      <c r="AI438" s="14"/>
      <c r="AJ438" s="14">
        <v>8.4274548729533202E-2</v>
      </c>
      <c r="AK438" s="14">
        <v>0.138175455879366</v>
      </c>
      <c r="AL438" s="14">
        <v>0.116447254614887</v>
      </c>
      <c r="AM438" s="14">
        <v>3.3624074914001399E-2</v>
      </c>
      <c r="AN438" s="14">
        <v>7.9449362307602606E-2</v>
      </c>
      <c r="AO438" s="14"/>
      <c r="AP438" s="14">
        <v>0.111725826475533</v>
      </c>
      <c r="AQ438" s="14">
        <v>0.14458282629368799</v>
      </c>
      <c r="AR438" s="14">
        <v>7.6764060533139306E-2</v>
      </c>
      <c r="AS438" s="14">
        <v>1.2010782475245599E-2</v>
      </c>
      <c r="AT438" s="14">
        <v>7.1565426666674703E-2</v>
      </c>
      <c r="AU438" s="14"/>
      <c r="AV438" s="14" t="s">
        <v>84</v>
      </c>
      <c r="AW438" s="14">
        <v>9.3523001006693002E-2</v>
      </c>
      <c r="AX438" s="14">
        <v>0.12326438726699999</v>
      </c>
      <c r="AY438" s="14">
        <v>0.102457518493972</v>
      </c>
      <c r="AZ438" s="14">
        <v>0.19895240037001399</v>
      </c>
      <c r="BA438" s="14"/>
      <c r="BB438" s="14">
        <v>0.13195235453464901</v>
      </c>
      <c r="BC438" s="14">
        <v>6.7049149671201498E-3</v>
      </c>
      <c r="BD438" s="14">
        <v>7.3309227276703595E-2</v>
      </c>
      <c r="BE438" s="14"/>
      <c r="BF438" s="14">
        <v>7.0479548582333504E-2</v>
      </c>
    </row>
    <row r="439" spans="2:58" x14ac:dyDescent="0.35">
      <c r="B439" t="s">
        <v>201</v>
      </c>
      <c r="C439" s="14">
        <v>0.230597761844894</v>
      </c>
      <c r="D439" s="14">
        <v>0.238202589854282</v>
      </c>
      <c r="E439" s="14">
        <v>0.22189759631724601</v>
      </c>
      <c r="F439" s="14"/>
      <c r="G439" s="14">
        <v>0.20773575544004499</v>
      </c>
      <c r="H439" s="14">
        <v>0.17949709640602701</v>
      </c>
      <c r="I439" s="14">
        <v>0.20749651155761001</v>
      </c>
      <c r="J439" s="14">
        <v>0.24139337267132599</v>
      </c>
      <c r="K439" s="14">
        <v>0.26443496848396397</v>
      </c>
      <c r="L439" s="14">
        <v>0.27457135162109902</v>
      </c>
      <c r="M439" s="14"/>
      <c r="N439" s="14">
        <v>0.25237278308795202</v>
      </c>
      <c r="O439" s="14">
        <v>0.28111156524610498</v>
      </c>
      <c r="P439" s="14">
        <v>0.17826585698595801</v>
      </c>
      <c r="Q439" s="14">
        <v>0.200834923316319</v>
      </c>
      <c r="R439" s="14"/>
      <c r="S439" s="14">
        <v>0.200300574913756</v>
      </c>
      <c r="T439" s="14">
        <v>0.21431764599226799</v>
      </c>
      <c r="U439" s="14">
        <v>0.30246668652805297</v>
      </c>
      <c r="V439" s="14">
        <v>0.113126771168298</v>
      </c>
      <c r="W439" s="14">
        <v>0.218005320431713</v>
      </c>
      <c r="X439" s="14">
        <v>0.20712701379343201</v>
      </c>
      <c r="Y439" s="14">
        <v>0.216606830278223</v>
      </c>
      <c r="Z439" s="14">
        <v>0.27830404708398399</v>
      </c>
      <c r="AA439" s="14">
        <v>0.23218725300874399</v>
      </c>
      <c r="AB439" s="14">
        <v>0.34341017281636599</v>
      </c>
      <c r="AC439" s="14">
        <v>0.29322078322032102</v>
      </c>
      <c r="AD439" s="14">
        <v>0.228085211769671</v>
      </c>
      <c r="AE439" s="14"/>
      <c r="AF439" s="14">
        <v>0.13111631463734899</v>
      </c>
      <c r="AG439" s="14">
        <v>0.36497933128112198</v>
      </c>
      <c r="AH439" s="14">
        <v>0.107729730832726</v>
      </c>
      <c r="AI439" s="14"/>
      <c r="AJ439" s="14">
        <v>0.12417625302460999</v>
      </c>
      <c r="AK439" s="14">
        <v>0.31578639555052002</v>
      </c>
      <c r="AL439" s="14">
        <v>0.350481814864264</v>
      </c>
      <c r="AM439" s="14">
        <v>6.7216131695593206E-2</v>
      </c>
      <c r="AN439" s="14">
        <v>0.17329073359067501</v>
      </c>
      <c r="AO439" s="14"/>
      <c r="AP439" s="14">
        <v>0.156318349684858</v>
      </c>
      <c r="AQ439" s="14">
        <v>0.27241759035004698</v>
      </c>
      <c r="AR439" s="14">
        <v>0.32672467751621598</v>
      </c>
      <c r="AS439" s="14">
        <v>2.0992443766347901E-2</v>
      </c>
      <c r="AT439" s="14">
        <v>0.219882297961349</v>
      </c>
      <c r="AU439" s="14"/>
      <c r="AV439" s="14" t="s">
        <v>84</v>
      </c>
      <c r="AW439" s="14">
        <v>0.279313908281482</v>
      </c>
      <c r="AX439" s="14">
        <v>0.24510895622885301</v>
      </c>
      <c r="AY439" s="14">
        <v>0.219092432255517</v>
      </c>
      <c r="AZ439" s="14">
        <v>0.31118164846532897</v>
      </c>
      <c r="BA439" s="14"/>
      <c r="BB439" s="14">
        <v>0.13121050195155501</v>
      </c>
      <c r="BC439" s="14">
        <v>0</v>
      </c>
      <c r="BD439" s="14">
        <v>0.18434748209073001</v>
      </c>
      <c r="BE439" s="14"/>
      <c r="BF439" s="14">
        <v>9.6298152293252698E-2</v>
      </c>
    </row>
    <row r="440" spans="2:58" x14ac:dyDescent="0.35">
      <c r="B440" t="s">
        <v>141</v>
      </c>
      <c r="C440" s="14">
        <v>0.13765553615607301</v>
      </c>
      <c r="D440" s="14">
        <v>8.7756577265543104E-2</v>
      </c>
      <c r="E440" s="14">
        <v>0.18688364637655999</v>
      </c>
      <c r="F440" s="14"/>
      <c r="G440" s="14">
        <v>0.12991313418220099</v>
      </c>
      <c r="H440" s="14">
        <v>0.12370654576451801</v>
      </c>
      <c r="I440" s="14">
        <v>0.13002089165685199</v>
      </c>
      <c r="J440" s="14">
        <v>0.14812513648841799</v>
      </c>
      <c r="K440" s="14">
        <v>0.15625270085455401</v>
      </c>
      <c r="L440" s="14">
        <v>0.13931359905688101</v>
      </c>
      <c r="M440" s="14"/>
      <c r="N440" s="14">
        <v>0.104354065726613</v>
      </c>
      <c r="O440" s="14">
        <v>0.148550351003952</v>
      </c>
      <c r="P440" s="14">
        <v>0.127793367642795</v>
      </c>
      <c r="Q440" s="14">
        <v>0.16915454816087599</v>
      </c>
      <c r="R440" s="14"/>
      <c r="S440" s="14">
        <v>0.11450560859613899</v>
      </c>
      <c r="T440" s="14">
        <v>0.18640513415134299</v>
      </c>
      <c r="U440" s="14">
        <v>0.116743202166085</v>
      </c>
      <c r="V440" s="14">
        <v>0.17611949774195401</v>
      </c>
      <c r="W440" s="14">
        <v>7.2963870033344799E-2</v>
      </c>
      <c r="X440" s="14">
        <v>0.15491007673830701</v>
      </c>
      <c r="Y440" s="14">
        <v>0.13103510123385301</v>
      </c>
      <c r="Z440" s="14">
        <v>4.6105771417642501E-2</v>
      </c>
      <c r="AA440" s="14">
        <v>0.117977055959208</v>
      </c>
      <c r="AB440" s="14">
        <v>0.17136271120631999</v>
      </c>
      <c r="AC440" s="14">
        <v>0.159087103088184</v>
      </c>
      <c r="AD440" s="14">
        <v>0.14901505292221801</v>
      </c>
      <c r="AE440" s="14"/>
      <c r="AF440" s="14">
        <v>0.116921501376595</v>
      </c>
      <c r="AG440" s="14">
        <v>0.104899730284069</v>
      </c>
      <c r="AH440" s="14">
        <v>0.26447056191158802</v>
      </c>
      <c r="AI440" s="14"/>
      <c r="AJ440" s="14">
        <v>0.127333929358663</v>
      </c>
      <c r="AK440" s="14">
        <v>9.9150670735258906E-2</v>
      </c>
      <c r="AL440" s="14">
        <v>0.115577785177359</v>
      </c>
      <c r="AM440" s="14">
        <v>3.3356485363813103E-2</v>
      </c>
      <c r="AN440" s="14">
        <v>0.26050151180880998</v>
      </c>
      <c r="AO440" s="14"/>
      <c r="AP440" s="14">
        <v>0.13501571989967601</v>
      </c>
      <c r="AQ440" s="14">
        <v>0.12092430791719</v>
      </c>
      <c r="AR440" s="14">
        <v>0.17172693379437601</v>
      </c>
      <c r="AS440" s="14">
        <v>3.0184712917963999E-2</v>
      </c>
      <c r="AT440" s="14">
        <v>0.26619201157684802</v>
      </c>
      <c r="AU440" s="14"/>
      <c r="AV440" s="14" t="s">
        <v>84</v>
      </c>
      <c r="AW440" s="14">
        <v>0.13847843666410301</v>
      </c>
      <c r="AX440" s="14">
        <v>0.13594086535738201</v>
      </c>
      <c r="AY440" s="14">
        <v>0.112716989981603</v>
      </c>
      <c r="AZ440" s="14">
        <v>8.0817358149992496E-2</v>
      </c>
      <c r="BA440" s="14"/>
      <c r="BB440" s="14">
        <v>0.15977077212643601</v>
      </c>
      <c r="BC440" s="14">
        <v>3.0300011061765299E-2</v>
      </c>
      <c r="BD440" s="14">
        <v>0.14599802878055501</v>
      </c>
      <c r="BE440" s="14"/>
      <c r="BF440" s="14">
        <v>0.123094123020969</v>
      </c>
    </row>
    <row r="441" spans="2:58" x14ac:dyDescent="0.35"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</row>
    <row r="442" spans="2:58" x14ac:dyDescent="0.35">
      <c r="B442" s="6" t="s">
        <v>223</v>
      </c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</row>
    <row r="443" spans="2:58" x14ac:dyDescent="0.35">
      <c r="B443" s="24" t="s">
        <v>82</v>
      </c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</row>
    <row r="444" spans="2:58" x14ac:dyDescent="0.35">
      <c r="B444" t="s">
        <v>217</v>
      </c>
      <c r="C444" s="14">
        <v>0.28061913906601599</v>
      </c>
      <c r="D444" s="14">
        <v>0.229273136347171</v>
      </c>
      <c r="E444" s="14">
        <v>0.32873239686343098</v>
      </c>
      <c r="F444" s="14"/>
      <c r="G444" s="14">
        <v>0.32352979481601901</v>
      </c>
      <c r="H444" s="14">
        <v>0.34679019258907601</v>
      </c>
      <c r="I444" s="14">
        <v>0.33917964077215201</v>
      </c>
      <c r="J444" s="14">
        <v>0.28674412784419501</v>
      </c>
      <c r="K444" s="14">
        <v>0.25206450299057398</v>
      </c>
      <c r="L444" s="14">
        <v>0.164896589662724</v>
      </c>
      <c r="M444" s="14"/>
      <c r="N444" s="14">
        <v>0.243832247745257</v>
      </c>
      <c r="O444" s="14">
        <v>0.28852223748473199</v>
      </c>
      <c r="P444" s="14">
        <v>0.30639020086741803</v>
      </c>
      <c r="Q444" s="14">
        <v>0.29060923284879903</v>
      </c>
      <c r="R444" s="14"/>
      <c r="S444" s="14">
        <v>0.28847963247335801</v>
      </c>
      <c r="T444" s="14">
        <v>0.28699112521131698</v>
      </c>
      <c r="U444" s="14">
        <v>0.23989868126865199</v>
      </c>
      <c r="V444" s="14">
        <v>0.29325546494480698</v>
      </c>
      <c r="W444" s="14">
        <v>0.238150577824642</v>
      </c>
      <c r="X444" s="14">
        <v>0.298696525512751</v>
      </c>
      <c r="Y444" s="14">
        <v>0.27554727669645301</v>
      </c>
      <c r="Z444" s="14">
        <v>0.31084458010728899</v>
      </c>
      <c r="AA444" s="14">
        <v>0.34837664456537099</v>
      </c>
      <c r="AB444" s="14">
        <v>0.24106355365957099</v>
      </c>
      <c r="AC444" s="14">
        <v>0.22459346085916801</v>
      </c>
      <c r="AD444" s="14">
        <v>0.26973938318676199</v>
      </c>
      <c r="AE444" s="14"/>
      <c r="AF444" s="14">
        <v>0.243335603492224</v>
      </c>
      <c r="AG444" s="14">
        <v>0.29334407659211498</v>
      </c>
      <c r="AH444" s="14">
        <v>0.29988220572519397</v>
      </c>
      <c r="AI444" s="14"/>
      <c r="AJ444" s="14">
        <v>0.199087315991126</v>
      </c>
      <c r="AK444" s="14">
        <v>0.34074049088831998</v>
      </c>
      <c r="AL444" s="14">
        <v>0.207194481993378</v>
      </c>
      <c r="AM444" s="14">
        <v>0.167436844039376</v>
      </c>
      <c r="AN444" s="14">
        <v>0.31853947686397399</v>
      </c>
      <c r="AO444" s="14"/>
      <c r="AP444" s="14">
        <v>0.12713458654363</v>
      </c>
      <c r="AQ444" s="14">
        <v>0.353725254873968</v>
      </c>
      <c r="AR444" s="14">
        <v>0.26137116513576503</v>
      </c>
      <c r="AS444" s="14">
        <v>0.29309611415569298</v>
      </c>
      <c r="AT444" s="14">
        <v>0.20873069852928899</v>
      </c>
      <c r="AU444" s="14"/>
      <c r="AV444" s="14" t="s">
        <v>84</v>
      </c>
      <c r="AW444" s="14">
        <v>0.30838681640249399</v>
      </c>
      <c r="AX444" s="14">
        <v>0.28408782785430398</v>
      </c>
      <c r="AY444" s="14">
        <v>0.25223749406885998</v>
      </c>
      <c r="AZ444" s="14">
        <v>0.276203938250148</v>
      </c>
      <c r="BA444" s="14"/>
      <c r="BB444" s="14">
        <v>0.335967750224688</v>
      </c>
      <c r="BC444" s="14">
        <v>0.26828339122906197</v>
      </c>
      <c r="BD444" s="14">
        <v>0.17499845718861501</v>
      </c>
      <c r="BE444" s="14"/>
      <c r="BF444" s="14">
        <v>0.27080682158401798</v>
      </c>
    </row>
    <row r="445" spans="2:58" x14ac:dyDescent="0.35">
      <c r="B445" t="s">
        <v>218</v>
      </c>
      <c r="C445" s="14">
        <v>0.314576510007543</v>
      </c>
      <c r="D445" s="14">
        <v>0.324755729631866</v>
      </c>
      <c r="E445" s="14">
        <v>0.305545940146837</v>
      </c>
      <c r="F445" s="14"/>
      <c r="G445" s="14">
        <v>0.32947532335888402</v>
      </c>
      <c r="H445" s="14">
        <v>0.25337120731083701</v>
      </c>
      <c r="I445" s="14">
        <v>0.31743878786674901</v>
      </c>
      <c r="J445" s="14">
        <v>0.33155482401508501</v>
      </c>
      <c r="K445" s="14">
        <v>0.33410932827536499</v>
      </c>
      <c r="L445" s="14">
        <v>0.325115980280762</v>
      </c>
      <c r="M445" s="14"/>
      <c r="N445" s="14">
        <v>0.31562753852692998</v>
      </c>
      <c r="O445" s="14">
        <v>0.34728391970772099</v>
      </c>
      <c r="P445" s="14">
        <v>0.26937947533790002</v>
      </c>
      <c r="Q445" s="14">
        <v>0.319128008250946</v>
      </c>
      <c r="R445" s="14"/>
      <c r="S445" s="14">
        <v>0.28035074719412401</v>
      </c>
      <c r="T445" s="14">
        <v>0.28734455020911498</v>
      </c>
      <c r="U445" s="14">
        <v>0.35794282876626099</v>
      </c>
      <c r="V445" s="14">
        <v>0.29072291386040999</v>
      </c>
      <c r="W445" s="14">
        <v>0.365296004606039</v>
      </c>
      <c r="X445" s="14">
        <v>0.27571480493544898</v>
      </c>
      <c r="Y445" s="14">
        <v>0.340850779182858</v>
      </c>
      <c r="Z445" s="14">
        <v>0.37567625188247999</v>
      </c>
      <c r="AA445" s="14">
        <v>0.27677269243178598</v>
      </c>
      <c r="AB445" s="14">
        <v>0.34792633299151399</v>
      </c>
      <c r="AC445" s="14">
        <v>0.34733899405614699</v>
      </c>
      <c r="AD445" s="14">
        <v>0.37905640686951397</v>
      </c>
      <c r="AE445" s="14"/>
      <c r="AF445" s="14">
        <v>0.30251961143773598</v>
      </c>
      <c r="AG445" s="14">
        <v>0.31651334180103402</v>
      </c>
      <c r="AH445" s="14">
        <v>0.31021936727964999</v>
      </c>
      <c r="AI445" s="14"/>
      <c r="AJ445" s="14">
        <v>0.27764658895657701</v>
      </c>
      <c r="AK445" s="14">
        <v>0.33447754527060902</v>
      </c>
      <c r="AL445" s="14">
        <v>0.34695156423701601</v>
      </c>
      <c r="AM445" s="14">
        <v>0.34311220811365301</v>
      </c>
      <c r="AN445" s="14">
        <v>0.301787273483476</v>
      </c>
      <c r="AO445" s="14"/>
      <c r="AP445" s="14">
        <v>0.23831391314895201</v>
      </c>
      <c r="AQ445" s="14">
        <v>0.31320249352576701</v>
      </c>
      <c r="AR445" s="14">
        <v>0.33954209539338398</v>
      </c>
      <c r="AS445" s="14">
        <v>0.33770983401849197</v>
      </c>
      <c r="AT445" s="14">
        <v>0.36211071717424398</v>
      </c>
      <c r="AU445" s="14"/>
      <c r="AV445" s="14" t="s">
        <v>84</v>
      </c>
      <c r="AW445" s="14">
        <v>0.34889526218289202</v>
      </c>
      <c r="AX445" s="14">
        <v>0.32515992414054801</v>
      </c>
      <c r="AY445" s="14">
        <v>0.27875997213117898</v>
      </c>
      <c r="AZ445" s="14">
        <v>0.27971989167849098</v>
      </c>
      <c r="BA445" s="14"/>
      <c r="BB445" s="14">
        <v>0.24796097859181099</v>
      </c>
      <c r="BC445" s="14">
        <v>0.32674168036957901</v>
      </c>
      <c r="BD445" s="14">
        <v>0.38345552451711201</v>
      </c>
      <c r="BE445" s="14"/>
      <c r="BF445" s="14">
        <v>0.31890709627124297</v>
      </c>
    </row>
    <row r="446" spans="2:58" x14ac:dyDescent="0.35">
      <c r="B446" t="s">
        <v>219</v>
      </c>
      <c r="C446" s="14">
        <v>0.249219715422</v>
      </c>
      <c r="D446" s="14">
        <v>0.26760818308115503</v>
      </c>
      <c r="E446" s="14">
        <v>0.23196414967527701</v>
      </c>
      <c r="F446" s="14"/>
      <c r="G446" s="14">
        <v>0.17189783001549899</v>
      </c>
      <c r="H446" s="14">
        <v>0.22539860363080599</v>
      </c>
      <c r="I446" s="14">
        <v>0.188187447780267</v>
      </c>
      <c r="J446" s="14">
        <v>0.25608604891342202</v>
      </c>
      <c r="K446" s="14">
        <v>0.28254123944169002</v>
      </c>
      <c r="L446" s="14">
        <v>0.34163129903925599</v>
      </c>
      <c r="M446" s="14"/>
      <c r="N446" s="14">
        <v>0.26154776203909902</v>
      </c>
      <c r="O446" s="14">
        <v>0.23824805050564399</v>
      </c>
      <c r="P446" s="14">
        <v>0.26112469768931001</v>
      </c>
      <c r="Q446" s="14">
        <v>0.236981768061963</v>
      </c>
      <c r="R446" s="14"/>
      <c r="S446" s="14">
        <v>0.20510728785589699</v>
      </c>
      <c r="T446" s="14">
        <v>0.29363137250515597</v>
      </c>
      <c r="U446" s="14">
        <v>0.236531328209035</v>
      </c>
      <c r="V446" s="14">
        <v>0.27031023622664602</v>
      </c>
      <c r="W446" s="14">
        <v>0.266511896562726</v>
      </c>
      <c r="X446" s="14">
        <v>0.24155304072868999</v>
      </c>
      <c r="Y446" s="14">
        <v>0.24419399928226801</v>
      </c>
      <c r="Z446" s="14">
        <v>0.18728083683240401</v>
      </c>
      <c r="AA446" s="14">
        <v>0.23867000230232199</v>
      </c>
      <c r="AB446" s="14">
        <v>0.25591182245810901</v>
      </c>
      <c r="AC446" s="14">
        <v>0.31567069796877401</v>
      </c>
      <c r="AD446" s="14">
        <v>0.21915927778067601</v>
      </c>
      <c r="AE446" s="14"/>
      <c r="AF446" s="14">
        <v>0.27612105667840497</v>
      </c>
      <c r="AG446" s="14">
        <v>0.25339632211789498</v>
      </c>
      <c r="AH446" s="14">
        <v>0.22549069685860301</v>
      </c>
      <c r="AI446" s="14"/>
      <c r="AJ446" s="14">
        <v>0.327061075097068</v>
      </c>
      <c r="AK446" s="14">
        <v>0.18823038078586499</v>
      </c>
      <c r="AL446" s="14">
        <v>0.34878669569082099</v>
      </c>
      <c r="AM446" s="14">
        <v>0.37781985793981998</v>
      </c>
      <c r="AN446" s="14">
        <v>0.22620417162857601</v>
      </c>
      <c r="AO446" s="14"/>
      <c r="AP446" s="14">
        <v>0.37587526700107399</v>
      </c>
      <c r="AQ446" s="14">
        <v>0.20153413593858099</v>
      </c>
      <c r="AR446" s="14">
        <v>0.273891971914965</v>
      </c>
      <c r="AS446" s="14">
        <v>0.27111643995546397</v>
      </c>
      <c r="AT446" s="14">
        <v>0.27587281166172101</v>
      </c>
      <c r="AU446" s="14"/>
      <c r="AV446" s="14" t="s">
        <v>84</v>
      </c>
      <c r="AW446" s="14">
        <v>0.21654339757451799</v>
      </c>
      <c r="AX446" s="14">
        <v>0.22772045338374799</v>
      </c>
      <c r="AY446" s="14">
        <v>0.25372086530418902</v>
      </c>
      <c r="AZ446" s="14">
        <v>0.162470754303778</v>
      </c>
      <c r="BA446" s="14"/>
      <c r="BB446" s="14">
        <v>0.28687872664783098</v>
      </c>
      <c r="BC446" s="14">
        <v>0.30047278798638699</v>
      </c>
      <c r="BD446" s="14">
        <v>0.29285955382568901</v>
      </c>
      <c r="BE446" s="14"/>
      <c r="BF446" s="14">
        <v>0.27832067625079498</v>
      </c>
    </row>
    <row r="447" spans="2:58" x14ac:dyDescent="0.35">
      <c r="B447" t="s">
        <v>220</v>
      </c>
      <c r="C447" s="14">
        <v>8.1716522119021404E-2</v>
      </c>
      <c r="D447" s="14">
        <v>0.103530060917201</v>
      </c>
      <c r="E447" s="14">
        <v>6.0615229505273698E-2</v>
      </c>
      <c r="F447" s="14"/>
      <c r="G447" s="14">
        <v>9.6684107930476701E-2</v>
      </c>
      <c r="H447" s="14">
        <v>0.115142641920053</v>
      </c>
      <c r="I447" s="14">
        <v>8.1612610355579998E-2</v>
      </c>
      <c r="J447" s="14">
        <v>5.5355570128628698E-2</v>
      </c>
      <c r="K447" s="14">
        <v>7.1352977953150404E-2</v>
      </c>
      <c r="L447" s="14">
        <v>7.3125121762066106E-2</v>
      </c>
      <c r="M447" s="14"/>
      <c r="N447" s="14">
        <v>0.105936832659108</v>
      </c>
      <c r="O447" s="14">
        <v>6.8394837346321694E-2</v>
      </c>
      <c r="P447" s="14">
        <v>9.1060990285309396E-2</v>
      </c>
      <c r="Q447" s="14">
        <v>6.0604134527280702E-2</v>
      </c>
      <c r="R447" s="14"/>
      <c r="S447" s="14">
        <v>9.0645227597807798E-2</v>
      </c>
      <c r="T447" s="14">
        <v>8.6905625539555206E-2</v>
      </c>
      <c r="U447" s="14">
        <v>8.6251116363832203E-2</v>
      </c>
      <c r="V447" s="14">
        <v>5.2628194589130102E-2</v>
      </c>
      <c r="W447" s="14">
        <v>7.4728611525992902E-2</v>
      </c>
      <c r="X447" s="14">
        <v>0.123021274058998</v>
      </c>
      <c r="Y447" s="14">
        <v>6.5832137358637396E-2</v>
      </c>
      <c r="Z447" s="14">
        <v>9.1738190984026205E-2</v>
      </c>
      <c r="AA447" s="14">
        <v>8.92113263031587E-2</v>
      </c>
      <c r="AB447" s="14">
        <v>7.9582451823212094E-2</v>
      </c>
      <c r="AC447" s="14">
        <v>3.9076610752504598E-2</v>
      </c>
      <c r="AD447" s="14">
        <v>6.4451478208894603E-2</v>
      </c>
      <c r="AE447" s="14"/>
      <c r="AF447" s="14">
        <v>9.5616714884978304E-2</v>
      </c>
      <c r="AG447" s="14">
        <v>7.0034531795472199E-2</v>
      </c>
      <c r="AH447" s="14">
        <v>8.1607310879889802E-2</v>
      </c>
      <c r="AI447" s="14"/>
      <c r="AJ447" s="14">
        <v>0.121524836749918</v>
      </c>
      <c r="AK447" s="14">
        <v>6.5885528205410798E-2</v>
      </c>
      <c r="AL447" s="14">
        <v>4.0626032062725602E-2</v>
      </c>
      <c r="AM447" s="14">
        <v>3.40326496564985E-2</v>
      </c>
      <c r="AN447" s="14">
        <v>6.4026361610000304E-2</v>
      </c>
      <c r="AO447" s="14"/>
      <c r="AP447" s="14">
        <v>0.16589798776313699</v>
      </c>
      <c r="AQ447" s="14">
        <v>7.0369068867791207E-2</v>
      </c>
      <c r="AR447" s="14">
        <v>6.6692995136906102E-2</v>
      </c>
      <c r="AS447" s="14">
        <v>4.5190029392245701E-2</v>
      </c>
      <c r="AT447" s="14">
        <v>3.7211472388333701E-2</v>
      </c>
      <c r="AU447" s="14"/>
      <c r="AV447" s="14" t="s">
        <v>84</v>
      </c>
      <c r="AW447" s="14">
        <v>6.2432085758257698E-2</v>
      </c>
      <c r="AX447" s="14">
        <v>8.9259432689712606E-2</v>
      </c>
      <c r="AY447" s="14">
        <v>0.140715723571397</v>
      </c>
      <c r="AZ447" s="14">
        <v>0.123841321931988</v>
      </c>
      <c r="BA447" s="14"/>
      <c r="BB447" s="14">
        <v>8.2206265087265001E-2</v>
      </c>
      <c r="BC447" s="14">
        <v>5.15845284385332E-2</v>
      </c>
      <c r="BD447" s="14">
        <v>6.4563322424872893E-2</v>
      </c>
      <c r="BE447" s="14"/>
      <c r="BF447" s="14">
        <v>7.2695590720214906E-2</v>
      </c>
    </row>
    <row r="448" spans="2:58" x14ac:dyDescent="0.35">
      <c r="B448" t="s">
        <v>221</v>
      </c>
      <c r="C448" s="14">
        <v>1.8478887974052598E-2</v>
      </c>
      <c r="D448" s="14">
        <v>2.8203361967213E-2</v>
      </c>
      <c r="E448" s="14">
        <v>9.0189295902031105E-3</v>
      </c>
      <c r="F448" s="14"/>
      <c r="G448" s="14">
        <v>2.39781691414898E-2</v>
      </c>
      <c r="H448" s="14">
        <v>3.0461608510526001E-2</v>
      </c>
      <c r="I448" s="14">
        <v>2.6766426805497401E-2</v>
      </c>
      <c r="J448" s="14">
        <v>1.7470186946307399E-2</v>
      </c>
      <c r="K448" s="14">
        <v>6.8854093702687804E-3</v>
      </c>
      <c r="L448" s="14">
        <v>6.9613801516259701E-3</v>
      </c>
      <c r="M448" s="14"/>
      <c r="N448" s="14">
        <v>2.6961543797165699E-2</v>
      </c>
      <c r="O448" s="14">
        <v>1.33006273467235E-2</v>
      </c>
      <c r="P448" s="14">
        <v>1.9574019492704601E-2</v>
      </c>
      <c r="Q448" s="14">
        <v>1.4065306194240099E-2</v>
      </c>
      <c r="R448" s="14"/>
      <c r="S448" s="14">
        <v>5.3400429128086901E-2</v>
      </c>
      <c r="T448" s="14">
        <v>7.4141821009743999E-3</v>
      </c>
      <c r="U448" s="14">
        <v>1.18595341564926E-2</v>
      </c>
      <c r="V448" s="14">
        <v>2.5845367478579798E-2</v>
      </c>
      <c r="W448" s="14">
        <v>7.58362384790137E-3</v>
      </c>
      <c r="X448" s="14">
        <v>1.0979737631989599E-2</v>
      </c>
      <c r="Y448" s="14">
        <v>1.92865861468937E-2</v>
      </c>
      <c r="Z448" s="14">
        <v>2.3118595318755202E-2</v>
      </c>
      <c r="AA448" s="14">
        <v>8.2901026098540498E-3</v>
      </c>
      <c r="AB448" s="14">
        <v>1.0462313933036701E-2</v>
      </c>
      <c r="AC448" s="14">
        <v>1.8239040704598902E-2</v>
      </c>
      <c r="AD448" s="14">
        <v>0</v>
      </c>
      <c r="AE448" s="14"/>
      <c r="AF448" s="14">
        <v>1.49937655099862E-2</v>
      </c>
      <c r="AG448" s="14">
        <v>2.4877006871172301E-2</v>
      </c>
      <c r="AH448" s="14">
        <v>2.2742847722797999E-2</v>
      </c>
      <c r="AI448" s="14"/>
      <c r="AJ448" s="14">
        <v>2.2784013761379299E-2</v>
      </c>
      <c r="AK448" s="14">
        <v>1.94809594538396E-2</v>
      </c>
      <c r="AL448" s="14">
        <v>3.0183627740156999E-2</v>
      </c>
      <c r="AM448" s="14">
        <v>0</v>
      </c>
      <c r="AN448" s="14">
        <v>1.6087902643233301E-2</v>
      </c>
      <c r="AO448" s="14"/>
      <c r="AP448" s="14">
        <v>3.5140807231303001E-2</v>
      </c>
      <c r="AQ448" s="14">
        <v>1.7132432681789999E-2</v>
      </c>
      <c r="AR448" s="14">
        <v>2.5639368345162099E-2</v>
      </c>
      <c r="AS448" s="14">
        <v>1.6346211182396202E-2</v>
      </c>
      <c r="AT448" s="14">
        <v>1.1334911151601601E-2</v>
      </c>
      <c r="AU448" s="14"/>
      <c r="AV448" s="14" t="s">
        <v>84</v>
      </c>
      <c r="AW448" s="14">
        <v>1.3370768590213701E-2</v>
      </c>
      <c r="AX448" s="14">
        <v>2.05828402004966E-2</v>
      </c>
      <c r="AY448" s="14">
        <v>4.5021261487019799E-2</v>
      </c>
      <c r="AZ448" s="14">
        <v>3.4946101244221699E-2</v>
      </c>
      <c r="BA448" s="14"/>
      <c r="BB448" s="14">
        <v>1.06043695664712E-2</v>
      </c>
      <c r="BC448" s="14">
        <v>6.7049149671201498E-3</v>
      </c>
      <c r="BD448" s="14">
        <v>1.30466016823179E-2</v>
      </c>
      <c r="BE448" s="14"/>
      <c r="BF448" s="14">
        <v>1.1186022262099801E-2</v>
      </c>
    </row>
    <row r="449" spans="2:58" x14ac:dyDescent="0.35">
      <c r="B449" t="s">
        <v>141</v>
      </c>
      <c r="C449" s="14">
        <v>5.5389225411366198E-2</v>
      </c>
      <c r="D449" s="14">
        <v>4.6629528055393603E-2</v>
      </c>
      <c r="E449" s="14">
        <v>6.4123354218978801E-2</v>
      </c>
      <c r="F449" s="14"/>
      <c r="G449" s="14">
        <v>5.4434774737631399E-2</v>
      </c>
      <c r="H449" s="14">
        <v>2.8835746038702901E-2</v>
      </c>
      <c r="I449" s="14">
        <v>4.6815086419754397E-2</v>
      </c>
      <c r="J449" s="14">
        <v>5.2789242152362303E-2</v>
      </c>
      <c r="K449" s="14">
        <v>5.3046541968951602E-2</v>
      </c>
      <c r="L449" s="14">
        <v>8.8269629103565797E-2</v>
      </c>
      <c r="M449" s="14"/>
      <c r="N449" s="14">
        <v>4.6094075232440697E-2</v>
      </c>
      <c r="O449" s="14">
        <v>4.4250327608857998E-2</v>
      </c>
      <c r="P449" s="14">
        <v>5.2470616327357E-2</v>
      </c>
      <c r="Q449" s="14">
        <v>7.8611550116770706E-2</v>
      </c>
      <c r="R449" s="14"/>
      <c r="S449" s="14">
        <v>8.2016675750726603E-2</v>
      </c>
      <c r="T449" s="14">
        <v>3.7713144433882503E-2</v>
      </c>
      <c r="U449" s="14">
        <v>6.75165112357273E-2</v>
      </c>
      <c r="V449" s="14">
        <v>6.7237822900427596E-2</v>
      </c>
      <c r="W449" s="14">
        <v>4.7729285632699597E-2</v>
      </c>
      <c r="X449" s="14">
        <v>5.0034617132122497E-2</v>
      </c>
      <c r="Y449" s="14">
        <v>5.4289221332889603E-2</v>
      </c>
      <c r="Z449" s="14">
        <v>1.1341544875045699E-2</v>
      </c>
      <c r="AA449" s="14">
        <v>3.8679231787508303E-2</v>
      </c>
      <c r="AB449" s="14">
        <v>6.5053525134557796E-2</v>
      </c>
      <c r="AC449" s="14">
        <v>5.5081195658808098E-2</v>
      </c>
      <c r="AD449" s="14">
        <v>6.7593453954154198E-2</v>
      </c>
      <c r="AE449" s="14"/>
      <c r="AF449" s="14">
        <v>6.7413247996671102E-2</v>
      </c>
      <c r="AG449" s="14">
        <v>4.1834720822311003E-2</v>
      </c>
      <c r="AH449" s="14">
        <v>6.0057571533865199E-2</v>
      </c>
      <c r="AI449" s="14"/>
      <c r="AJ449" s="14">
        <v>5.1896169443932501E-2</v>
      </c>
      <c r="AK449" s="14">
        <v>5.1185095395954998E-2</v>
      </c>
      <c r="AL449" s="14">
        <v>2.62575982759022E-2</v>
      </c>
      <c r="AM449" s="14">
        <v>7.7598440250652295E-2</v>
      </c>
      <c r="AN449" s="14">
        <v>7.3354813770740199E-2</v>
      </c>
      <c r="AO449" s="14"/>
      <c r="AP449" s="14">
        <v>5.7637438311904002E-2</v>
      </c>
      <c r="AQ449" s="14">
        <v>4.4036614112102399E-2</v>
      </c>
      <c r="AR449" s="14">
        <v>3.2862404073818102E-2</v>
      </c>
      <c r="AS449" s="14">
        <v>3.6541371295709398E-2</v>
      </c>
      <c r="AT449" s="14">
        <v>0.10473938909481099</v>
      </c>
      <c r="AU449" s="14"/>
      <c r="AV449" s="14" t="s">
        <v>84</v>
      </c>
      <c r="AW449" s="14">
        <v>5.0371669491624901E-2</v>
      </c>
      <c r="AX449" s="14">
        <v>5.3189521731190098E-2</v>
      </c>
      <c r="AY449" s="14">
        <v>2.95446834373553E-2</v>
      </c>
      <c r="AZ449" s="14">
        <v>0.12281799259137299</v>
      </c>
      <c r="BA449" s="14"/>
      <c r="BB449" s="14">
        <v>3.6381909881934599E-2</v>
      </c>
      <c r="BC449" s="14">
        <v>4.6212697009319299E-2</v>
      </c>
      <c r="BD449" s="14">
        <v>7.1076540361394394E-2</v>
      </c>
      <c r="BE449" s="14"/>
      <c r="BF449" s="14">
        <v>4.80837929116293E-2</v>
      </c>
    </row>
    <row r="450" spans="2:58" x14ac:dyDescent="0.35"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</row>
    <row r="451" spans="2:58" x14ac:dyDescent="0.35">
      <c r="B451" s="6" t="s">
        <v>224</v>
      </c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</row>
    <row r="452" spans="2:58" x14ac:dyDescent="0.35">
      <c r="B452" s="24" t="s">
        <v>82</v>
      </c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</row>
    <row r="453" spans="2:58" x14ac:dyDescent="0.35">
      <c r="B453" t="s">
        <v>217</v>
      </c>
      <c r="C453" s="14">
        <v>0.17331510395043401</v>
      </c>
      <c r="D453" s="14">
        <v>0.16628672810606601</v>
      </c>
      <c r="E453" s="14">
        <v>0.178772915010464</v>
      </c>
      <c r="F453" s="14"/>
      <c r="G453" s="14">
        <v>0.28598070836949502</v>
      </c>
      <c r="H453" s="14">
        <v>0.206746592235629</v>
      </c>
      <c r="I453" s="14">
        <v>0.197203894459306</v>
      </c>
      <c r="J453" s="14">
        <v>0.188543099531575</v>
      </c>
      <c r="K453" s="14">
        <v>0.123406678541277</v>
      </c>
      <c r="L453" s="14">
        <v>7.2905375103703707E-2</v>
      </c>
      <c r="M453" s="14"/>
      <c r="N453" s="14">
        <v>0.14524618382946</v>
      </c>
      <c r="O453" s="14">
        <v>0.170139394465814</v>
      </c>
      <c r="P453" s="14">
        <v>0.18321894317373499</v>
      </c>
      <c r="Q453" s="14">
        <v>0.19554818030044499</v>
      </c>
      <c r="R453" s="14"/>
      <c r="S453" s="14">
        <v>0.20430979050022199</v>
      </c>
      <c r="T453" s="14">
        <v>0.166342569020725</v>
      </c>
      <c r="U453" s="14">
        <v>0.16227729494921</v>
      </c>
      <c r="V453" s="14">
        <v>0.16237017072499299</v>
      </c>
      <c r="W453" s="14">
        <v>0.16289463865033699</v>
      </c>
      <c r="X453" s="14">
        <v>0.24362421545528701</v>
      </c>
      <c r="Y453" s="14">
        <v>0.17729074458424701</v>
      </c>
      <c r="Z453" s="14">
        <v>0.223538439020733</v>
      </c>
      <c r="AA453" s="14">
        <v>0.185916389536397</v>
      </c>
      <c r="AB453" s="14">
        <v>0.10505501514028601</v>
      </c>
      <c r="AC453" s="14">
        <v>9.3331509221900102E-2</v>
      </c>
      <c r="AD453" s="14">
        <v>0.14950401241044101</v>
      </c>
      <c r="AE453" s="14"/>
      <c r="AF453" s="14">
        <v>0.16104787148697799</v>
      </c>
      <c r="AG453" s="14">
        <v>0.153838952634065</v>
      </c>
      <c r="AH453" s="14">
        <v>0.19838355037093899</v>
      </c>
      <c r="AI453" s="14"/>
      <c r="AJ453" s="14">
        <v>0.118632547017225</v>
      </c>
      <c r="AK453" s="14">
        <v>0.22746001012667699</v>
      </c>
      <c r="AL453" s="14">
        <v>8.9363287878101702E-2</v>
      </c>
      <c r="AM453" s="14">
        <v>0.16809188209722001</v>
      </c>
      <c r="AN453" s="14">
        <v>0.212531254090771</v>
      </c>
      <c r="AO453" s="14"/>
      <c r="AP453" s="14">
        <v>9.1647697607163597E-2</v>
      </c>
      <c r="AQ453" s="14">
        <v>0.22440078154559701</v>
      </c>
      <c r="AR453" s="14">
        <v>0.121422739168824</v>
      </c>
      <c r="AS453" s="14">
        <v>0.215916332461668</v>
      </c>
      <c r="AT453" s="14">
        <v>9.7762245763950803E-2</v>
      </c>
      <c r="AU453" s="14"/>
      <c r="AV453" s="14" t="s">
        <v>84</v>
      </c>
      <c r="AW453" s="14">
        <v>0.20075636472253</v>
      </c>
      <c r="AX453" s="14">
        <v>0.16525309106942801</v>
      </c>
      <c r="AY453" s="14">
        <v>0.188715289074077</v>
      </c>
      <c r="AZ453" s="14">
        <v>0.19188468542754</v>
      </c>
      <c r="BA453" s="14"/>
      <c r="BB453" s="14">
        <v>0.19314703735793901</v>
      </c>
      <c r="BC453" s="14">
        <v>0.19518248753713099</v>
      </c>
      <c r="BD453" s="14">
        <v>9.2088259739856099E-2</v>
      </c>
      <c r="BE453" s="14"/>
      <c r="BF453" s="14">
        <v>0.16052347375843001</v>
      </c>
    </row>
    <row r="454" spans="2:58" x14ac:dyDescent="0.35">
      <c r="B454" t="s">
        <v>218</v>
      </c>
      <c r="C454" s="14">
        <v>0.22199622421534501</v>
      </c>
      <c r="D454" s="14">
        <v>0.21330991527562701</v>
      </c>
      <c r="E454" s="14">
        <v>0.23115050572712401</v>
      </c>
      <c r="F454" s="14"/>
      <c r="G454" s="14">
        <v>0.231051890795682</v>
      </c>
      <c r="H454" s="14">
        <v>0.24352979387448501</v>
      </c>
      <c r="I454" s="14">
        <v>0.24613459554616199</v>
      </c>
      <c r="J454" s="14">
        <v>0.26133552718638797</v>
      </c>
      <c r="K454" s="14">
        <v>0.19572097642999101</v>
      </c>
      <c r="L454" s="14">
        <v>0.16445327744348801</v>
      </c>
      <c r="M454" s="14"/>
      <c r="N454" s="14">
        <v>0.21934886287025299</v>
      </c>
      <c r="O454" s="14">
        <v>0.226671378391511</v>
      </c>
      <c r="P454" s="14">
        <v>0.21595020093765999</v>
      </c>
      <c r="Q454" s="14">
        <v>0.22743552121283001</v>
      </c>
      <c r="R454" s="14"/>
      <c r="S454" s="14">
        <v>0.18830889973863699</v>
      </c>
      <c r="T454" s="14">
        <v>0.188520109378432</v>
      </c>
      <c r="U454" s="14">
        <v>0.16770640328162301</v>
      </c>
      <c r="V454" s="14">
        <v>0.25876022306056201</v>
      </c>
      <c r="W454" s="14">
        <v>0.23234247487849699</v>
      </c>
      <c r="X454" s="14">
        <v>0.21161292198554801</v>
      </c>
      <c r="Y454" s="14">
        <v>0.27832513134123898</v>
      </c>
      <c r="Z454" s="14">
        <v>0.24784474861058001</v>
      </c>
      <c r="AA454" s="14">
        <v>0.25714158148403798</v>
      </c>
      <c r="AB454" s="14">
        <v>0.23789810683649801</v>
      </c>
      <c r="AC454" s="14">
        <v>0.26460892280841702</v>
      </c>
      <c r="AD454" s="14">
        <v>0.132946536607637</v>
      </c>
      <c r="AE454" s="14"/>
      <c r="AF454" s="14">
        <v>0.18705131638198</v>
      </c>
      <c r="AG454" s="14">
        <v>0.23592780662601001</v>
      </c>
      <c r="AH454" s="14">
        <v>0.243976180289733</v>
      </c>
      <c r="AI454" s="14"/>
      <c r="AJ454" s="14">
        <v>0.173281429372524</v>
      </c>
      <c r="AK454" s="14">
        <v>0.26087318909691598</v>
      </c>
      <c r="AL454" s="14">
        <v>0.22202206564194099</v>
      </c>
      <c r="AM454" s="14">
        <v>0.24466709403984299</v>
      </c>
      <c r="AN454" s="14">
        <v>0.24982267100077901</v>
      </c>
      <c r="AO454" s="14"/>
      <c r="AP454" s="14">
        <v>0.15501043896358499</v>
      </c>
      <c r="AQ454" s="14">
        <v>0.25778341943759098</v>
      </c>
      <c r="AR454" s="14">
        <v>0.24709916684386499</v>
      </c>
      <c r="AS454" s="14">
        <v>0.21794642317785601</v>
      </c>
      <c r="AT454" s="14">
        <v>0.17312800686878699</v>
      </c>
      <c r="AU454" s="14"/>
      <c r="AV454" s="14" t="s">
        <v>84</v>
      </c>
      <c r="AW454" s="14">
        <v>0.22416219416170999</v>
      </c>
      <c r="AX454" s="14">
        <v>0.25884557772473799</v>
      </c>
      <c r="AY454" s="14">
        <v>0.22590121498426399</v>
      </c>
      <c r="AZ454" s="14">
        <v>0.171557930309268</v>
      </c>
      <c r="BA454" s="14"/>
      <c r="BB454" s="14">
        <v>0.15973563525907999</v>
      </c>
      <c r="BC454" s="14">
        <v>0.243596182146885</v>
      </c>
      <c r="BD454" s="14">
        <v>0.121466858829411</v>
      </c>
      <c r="BE454" s="14"/>
      <c r="BF454" s="14">
        <v>0.195817456806201</v>
      </c>
    </row>
    <row r="455" spans="2:58" x14ac:dyDescent="0.35">
      <c r="B455" t="s">
        <v>219</v>
      </c>
      <c r="C455" s="14">
        <v>0.36181934247191699</v>
      </c>
      <c r="D455" s="14">
        <v>0.37800223344585099</v>
      </c>
      <c r="E455" s="14">
        <v>0.34603200841682002</v>
      </c>
      <c r="F455" s="14"/>
      <c r="G455" s="14">
        <v>0.275182144124129</v>
      </c>
      <c r="H455" s="14">
        <v>0.32550596057063502</v>
      </c>
      <c r="I455" s="14">
        <v>0.33964994003966698</v>
      </c>
      <c r="J455" s="14">
        <v>0.35145769947216898</v>
      </c>
      <c r="K455" s="14">
        <v>0.41383559639509399</v>
      </c>
      <c r="L455" s="14">
        <v>0.44047231232099499</v>
      </c>
      <c r="M455" s="14"/>
      <c r="N455" s="14">
        <v>0.39201428617098699</v>
      </c>
      <c r="O455" s="14">
        <v>0.34485932282757098</v>
      </c>
      <c r="P455" s="14">
        <v>0.36915781553402899</v>
      </c>
      <c r="Q455" s="14">
        <v>0.343080105019406</v>
      </c>
      <c r="R455" s="14"/>
      <c r="S455" s="14">
        <v>0.32402988527690302</v>
      </c>
      <c r="T455" s="14">
        <v>0.41393005137324002</v>
      </c>
      <c r="U455" s="14">
        <v>0.348974680440722</v>
      </c>
      <c r="V455" s="14">
        <v>0.32720035866125402</v>
      </c>
      <c r="W455" s="14">
        <v>0.37175604687851399</v>
      </c>
      <c r="X455" s="14">
        <v>0.27694677078979602</v>
      </c>
      <c r="Y455" s="14">
        <v>0.37143683831264401</v>
      </c>
      <c r="Z455" s="14">
        <v>0.35910178437903301</v>
      </c>
      <c r="AA455" s="14">
        <v>0.31552910808978502</v>
      </c>
      <c r="AB455" s="14">
        <v>0.43058606183050602</v>
      </c>
      <c r="AC455" s="14">
        <v>0.45661891341259597</v>
      </c>
      <c r="AD455" s="14">
        <v>0.46563016716557598</v>
      </c>
      <c r="AE455" s="14"/>
      <c r="AF455" s="14">
        <v>0.37798385976865201</v>
      </c>
      <c r="AG455" s="14">
        <v>0.38530732734815998</v>
      </c>
      <c r="AH455" s="14">
        <v>0.31727536497109898</v>
      </c>
      <c r="AI455" s="14"/>
      <c r="AJ455" s="14">
        <v>0.395792694227804</v>
      </c>
      <c r="AK455" s="14">
        <v>0.31460247117645701</v>
      </c>
      <c r="AL455" s="14">
        <v>0.46409611583556498</v>
      </c>
      <c r="AM455" s="14">
        <v>0.307114219407634</v>
      </c>
      <c r="AN455" s="14">
        <v>0.34553401178757498</v>
      </c>
      <c r="AO455" s="14"/>
      <c r="AP455" s="14">
        <v>0.42834888668382798</v>
      </c>
      <c r="AQ455" s="14">
        <v>0.315806044086552</v>
      </c>
      <c r="AR455" s="14">
        <v>0.38215973849808799</v>
      </c>
      <c r="AS455" s="14">
        <v>0.38038117810170602</v>
      </c>
      <c r="AT455" s="14">
        <v>0.37348990887734002</v>
      </c>
      <c r="AU455" s="14"/>
      <c r="AV455" s="14" t="s">
        <v>84</v>
      </c>
      <c r="AW455" s="14">
        <v>0.36810127274075</v>
      </c>
      <c r="AX455" s="14">
        <v>0.33471814146725598</v>
      </c>
      <c r="AY455" s="14">
        <v>0.35873093538078599</v>
      </c>
      <c r="AZ455" s="14">
        <v>0.30686212627814102</v>
      </c>
      <c r="BA455" s="14"/>
      <c r="BB455" s="14">
        <v>0.373570375607789</v>
      </c>
      <c r="BC455" s="14">
        <v>0.35254481896644602</v>
      </c>
      <c r="BD455" s="14">
        <v>0.34343261801103397</v>
      </c>
      <c r="BE455" s="14"/>
      <c r="BF455" s="14">
        <v>0.35812567252454602</v>
      </c>
    </row>
    <row r="456" spans="2:58" x14ac:dyDescent="0.35">
      <c r="B456" t="s">
        <v>220</v>
      </c>
      <c r="C456" s="14">
        <v>8.1425320714285099E-2</v>
      </c>
      <c r="D456" s="14">
        <v>0.107442734406288</v>
      </c>
      <c r="E456" s="14">
        <v>5.6210054924277601E-2</v>
      </c>
      <c r="F456" s="14"/>
      <c r="G456" s="14">
        <v>9.3902736378332699E-2</v>
      </c>
      <c r="H456" s="14">
        <v>0.131148383488736</v>
      </c>
      <c r="I456" s="14">
        <v>0.109176713809648</v>
      </c>
      <c r="J456" s="14">
        <v>4.6949733149450099E-2</v>
      </c>
      <c r="K456" s="14">
        <v>5.4885172867896501E-2</v>
      </c>
      <c r="L456" s="14">
        <v>5.6096013731839499E-2</v>
      </c>
      <c r="M456" s="14"/>
      <c r="N456" s="14">
        <v>9.7138909949871205E-2</v>
      </c>
      <c r="O456" s="14">
        <v>8.6968445980781003E-2</v>
      </c>
      <c r="P456" s="14">
        <v>8.7068770274251001E-2</v>
      </c>
      <c r="Q456" s="14">
        <v>5.51467007937795E-2</v>
      </c>
      <c r="R456" s="14"/>
      <c r="S456" s="14">
        <v>0.109513133137809</v>
      </c>
      <c r="T456" s="14">
        <v>7.5084881462308906E-2</v>
      </c>
      <c r="U456" s="14">
        <v>6.78890557806439E-2</v>
      </c>
      <c r="V456" s="14">
        <v>4.5552375792154001E-2</v>
      </c>
      <c r="W456" s="14">
        <v>0.105307261423606</v>
      </c>
      <c r="X456" s="14">
        <v>0.12983254489869001</v>
      </c>
      <c r="Y456" s="14">
        <v>4.6815429180299697E-2</v>
      </c>
      <c r="Z456" s="14">
        <v>4.4039005916050401E-2</v>
      </c>
      <c r="AA456" s="14">
        <v>8.5596307868289798E-2</v>
      </c>
      <c r="AB456" s="14">
        <v>5.4895812434966898E-2</v>
      </c>
      <c r="AC456" s="14">
        <v>6.6681297099675602E-2</v>
      </c>
      <c r="AD456" s="14">
        <v>0.15158973336609699</v>
      </c>
      <c r="AE456" s="14"/>
      <c r="AF456" s="14">
        <v>8.2140732601053201E-2</v>
      </c>
      <c r="AG456" s="14">
        <v>8.1963860177612494E-2</v>
      </c>
      <c r="AH456" s="14">
        <v>7.6032702377267405E-2</v>
      </c>
      <c r="AI456" s="14"/>
      <c r="AJ456" s="14">
        <v>9.0758253996323604E-2</v>
      </c>
      <c r="AK456" s="14">
        <v>9.1902393276364999E-2</v>
      </c>
      <c r="AL456" s="14">
        <v>9.0834158992768296E-2</v>
      </c>
      <c r="AM456" s="14">
        <v>0.101789621460271</v>
      </c>
      <c r="AN456" s="14">
        <v>5.3760873656779902E-2</v>
      </c>
      <c r="AO456" s="14"/>
      <c r="AP456" s="14">
        <v>0.128998467054179</v>
      </c>
      <c r="AQ456" s="14">
        <v>8.7666025683888898E-2</v>
      </c>
      <c r="AR456" s="14">
        <v>0.10335244249850301</v>
      </c>
      <c r="AS456" s="14">
        <v>4.6352283639146799E-2</v>
      </c>
      <c r="AT456" s="14">
        <v>2.8261148432300001E-2</v>
      </c>
      <c r="AU456" s="14"/>
      <c r="AV456" s="14" t="s">
        <v>84</v>
      </c>
      <c r="AW456" s="14">
        <v>7.4316975281386005E-2</v>
      </c>
      <c r="AX456" s="14">
        <v>7.9939408588723601E-2</v>
      </c>
      <c r="AY456" s="14">
        <v>0.12203024519710499</v>
      </c>
      <c r="AZ456" s="14">
        <v>8.2684516691795495E-2</v>
      </c>
      <c r="BA456" s="14"/>
      <c r="BB456" s="14">
        <v>0.132208463728725</v>
      </c>
      <c r="BC456" s="14">
        <v>2.1743001638138498E-2</v>
      </c>
      <c r="BD456" s="14">
        <v>2.8275966318907001E-2</v>
      </c>
      <c r="BE456" s="14"/>
      <c r="BF456" s="14">
        <v>6.1561365250157998E-2</v>
      </c>
    </row>
    <row r="457" spans="2:58" x14ac:dyDescent="0.35">
      <c r="B457" t="s">
        <v>221</v>
      </c>
      <c r="C457" s="14">
        <v>1.4215574121933999E-2</v>
      </c>
      <c r="D457" s="14">
        <v>1.5213616890330999E-2</v>
      </c>
      <c r="E457" s="14">
        <v>1.32810547835693E-2</v>
      </c>
      <c r="F457" s="14"/>
      <c r="G457" s="14">
        <v>1.7794020006256201E-2</v>
      </c>
      <c r="H457" s="14">
        <v>1.9375709076023099E-2</v>
      </c>
      <c r="I457" s="14">
        <v>1.5186567287277899E-2</v>
      </c>
      <c r="J457" s="14">
        <v>1.4130848501333299E-2</v>
      </c>
      <c r="K457" s="14">
        <v>7.0572561129245799E-3</v>
      </c>
      <c r="L457" s="14">
        <v>1.1732866039471299E-2</v>
      </c>
      <c r="M457" s="14"/>
      <c r="N457" s="14">
        <v>1.43322561102693E-2</v>
      </c>
      <c r="O457" s="14">
        <v>2.1628674815045101E-2</v>
      </c>
      <c r="P457" s="14">
        <v>1.6963640373270999E-2</v>
      </c>
      <c r="Q457" s="14">
        <v>4.2024553213516596E-3</v>
      </c>
      <c r="R457" s="14"/>
      <c r="S457" s="14">
        <v>2.57961844125985E-2</v>
      </c>
      <c r="T457" s="14">
        <v>1.14879652562354E-2</v>
      </c>
      <c r="U457" s="14">
        <v>1.7968296768398801E-2</v>
      </c>
      <c r="V457" s="14">
        <v>2.0536122933414599E-2</v>
      </c>
      <c r="W457" s="14">
        <v>2.1455685451973999E-2</v>
      </c>
      <c r="X457" s="14">
        <v>1.0979737631989599E-2</v>
      </c>
      <c r="Y457" s="14">
        <v>1.2419097373881201E-2</v>
      </c>
      <c r="Z457" s="14">
        <v>1.1499949321503699E-2</v>
      </c>
      <c r="AA457" s="14">
        <v>4.8404139005861404E-3</v>
      </c>
      <c r="AB457" s="14">
        <v>5.1945355133103596E-3</v>
      </c>
      <c r="AC457" s="14">
        <v>8.81898394483587E-3</v>
      </c>
      <c r="AD457" s="14">
        <v>1.4532089184692201E-2</v>
      </c>
      <c r="AE457" s="14"/>
      <c r="AF457" s="14">
        <v>1.6020413552505799E-2</v>
      </c>
      <c r="AG457" s="14">
        <v>1.0543909305002101E-2</v>
      </c>
      <c r="AH457" s="14">
        <v>2.3540172437223301E-2</v>
      </c>
      <c r="AI457" s="14"/>
      <c r="AJ457" s="14">
        <v>2.4167542550202599E-2</v>
      </c>
      <c r="AK457" s="14">
        <v>8.9833270252219592E-3</v>
      </c>
      <c r="AL457" s="14">
        <v>0</v>
      </c>
      <c r="AM457" s="14">
        <v>3.4559728755869198E-2</v>
      </c>
      <c r="AN457" s="14">
        <v>1.17162713604234E-2</v>
      </c>
      <c r="AO457" s="14"/>
      <c r="AP457" s="14">
        <v>2.55355471074411E-2</v>
      </c>
      <c r="AQ457" s="14">
        <v>1.0844228715799299E-2</v>
      </c>
      <c r="AR457" s="14">
        <v>7.1641260832127204E-3</v>
      </c>
      <c r="AS457" s="14">
        <v>2.4372572524562399E-2</v>
      </c>
      <c r="AT457" s="14">
        <v>1.0533413973061E-2</v>
      </c>
      <c r="AU457" s="14"/>
      <c r="AV457" s="14" t="s">
        <v>84</v>
      </c>
      <c r="AW457" s="14">
        <v>7.7374921621786597E-3</v>
      </c>
      <c r="AX457" s="14">
        <v>1.6803470495668701E-2</v>
      </c>
      <c r="AY457" s="14">
        <v>1.9301955007600902E-2</v>
      </c>
      <c r="AZ457" s="14">
        <v>3.4946101244221699E-2</v>
      </c>
      <c r="BA457" s="14"/>
      <c r="BB457" s="14">
        <v>0</v>
      </c>
      <c r="BC457" s="14">
        <v>3.0039421097111899E-2</v>
      </c>
      <c r="BD457" s="14">
        <v>2.60252211134641E-2</v>
      </c>
      <c r="BE457" s="14"/>
      <c r="BF457" s="14">
        <v>1.8959273838571499E-2</v>
      </c>
    </row>
    <row r="458" spans="2:58" x14ac:dyDescent="0.35">
      <c r="B458" t="s">
        <v>141</v>
      </c>
      <c r="C458" s="14">
        <v>0.147228434526084</v>
      </c>
      <c r="D458" s="14">
        <v>0.119744771875836</v>
      </c>
      <c r="E458" s="14">
        <v>0.174553461137745</v>
      </c>
      <c r="F458" s="14"/>
      <c r="G458" s="14">
        <v>9.6088500326105497E-2</v>
      </c>
      <c r="H458" s="14">
        <v>7.3693560754492002E-2</v>
      </c>
      <c r="I458" s="14">
        <v>9.2648288857940103E-2</v>
      </c>
      <c r="J458" s="14">
        <v>0.13758309215908501</v>
      </c>
      <c r="K458" s="14">
        <v>0.20509431965281699</v>
      </c>
      <c r="L458" s="14">
        <v>0.25434015536050197</v>
      </c>
      <c r="M458" s="14"/>
      <c r="N458" s="14">
        <v>0.13191950106916001</v>
      </c>
      <c r="O458" s="14">
        <v>0.14973278351927799</v>
      </c>
      <c r="P458" s="14">
        <v>0.127640629707054</v>
      </c>
      <c r="Q458" s="14">
        <v>0.174587037352187</v>
      </c>
      <c r="R458" s="14"/>
      <c r="S458" s="14">
        <v>0.14804210693383099</v>
      </c>
      <c r="T458" s="14">
        <v>0.14463442350906</v>
      </c>
      <c r="U458" s="14">
        <v>0.23518426877940199</v>
      </c>
      <c r="V458" s="14">
        <v>0.18558074882762199</v>
      </c>
      <c r="W458" s="14">
        <v>0.10624389271707201</v>
      </c>
      <c r="X458" s="14">
        <v>0.12700380923868901</v>
      </c>
      <c r="Y458" s="14">
        <v>0.113712759207688</v>
      </c>
      <c r="Z458" s="14">
        <v>0.1139760727521</v>
      </c>
      <c r="AA458" s="14">
        <v>0.15097619912090501</v>
      </c>
      <c r="AB458" s="14">
        <v>0.166370468244433</v>
      </c>
      <c r="AC458" s="14">
        <v>0.109940373512575</v>
      </c>
      <c r="AD458" s="14">
        <v>8.5797461265556596E-2</v>
      </c>
      <c r="AE458" s="14"/>
      <c r="AF458" s="14">
        <v>0.17575580620883</v>
      </c>
      <c r="AG458" s="14">
        <v>0.13241814390914999</v>
      </c>
      <c r="AH458" s="14">
        <v>0.14079202955373801</v>
      </c>
      <c r="AI458" s="14"/>
      <c r="AJ458" s="14">
        <v>0.19736753283592001</v>
      </c>
      <c r="AK458" s="14">
        <v>9.6178609298362805E-2</v>
      </c>
      <c r="AL458" s="14">
        <v>0.133684371651624</v>
      </c>
      <c r="AM458" s="14">
        <v>0.14377745423916299</v>
      </c>
      <c r="AN458" s="14">
        <v>0.126634918103672</v>
      </c>
      <c r="AO458" s="14"/>
      <c r="AP458" s="14">
        <v>0.170458962583804</v>
      </c>
      <c r="AQ458" s="14">
        <v>0.103499500530572</v>
      </c>
      <c r="AR458" s="14">
        <v>0.138801786907508</v>
      </c>
      <c r="AS458" s="14">
        <v>0.115031210095061</v>
      </c>
      <c r="AT458" s="14">
        <v>0.31682527608456101</v>
      </c>
      <c r="AU458" s="14"/>
      <c r="AV458" s="14" t="s">
        <v>84</v>
      </c>
      <c r="AW458" s="14">
        <v>0.12492570093144501</v>
      </c>
      <c r="AX458" s="14">
        <v>0.144440310654185</v>
      </c>
      <c r="AY458" s="14">
        <v>8.5320360356167496E-2</v>
      </c>
      <c r="AZ458" s="14">
        <v>0.212064640049033</v>
      </c>
      <c r="BA458" s="14"/>
      <c r="BB458" s="14">
        <v>0.14133848804646701</v>
      </c>
      <c r="BC458" s="14">
        <v>0.156894088614288</v>
      </c>
      <c r="BD458" s="14">
        <v>0.38871107598732801</v>
      </c>
      <c r="BE458" s="14"/>
      <c r="BF458" s="14">
        <v>0.20501275782209299</v>
      </c>
    </row>
    <row r="459" spans="2:58" x14ac:dyDescent="0.35"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</row>
    <row r="460" spans="2:58" x14ac:dyDescent="0.35">
      <c r="B460" s="6" t="s">
        <v>225</v>
      </c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</row>
    <row r="461" spans="2:58" x14ac:dyDescent="0.35">
      <c r="B461" s="24" t="s">
        <v>82</v>
      </c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</row>
    <row r="462" spans="2:58" x14ac:dyDescent="0.35">
      <c r="B462" t="s">
        <v>217</v>
      </c>
      <c r="C462" s="14">
        <v>0.44833403871896799</v>
      </c>
      <c r="D462" s="14">
        <v>0.40960413956730901</v>
      </c>
      <c r="E462" s="14">
        <v>0.485621012939979</v>
      </c>
      <c r="F462" s="14"/>
      <c r="G462" s="14">
        <v>0.40113092375569398</v>
      </c>
      <c r="H462" s="14">
        <v>0.37983827218989102</v>
      </c>
      <c r="I462" s="14">
        <v>0.45074086984019701</v>
      </c>
      <c r="J462" s="14">
        <v>0.52074945248607096</v>
      </c>
      <c r="K462" s="14">
        <v>0.487586982385666</v>
      </c>
      <c r="L462" s="14">
        <v>0.448049276493246</v>
      </c>
      <c r="M462" s="14"/>
      <c r="N462" s="14">
        <v>0.42528122278138297</v>
      </c>
      <c r="O462" s="14">
        <v>0.45989460111404101</v>
      </c>
      <c r="P462" s="14">
        <v>0.44887894873029499</v>
      </c>
      <c r="Q462" s="14">
        <v>0.45909380750447698</v>
      </c>
      <c r="R462" s="14"/>
      <c r="S462" s="14">
        <v>0.34975270264526298</v>
      </c>
      <c r="T462" s="14">
        <v>0.45159662020289598</v>
      </c>
      <c r="U462" s="14">
        <v>0.44186656089209297</v>
      </c>
      <c r="V462" s="14">
        <v>0.44017041107992899</v>
      </c>
      <c r="W462" s="14">
        <v>0.45497230257156102</v>
      </c>
      <c r="X462" s="14">
        <v>0.455211448464729</v>
      </c>
      <c r="Y462" s="14">
        <v>0.47533204229581499</v>
      </c>
      <c r="Z462" s="14">
        <v>0.50141763303184395</v>
      </c>
      <c r="AA462" s="14">
        <v>0.52010549595121602</v>
      </c>
      <c r="AB462" s="14">
        <v>0.39751851378655501</v>
      </c>
      <c r="AC462" s="14">
        <v>0.49093834913676998</v>
      </c>
      <c r="AD462" s="14">
        <v>0.57712603504925397</v>
      </c>
      <c r="AE462" s="14"/>
      <c r="AF462" s="14">
        <v>0.45344117425204</v>
      </c>
      <c r="AG462" s="14">
        <v>0.46537110982322299</v>
      </c>
      <c r="AH462" s="14">
        <v>0.37658884849077101</v>
      </c>
      <c r="AI462" s="14"/>
      <c r="AJ462" s="14">
        <v>0.38029358255474099</v>
      </c>
      <c r="AK462" s="14">
        <v>0.49372583010976501</v>
      </c>
      <c r="AL462" s="14">
        <v>0.43699281492456099</v>
      </c>
      <c r="AM462" s="14">
        <v>0.69606369474556096</v>
      </c>
      <c r="AN462" s="14">
        <v>0.45189608618543398</v>
      </c>
      <c r="AO462" s="14"/>
      <c r="AP462" s="14">
        <v>0.25016231234765102</v>
      </c>
      <c r="AQ462" s="14">
        <v>0.494829296397237</v>
      </c>
      <c r="AR462" s="14">
        <v>0.393835256520986</v>
      </c>
      <c r="AS462" s="14">
        <v>0.54753284850198003</v>
      </c>
      <c r="AT462" s="14">
        <v>0.44555706154550101</v>
      </c>
      <c r="AU462" s="14"/>
      <c r="AV462" s="14" t="s">
        <v>84</v>
      </c>
      <c r="AW462" s="14">
        <v>0.47566754801494998</v>
      </c>
      <c r="AX462" s="14">
        <v>0.44135292699762901</v>
      </c>
      <c r="AY462" s="14">
        <v>0.39319636589465301</v>
      </c>
      <c r="AZ462" s="14">
        <v>0.32581627532025098</v>
      </c>
      <c r="BA462" s="14"/>
      <c r="BB462" s="14">
        <v>0.51342492494851599</v>
      </c>
      <c r="BC462" s="14">
        <v>0.51601165617719003</v>
      </c>
      <c r="BD462" s="14">
        <v>0.43343591014681998</v>
      </c>
      <c r="BE462" s="14"/>
      <c r="BF462" s="14">
        <v>0.49523124490713399</v>
      </c>
    </row>
    <row r="463" spans="2:58" x14ac:dyDescent="0.35">
      <c r="B463" t="s">
        <v>218</v>
      </c>
      <c r="C463" s="14">
        <v>0.273344131581088</v>
      </c>
      <c r="D463" s="14">
        <v>0.26979279261595401</v>
      </c>
      <c r="E463" s="14">
        <v>0.27660371648124898</v>
      </c>
      <c r="F463" s="14"/>
      <c r="G463" s="14">
        <v>0.25558456311668198</v>
      </c>
      <c r="H463" s="14">
        <v>0.25386289578710303</v>
      </c>
      <c r="I463" s="14">
        <v>0.24806529142683001</v>
      </c>
      <c r="J463" s="14">
        <v>0.24183503850322799</v>
      </c>
      <c r="K463" s="14">
        <v>0.29019533310606099</v>
      </c>
      <c r="L463" s="14">
        <v>0.33589107198752699</v>
      </c>
      <c r="M463" s="14"/>
      <c r="N463" s="14">
        <v>0.263097376980921</v>
      </c>
      <c r="O463" s="14">
        <v>0.29841306193403799</v>
      </c>
      <c r="P463" s="14">
        <v>0.26530270553805202</v>
      </c>
      <c r="Q463" s="14">
        <v>0.26840597025049701</v>
      </c>
      <c r="R463" s="14"/>
      <c r="S463" s="14">
        <v>0.25334857707179498</v>
      </c>
      <c r="T463" s="14">
        <v>0.28669565215187498</v>
      </c>
      <c r="U463" s="14">
        <v>0.29967416378210598</v>
      </c>
      <c r="V463" s="14">
        <v>0.31756451902564498</v>
      </c>
      <c r="W463" s="14">
        <v>0.26832666572269998</v>
      </c>
      <c r="X463" s="14">
        <v>0.229209419127159</v>
      </c>
      <c r="Y463" s="14">
        <v>0.25500589090690401</v>
      </c>
      <c r="Z463" s="14">
        <v>0.212823695166177</v>
      </c>
      <c r="AA463" s="14">
        <v>0.24010328147011101</v>
      </c>
      <c r="AB463" s="14">
        <v>0.376603243188397</v>
      </c>
      <c r="AC463" s="14">
        <v>0.25754786609104602</v>
      </c>
      <c r="AD463" s="14">
        <v>0.21755016570480401</v>
      </c>
      <c r="AE463" s="14"/>
      <c r="AF463" s="14">
        <v>0.25622840781808998</v>
      </c>
      <c r="AG463" s="14">
        <v>0.26860137344875201</v>
      </c>
      <c r="AH463" s="14">
        <v>0.34155622188964402</v>
      </c>
      <c r="AI463" s="14"/>
      <c r="AJ463" s="14">
        <v>0.30048095335814601</v>
      </c>
      <c r="AK463" s="14">
        <v>0.23481213279101301</v>
      </c>
      <c r="AL463" s="14">
        <v>0.33979056424285597</v>
      </c>
      <c r="AM463" s="14">
        <v>0.16345172123235199</v>
      </c>
      <c r="AN463" s="14">
        <v>0.277899616487847</v>
      </c>
      <c r="AO463" s="14"/>
      <c r="AP463" s="14">
        <v>0.31287746412334499</v>
      </c>
      <c r="AQ463" s="14">
        <v>0.240685748165543</v>
      </c>
      <c r="AR463" s="14">
        <v>0.35195932769622801</v>
      </c>
      <c r="AS463" s="14">
        <v>0.22033306853176901</v>
      </c>
      <c r="AT463" s="14">
        <v>0.33147787885359398</v>
      </c>
      <c r="AU463" s="14"/>
      <c r="AV463" s="14" t="s">
        <v>84</v>
      </c>
      <c r="AW463" s="14">
        <v>0.26838341193415899</v>
      </c>
      <c r="AX463" s="14">
        <v>0.276647917792882</v>
      </c>
      <c r="AY463" s="14">
        <v>0.22763537958271801</v>
      </c>
      <c r="AZ463" s="14">
        <v>0.24501666562732399</v>
      </c>
      <c r="BA463" s="14"/>
      <c r="BB463" s="14">
        <v>0.24133700479699099</v>
      </c>
      <c r="BC463" s="14">
        <v>0.238670886372011</v>
      </c>
      <c r="BD463" s="14">
        <v>0.36250404725421898</v>
      </c>
      <c r="BE463" s="14"/>
      <c r="BF463" s="14">
        <v>0.27882663071627001</v>
      </c>
    </row>
    <row r="464" spans="2:58" x14ac:dyDescent="0.35">
      <c r="B464" t="s">
        <v>219</v>
      </c>
      <c r="C464" s="14">
        <v>0.171002802166771</v>
      </c>
      <c r="D464" s="14">
        <v>0.18702717890792001</v>
      </c>
      <c r="E464" s="14">
        <v>0.15582932798559099</v>
      </c>
      <c r="F464" s="14"/>
      <c r="G464" s="14">
        <v>0.165408042991737</v>
      </c>
      <c r="H464" s="14">
        <v>0.216518162803018</v>
      </c>
      <c r="I464" s="14">
        <v>0.174539435224872</v>
      </c>
      <c r="J464" s="14">
        <v>0.17472322909275001</v>
      </c>
      <c r="K464" s="14">
        <v>0.139531767806818</v>
      </c>
      <c r="L464" s="14">
        <v>0.152981471368904</v>
      </c>
      <c r="M464" s="14"/>
      <c r="N464" s="14">
        <v>0.18298727174492899</v>
      </c>
      <c r="O464" s="14">
        <v>0.156619242542546</v>
      </c>
      <c r="P464" s="14">
        <v>0.18326934389276101</v>
      </c>
      <c r="Q464" s="14">
        <v>0.163410876764429</v>
      </c>
      <c r="R464" s="14"/>
      <c r="S464" s="14">
        <v>0.19569210541367099</v>
      </c>
      <c r="T464" s="14">
        <v>0.166886664606131</v>
      </c>
      <c r="U464" s="14">
        <v>0.14394567731277999</v>
      </c>
      <c r="V464" s="14">
        <v>0.131518402786058</v>
      </c>
      <c r="W464" s="14">
        <v>0.20983341280853501</v>
      </c>
      <c r="X464" s="14">
        <v>0.187048512000454</v>
      </c>
      <c r="Y464" s="14">
        <v>0.19919054962132501</v>
      </c>
      <c r="Z464" s="14">
        <v>0.17998530088668299</v>
      </c>
      <c r="AA464" s="14">
        <v>0.15237759941023199</v>
      </c>
      <c r="AB464" s="14">
        <v>0.14638861585843399</v>
      </c>
      <c r="AC464" s="14">
        <v>0.18675401864017199</v>
      </c>
      <c r="AD464" s="14">
        <v>0.15364895927091399</v>
      </c>
      <c r="AE464" s="14"/>
      <c r="AF464" s="14">
        <v>0.19539923385408201</v>
      </c>
      <c r="AG464" s="14">
        <v>0.15495100754917199</v>
      </c>
      <c r="AH464" s="14">
        <v>0.17556705494997099</v>
      </c>
      <c r="AI464" s="14"/>
      <c r="AJ464" s="14">
        <v>0.207725056540803</v>
      </c>
      <c r="AK464" s="14">
        <v>0.16958010859672101</v>
      </c>
      <c r="AL464" s="14">
        <v>0.141109318472735</v>
      </c>
      <c r="AM464" s="14">
        <v>0.10686050910808501</v>
      </c>
      <c r="AN464" s="14">
        <v>0.14574161088054599</v>
      </c>
      <c r="AO464" s="14"/>
      <c r="AP464" s="14">
        <v>0.26131287564697198</v>
      </c>
      <c r="AQ464" s="14">
        <v>0.15644164072177599</v>
      </c>
      <c r="AR464" s="14">
        <v>0.14960749729101899</v>
      </c>
      <c r="AS464" s="14">
        <v>0.19571637467113001</v>
      </c>
      <c r="AT464" s="14">
        <v>0.136397813458673</v>
      </c>
      <c r="AU464" s="14"/>
      <c r="AV464" s="14" t="s">
        <v>84</v>
      </c>
      <c r="AW464" s="14">
        <v>0.15928779062786699</v>
      </c>
      <c r="AX464" s="14">
        <v>0.181330875413237</v>
      </c>
      <c r="AY464" s="14">
        <v>0.193724116726605</v>
      </c>
      <c r="AZ464" s="14">
        <v>0.14132436729876299</v>
      </c>
      <c r="BA464" s="14"/>
      <c r="BB464" s="14">
        <v>0.136786189539333</v>
      </c>
      <c r="BC464" s="14">
        <v>0.222380460516093</v>
      </c>
      <c r="BD464" s="14">
        <v>0.15285638601441801</v>
      </c>
      <c r="BE464" s="14"/>
      <c r="BF464" s="14">
        <v>0.15932387454309099</v>
      </c>
    </row>
    <row r="465" spans="2:58" x14ac:dyDescent="0.35">
      <c r="B465" t="s">
        <v>220</v>
      </c>
      <c r="C465" s="14">
        <v>6.5920157671192206E-2</v>
      </c>
      <c r="D465" s="14">
        <v>9.0789775336241996E-2</v>
      </c>
      <c r="E465" s="14">
        <v>4.1782123413750101E-2</v>
      </c>
      <c r="F465" s="14"/>
      <c r="G465" s="14">
        <v>8.8966173471906398E-2</v>
      </c>
      <c r="H465" s="14">
        <v>8.5255281524082904E-2</v>
      </c>
      <c r="I465" s="14">
        <v>8.1920553153647699E-2</v>
      </c>
      <c r="J465" s="14">
        <v>3.4123411382322298E-2</v>
      </c>
      <c r="K465" s="14">
        <v>6.0784560101006503E-2</v>
      </c>
      <c r="L465" s="14">
        <v>5.1234786101402099E-2</v>
      </c>
      <c r="M465" s="14"/>
      <c r="N465" s="14">
        <v>7.7849886530966403E-2</v>
      </c>
      <c r="O465" s="14">
        <v>5.9207115393189902E-2</v>
      </c>
      <c r="P465" s="14">
        <v>6.1691533838673797E-2</v>
      </c>
      <c r="Q465" s="14">
        <v>6.0438562673435302E-2</v>
      </c>
      <c r="R465" s="14"/>
      <c r="S465" s="14">
        <v>0.107293712595269</v>
      </c>
      <c r="T465" s="14">
        <v>4.9901522207679898E-2</v>
      </c>
      <c r="U465" s="14">
        <v>8.3988823046032404E-2</v>
      </c>
      <c r="V465" s="14">
        <v>6.0816853688214899E-2</v>
      </c>
      <c r="W465" s="14">
        <v>4.6274295950035502E-2</v>
      </c>
      <c r="X465" s="14">
        <v>8.33224753583163E-2</v>
      </c>
      <c r="Y465" s="14">
        <v>2.9754327360701001E-2</v>
      </c>
      <c r="Z465" s="14">
        <v>5.84737935469265E-2</v>
      </c>
      <c r="AA465" s="14">
        <v>6.9935825782192498E-2</v>
      </c>
      <c r="AB465" s="14">
        <v>7.3440534373207703E-2</v>
      </c>
      <c r="AC465" s="14">
        <v>2.8343610165226001E-2</v>
      </c>
      <c r="AD465" s="14">
        <v>3.4471214536865698E-2</v>
      </c>
      <c r="AE465" s="14"/>
      <c r="AF465" s="14">
        <v>6.8445070557928298E-2</v>
      </c>
      <c r="AG465" s="14">
        <v>7.0300906911932901E-2</v>
      </c>
      <c r="AH465" s="14">
        <v>4.9140102081632997E-2</v>
      </c>
      <c r="AI465" s="14"/>
      <c r="AJ465" s="14">
        <v>7.8236922150390104E-2</v>
      </c>
      <c r="AK465" s="14">
        <v>6.5663087741925003E-2</v>
      </c>
      <c r="AL465" s="14">
        <v>7.3720051732401704E-2</v>
      </c>
      <c r="AM465" s="14">
        <v>0</v>
      </c>
      <c r="AN465" s="14">
        <v>5.3619260024571999E-2</v>
      </c>
      <c r="AO465" s="14"/>
      <c r="AP465" s="14">
        <v>0.121079965694391</v>
      </c>
      <c r="AQ465" s="14">
        <v>6.3571859455219398E-2</v>
      </c>
      <c r="AR465" s="14">
        <v>9.1335713761944104E-2</v>
      </c>
      <c r="AS465" s="14">
        <v>1.7020383853557901E-2</v>
      </c>
      <c r="AT465" s="14">
        <v>2.6049594198427801E-2</v>
      </c>
      <c r="AU465" s="14"/>
      <c r="AV465" s="14" t="s">
        <v>84</v>
      </c>
      <c r="AW465" s="14">
        <v>5.4177130436006998E-2</v>
      </c>
      <c r="AX465" s="14">
        <v>7.05625577263682E-2</v>
      </c>
      <c r="AY465" s="14">
        <v>0.100505457014154</v>
      </c>
      <c r="AZ465" s="14">
        <v>0.16673777541573201</v>
      </c>
      <c r="BA465" s="14"/>
      <c r="BB465" s="14">
        <v>5.9057382169608597E-2</v>
      </c>
      <c r="BC465" s="14">
        <v>1.5879940677370599E-2</v>
      </c>
      <c r="BD465" s="14">
        <v>3.8597988975092999E-2</v>
      </c>
      <c r="BE465" s="14"/>
      <c r="BF465" s="14">
        <v>4.3259156173746802E-2</v>
      </c>
    </row>
    <row r="466" spans="2:58" x14ac:dyDescent="0.35">
      <c r="B466" t="s">
        <v>221</v>
      </c>
      <c r="C466" s="14">
        <v>2.1428698260104899E-2</v>
      </c>
      <c r="D466" s="14">
        <v>2.7805840974299299E-2</v>
      </c>
      <c r="E466" s="14">
        <v>1.52525125300904E-2</v>
      </c>
      <c r="F466" s="14"/>
      <c r="G466" s="14">
        <v>3.97710943377255E-2</v>
      </c>
      <c r="H466" s="14">
        <v>4.1935746480815203E-2</v>
      </c>
      <c r="I466" s="14">
        <v>2.31699790186085E-2</v>
      </c>
      <c r="J466" s="14">
        <v>1.38878822422596E-2</v>
      </c>
      <c r="K466" s="14">
        <v>6.7712333516090099E-3</v>
      </c>
      <c r="L466" s="14">
        <v>7.1409214788424298E-3</v>
      </c>
      <c r="M466" s="14"/>
      <c r="N466" s="14">
        <v>3.3338933501727001E-2</v>
      </c>
      <c r="O466" s="14">
        <v>1.2972906571399699E-2</v>
      </c>
      <c r="P466" s="14">
        <v>2.5515743945536701E-2</v>
      </c>
      <c r="Q466" s="14">
        <v>1.4141875033802501E-2</v>
      </c>
      <c r="R466" s="14"/>
      <c r="S466" s="14">
        <v>5.5172163971475403E-2</v>
      </c>
      <c r="T466" s="14">
        <v>2.9758267999123299E-2</v>
      </c>
      <c r="U466" s="14">
        <v>5.8493102940208597E-3</v>
      </c>
      <c r="V466" s="14">
        <v>1.6165847636727699E-2</v>
      </c>
      <c r="W466" s="14">
        <v>2.05933229471684E-2</v>
      </c>
      <c r="X466" s="14">
        <v>1.83347988067874E-2</v>
      </c>
      <c r="Y466" s="14">
        <v>2.3608698066571E-2</v>
      </c>
      <c r="Z466" s="14">
        <v>3.5731432832907702E-2</v>
      </c>
      <c r="AA466" s="14">
        <v>0</v>
      </c>
      <c r="AB466" s="14">
        <v>6.0490927934067299E-3</v>
      </c>
      <c r="AC466" s="14">
        <v>8.81898394483587E-3</v>
      </c>
      <c r="AD466" s="14">
        <v>1.7203625438162298E-2</v>
      </c>
      <c r="AE466" s="14"/>
      <c r="AF466" s="14">
        <v>1.13522932036937E-2</v>
      </c>
      <c r="AG466" s="14">
        <v>2.7625250128245699E-2</v>
      </c>
      <c r="AH466" s="14">
        <v>3.14577325148679E-2</v>
      </c>
      <c r="AI466" s="14"/>
      <c r="AJ466" s="14">
        <v>2.08033938434295E-2</v>
      </c>
      <c r="AK466" s="14">
        <v>2.3249261081876599E-2</v>
      </c>
      <c r="AL466" s="14">
        <v>8.3872506274467896E-3</v>
      </c>
      <c r="AM466" s="14">
        <v>3.3624074914001399E-2</v>
      </c>
      <c r="AN466" s="14">
        <v>2.6997097860542701E-2</v>
      </c>
      <c r="AO466" s="14"/>
      <c r="AP466" s="14">
        <v>3.3666904148917202E-2</v>
      </c>
      <c r="AQ466" s="14">
        <v>2.4171363691391501E-2</v>
      </c>
      <c r="AR466" s="14">
        <v>1.32622047298233E-2</v>
      </c>
      <c r="AS466" s="14">
        <v>1.5545870260272999E-2</v>
      </c>
      <c r="AT466" s="14">
        <v>1.0726762094180199E-2</v>
      </c>
      <c r="AU466" s="14"/>
      <c r="AV466" s="14" t="s">
        <v>84</v>
      </c>
      <c r="AW466" s="14">
        <v>1.9036425031946101E-2</v>
      </c>
      <c r="AX466" s="14">
        <v>1.41102270676108E-2</v>
      </c>
      <c r="AY466" s="14">
        <v>6.9884017482796698E-2</v>
      </c>
      <c r="AZ466" s="14">
        <v>4.1156805240192398E-2</v>
      </c>
      <c r="BA466" s="14"/>
      <c r="BB466" s="14">
        <v>2.1349068034737899E-2</v>
      </c>
      <c r="BC466" s="14">
        <v>7.0570562573356197E-3</v>
      </c>
      <c r="BD466" s="14">
        <v>1.26056676094503E-2</v>
      </c>
      <c r="BE466" s="14"/>
      <c r="BF466" s="14">
        <v>1.1544795993082399E-2</v>
      </c>
    </row>
    <row r="467" spans="2:58" x14ac:dyDescent="0.35">
      <c r="B467" t="s">
        <v>141</v>
      </c>
      <c r="C467" s="14">
        <v>1.9970171601875801E-2</v>
      </c>
      <c r="D467" s="14">
        <v>1.49802725982747E-2</v>
      </c>
      <c r="E467" s="14">
        <v>2.4911306649339899E-2</v>
      </c>
      <c r="F467" s="14"/>
      <c r="G467" s="14">
        <v>4.9139202326256001E-2</v>
      </c>
      <c r="H467" s="14">
        <v>2.2589641215090699E-2</v>
      </c>
      <c r="I467" s="14">
        <v>2.1563871335844701E-2</v>
      </c>
      <c r="J467" s="14">
        <v>1.46809862933688E-2</v>
      </c>
      <c r="K467" s="14">
        <v>1.5130123248839699E-2</v>
      </c>
      <c r="L467" s="14">
        <v>4.7024725700781297E-3</v>
      </c>
      <c r="M467" s="14"/>
      <c r="N467" s="14">
        <v>1.74453084600736E-2</v>
      </c>
      <c r="O467" s="14">
        <v>1.2893072444785301E-2</v>
      </c>
      <c r="P467" s="14">
        <v>1.53417240546815E-2</v>
      </c>
      <c r="Q467" s="14">
        <v>3.4508907773359097E-2</v>
      </c>
      <c r="R467" s="14"/>
      <c r="S467" s="14">
        <v>3.8740738302527299E-2</v>
      </c>
      <c r="T467" s="14">
        <v>1.51612728322939E-2</v>
      </c>
      <c r="U467" s="14">
        <v>2.4675464672967402E-2</v>
      </c>
      <c r="V467" s="14">
        <v>3.3763965783424998E-2</v>
      </c>
      <c r="W467" s="14">
        <v>0</v>
      </c>
      <c r="X467" s="14">
        <v>2.6873346242554299E-2</v>
      </c>
      <c r="Y467" s="14">
        <v>1.7108491748684E-2</v>
      </c>
      <c r="Z467" s="14">
        <v>1.15681445354626E-2</v>
      </c>
      <c r="AA467" s="14">
        <v>1.7477797386248699E-2</v>
      </c>
      <c r="AB467" s="14">
        <v>0</v>
      </c>
      <c r="AC467" s="14">
        <v>2.7597172021949501E-2</v>
      </c>
      <c r="AD467" s="14">
        <v>0</v>
      </c>
      <c r="AE467" s="14"/>
      <c r="AF467" s="14">
        <v>1.51338203141661E-2</v>
      </c>
      <c r="AG467" s="14">
        <v>1.3150352138674199E-2</v>
      </c>
      <c r="AH467" s="14">
        <v>2.5690040073112898E-2</v>
      </c>
      <c r="AI467" s="14"/>
      <c r="AJ467" s="14">
        <v>1.2460091552490799E-2</v>
      </c>
      <c r="AK467" s="14">
        <v>1.2969579678699199E-2</v>
      </c>
      <c r="AL467" s="14">
        <v>0</v>
      </c>
      <c r="AM467" s="14">
        <v>0</v>
      </c>
      <c r="AN467" s="14">
        <v>4.3846328561057503E-2</v>
      </c>
      <c r="AO467" s="14"/>
      <c r="AP467" s="14">
        <v>2.0900478038724801E-2</v>
      </c>
      <c r="AQ467" s="14">
        <v>2.03000915688323E-2</v>
      </c>
      <c r="AR467" s="14">
        <v>0</v>
      </c>
      <c r="AS467" s="14">
        <v>3.8514541812895401E-3</v>
      </c>
      <c r="AT467" s="14">
        <v>4.9790889849625097E-2</v>
      </c>
      <c r="AU467" s="14"/>
      <c r="AV467" s="14" t="s">
        <v>84</v>
      </c>
      <c r="AW467" s="14">
        <v>2.3447693955070199E-2</v>
      </c>
      <c r="AX467" s="14">
        <v>1.59954950022736E-2</v>
      </c>
      <c r="AY467" s="14">
        <v>1.50546632990739E-2</v>
      </c>
      <c r="AZ467" s="14">
        <v>7.9948111097737196E-2</v>
      </c>
      <c r="BA467" s="14"/>
      <c r="BB467" s="14">
        <v>2.80454305108132E-2</v>
      </c>
      <c r="BC467" s="14">
        <v>0</v>
      </c>
      <c r="BD467" s="14">
        <v>0</v>
      </c>
      <c r="BE467" s="14"/>
      <c r="BF467" s="14">
        <v>1.18142976666754E-2</v>
      </c>
    </row>
    <row r="468" spans="2:58" x14ac:dyDescent="0.35"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</row>
    <row r="469" spans="2:58" x14ac:dyDescent="0.35">
      <c r="B469" s="6" t="s">
        <v>226</v>
      </c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</row>
    <row r="470" spans="2:58" x14ac:dyDescent="0.35">
      <c r="B470" s="24" t="s">
        <v>82</v>
      </c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</row>
    <row r="471" spans="2:58" x14ac:dyDescent="0.35">
      <c r="B471" t="s">
        <v>217</v>
      </c>
      <c r="C471" s="14">
        <v>0.46270784585350599</v>
      </c>
      <c r="D471" s="14">
        <v>0.42008655186257898</v>
      </c>
      <c r="E471" s="14">
        <v>0.50282243222142797</v>
      </c>
      <c r="F471" s="14"/>
      <c r="G471" s="14">
        <v>0.41982193143278901</v>
      </c>
      <c r="H471" s="14">
        <v>0.398266554142653</v>
      </c>
      <c r="I471" s="14">
        <v>0.44324740046667399</v>
      </c>
      <c r="J471" s="14">
        <v>0.52718046368843197</v>
      </c>
      <c r="K471" s="14">
        <v>0.48225331341132399</v>
      </c>
      <c r="L471" s="14">
        <v>0.49374942305838498</v>
      </c>
      <c r="M471" s="14"/>
      <c r="N471" s="14">
        <v>0.39414013276536902</v>
      </c>
      <c r="O471" s="14">
        <v>0.48553073615916198</v>
      </c>
      <c r="P471" s="14">
        <v>0.46916838955303403</v>
      </c>
      <c r="Q471" s="14">
        <v>0.50993914844764299</v>
      </c>
      <c r="R471" s="14"/>
      <c r="S471" s="14">
        <v>0.35872717368948998</v>
      </c>
      <c r="T471" s="14">
        <v>0.52338807391486597</v>
      </c>
      <c r="U471" s="14">
        <v>0.439743268980965</v>
      </c>
      <c r="V471" s="14">
        <v>0.51058650120619697</v>
      </c>
      <c r="W471" s="14">
        <v>0.45991416264122398</v>
      </c>
      <c r="X471" s="14">
        <v>0.48492541803690398</v>
      </c>
      <c r="Y471" s="14">
        <v>0.486520893342201</v>
      </c>
      <c r="Z471" s="14">
        <v>0.46815945396831798</v>
      </c>
      <c r="AA471" s="14">
        <v>0.49946800608458802</v>
      </c>
      <c r="AB471" s="14">
        <v>0.41458013331280202</v>
      </c>
      <c r="AC471" s="14">
        <v>0.43458287511035099</v>
      </c>
      <c r="AD471" s="14">
        <v>0.530171380603771</v>
      </c>
      <c r="AE471" s="14"/>
      <c r="AF471" s="14">
        <v>0.48321012033688998</v>
      </c>
      <c r="AG471" s="14">
        <v>0.470197624187703</v>
      </c>
      <c r="AH471" s="14">
        <v>0.399624333171538</v>
      </c>
      <c r="AI471" s="14"/>
      <c r="AJ471" s="14">
        <v>0.42167106662687898</v>
      </c>
      <c r="AK471" s="14">
        <v>0.49135874261650198</v>
      </c>
      <c r="AL471" s="14">
        <v>0.48156997732428902</v>
      </c>
      <c r="AM471" s="14">
        <v>0.62348860095902303</v>
      </c>
      <c r="AN471" s="14">
        <v>0.45391741608799002</v>
      </c>
      <c r="AO471" s="14"/>
      <c r="AP471" s="14">
        <v>0.32493489917618501</v>
      </c>
      <c r="AQ471" s="14">
        <v>0.47389448526361799</v>
      </c>
      <c r="AR471" s="14">
        <v>0.52426981091776403</v>
      </c>
      <c r="AS471" s="14">
        <v>0.54423048272586405</v>
      </c>
      <c r="AT471" s="14">
        <v>0.45079958392513397</v>
      </c>
      <c r="AU471" s="14"/>
      <c r="AV471" s="14" t="s">
        <v>84</v>
      </c>
      <c r="AW471" s="14">
        <v>0.52438583802355099</v>
      </c>
      <c r="AX471" s="14">
        <v>0.41496846050112202</v>
      </c>
      <c r="AY471" s="14">
        <v>0.39606392371050197</v>
      </c>
      <c r="AZ471" s="14">
        <v>0.31872794236480501</v>
      </c>
      <c r="BA471" s="14"/>
      <c r="BB471" s="14">
        <v>0.45451832402803</v>
      </c>
      <c r="BC471" s="14">
        <v>0.52601223092890503</v>
      </c>
      <c r="BD471" s="14">
        <v>0.50493086817023403</v>
      </c>
      <c r="BE471" s="14"/>
      <c r="BF471" s="14">
        <v>0.50131189400604204</v>
      </c>
    </row>
    <row r="472" spans="2:58" x14ac:dyDescent="0.35">
      <c r="B472" t="s">
        <v>218</v>
      </c>
      <c r="C472" s="14">
        <v>0.24296421576247501</v>
      </c>
      <c r="D472" s="14">
        <v>0.25383563073778398</v>
      </c>
      <c r="E472" s="14">
        <v>0.233044938458707</v>
      </c>
      <c r="F472" s="14"/>
      <c r="G472" s="14">
        <v>0.24256584199109099</v>
      </c>
      <c r="H472" s="14">
        <v>0.26603728314928798</v>
      </c>
      <c r="I472" s="14">
        <v>0.24652986157456</v>
      </c>
      <c r="J472" s="14">
        <v>0.222787780621162</v>
      </c>
      <c r="K472" s="14">
        <v>0.232732128785366</v>
      </c>
      <c r="L472" s="14">
        <v>0.24490086386968901</v>
      </c>
      <c r="M472" s="14"/>
      <c r="N472" s="14">
        <v>0.27608802610898298</v>
      </c>
      <c r="O472" s="14">
        <v>0.24740525267756999</v>
      </c>
      <c r="P472" s="14">
        <v>0.235250558846092</v>
      </c>
      <c r="Q472" s="14">
        <v>0.21175809280563601</v>
      </c>
      <c r="R472" s="14"/>
      <c r="S472" s="14">
        <v>0.26068281560717099</v>
      </c>
      <c r="T472" s="14">
        <v>0.201496462063946</v>
      </c>
      <c r="U472" s="14">
        <v>0.33677353589287501</v>
      </c>
      <c r="V472" s="14">
        <v>0.215195235916053</v>
      </c>
      <c r="W472" s="14">
        <v>0.28065334649909102</v>
      </c>
      <c r="X472" s="14">
        <v>0.15590585270438401</v>
      </c>
      <c r="Y472" s="14">
        <v>0.238778378809892</v>
      </c>
      <c r="Z472" s="14">
        <v>0.179519944947302</v>
      </c>
      <c r="AA472" s="14">
        <v>0.22955770175998699</v>
      </c>
      <c r="AB472" s="14">
        <v>0.31015854761510098</v>
      </c>
      <c r="AC472" s="14">
        <v>0.27547244164849399</v>
      </c>
      <c r="AD472" s="14">
        <v>0.23395934924451101</v>
      </c>
      <c r="AE472" s="14"/>
      <c r="AF472" s="14">
        <v>0.21168296533047001</v>
      </c>
      <c r="AG472" s="14">
        <v>0.251318788388676</v>
      </c>
      <c r="AH472" s="14">
        <v>0.28345840335350903</v>
      </c>
      <c r="AI472" s="14"/>
      <c r="AJ472" s="14">
        <v>0.257580551380307</v>
      </c>
      <c r="AK472" s="14">
        <v>0.224601235983828</v>
      </c>
      <c r="AL472" s="14">
        <v>0.23487533658920401</v>
      </c>
      <c r="AM472" s="14">
        <v>0.13534068321637899</v>
      </c>
      <c r="AN472" s="14">
        <v>0.26030737532974801</v>
      </c>
      <c r="AO472" s="14"/>
      <c r="AP472" s="14">
        <v>0.27268099219856901</v>
      </c>
      <c r="AQ472" s="14">
        <v>0.24003738989255799</v>
      </c>
      <c r="AR472" s="14">
        <v>0.20696359338697701</v>
      </c>
      <c r="AS472" s="14">
        <v>0.203157975694961</v>
      </c>
      <c r="AT472" s="14">
        <v>0.246074488824432</v>
      </c>
      <c r="AU472" s="14"/>
      <c r="AV472" s="14" t="s">
        <v>84</v>
      </c>
      <c r="AW472" s="14">
        <v>0.22901039545345001</v>
      </c>
      <c r="AX472" s="14">
        <v>0.25404549589848002</v>
      </c>
      <c r="AY472" s="14">
        <v>0.242596935243103</v>
      </c>
      <c r="AZ472" s="14">
        <v>0.36419792673788898</v>
      </c>
      <c r="BA472" s="14"/>
      <c r="BB472" s="14">
        <v>0.27990854095640799</v>
      </c>
      <c r="BC472" s="14">
        <v>0.212594992652722</v>
      </c>
      <c r="BD472" s="14">
        <v>0.22397667706667199</v>
      </c>
      <c r="BE472" s="14"/>
      <c r="BF472" s="14">
        <v>0.241656635912569</v>
      </c>
    </row>
    <row r="473" spans="2:58" x14ac:dyDescent="0.35">
      <c r="B473" t="s">
        <v>219</v>
      </c>
      <c r="C473" s="14">
        <v>0.18377832321206899</v>
      </c>
      <c r="D473" s="14">
        <v>0.19375563066006299</v>
      </c>
      <c r="E473" s="14">
        <v>0.174559085738729</v>
      </c>
      <c r="F473" s="14"/>
      <c r="G473" s="14">
        <v>0.178187952482152</v>
      </c>
      <c r="H473" s="14">
        <v>0.19868245103393301</v>
      </c>
      <c r="I473" s="14">
        <v>0.176767299685885</v>
      </c>
      <c r="J473" s="14">
        <v>0.16536511269445101</v>
      </c>
      <c r="K473" s="14">
        <v>0.20758693306515599</v>
      </c>
      <c r="L473" s="14">
        <v>0.180082038844497</v>
      </c>
      <c r="M473" s="14"/>
      <c r="N473" s="14">
        <v>0.186552111710232</v>
      </c>
      <c r="O473" s="14">
        <v>0.17374829633031599</v>
      </c>
      <c r="P473" s="14">
        <v>0.196735409669934</v>
      </c>
      <c r="Q473" s="14">
        <v>0.17933860509337701</v>
      </c>
      <c r="R473" s="14"/>
      <c r="S473" s="14">
        <v>0.19738742512504501</v>
      </c>
      <c r="T473" s="14">
        <v>0.17486991381471001</v>
      </c>
      <c r="U473" s="14">
        <v>0.15114360918275199</v>
      </c>
      <c r="V473" s="14">
        <v>0.18126820544807501</v>
      </c>
      <c r="W473" s="14">
        <v>0.179118998291424</v>
      </c>
      <c r="X473" s="14">
        <v>0.194032241604853</v>
      </c>
      <c r="Y473" s="14">
        <v>0.18650506128557501</v>
      </c>
      <c r="Z473" s="14">
        <v>0.198545125475312</v>
      </c>
      <c r="AA473" s="14">
        <v>0.18660331223528001</v>
      </c>
      <c r="AB473" s="14">
        <v>0.21600285159091501</v>
      </c>
      <c r="AC473" s="14">
        <v>0.15076217166723399</v>
      </c>
      <c r="AD473" s="14">
        <v>0.154670340473405</v>
      </c>
      <c r="AE473" s="14"/>
      <c r="AF473" s="14">
        <v>0.19893424410404001</v>
      </c>
      <c r="AG473" s="14">
        <v>0.17837462050608099</v>
      </c>
      <c r="AH473" s="14">
        <v>0.181220706042858</v>
      </c>
      <c r="AI473" s="14"/>
      <c r="AJ473" s="14">
        <v>0.209042767583174</v>
      </c>
      <c r="AK473" s="14">
        <v>0.17208117940932699</v>
      </c>
      <c r="AL473" s="14">
        <v>0.19318017827550699</v>
      </c>
      <c r="AM473" s="14">
        <v>0.13725829179928201</v>
      </c>
      <c r="AN473" s="14">
        <v>0.16020333929985001</v>
      </c>
      <c r="AO473" s="14"/>
      <c r="AP473" s="14">
        <v>0.243252552728844</v>
      </c>
      <c r="AQ473" s="14">
        <v>0.174749411970434</v>
      </c>
      <c r="AR473" s="14">
        <v>0.17875253710168801</v>
      </c>
      <c r="AS473" s="14">
        <v>0.170383945634214</v>
      </c>
      <c r="AT473" s="14">
        <v>0.20282227326425301</v>
      </c>
      <c r="AU473" s="14"/>
      <c r="AV473" s="14" t="s">
        <v>84</v>
      </c>
      <c r="AW473" s="14">
        <v>0.15843339347374599</v>
      </c>
      <c r="AX473" s="14">
        <v>0.20731130631618599</v>
      </c>
      <c r="AY473" s="14">
        <v>0.18265559845375401</v>
      </c>
      <c r="AZ473" s="14">
        <v>0.14996675496433301</v>
      </c>
      <c r="BA473" s="14"/>
      <c r="BB473" s="14">
        <v>0.18020258935736799</v>
      </c>
      <c r="BC473" s="14">
        <v>0.194296923806144</v>
      </c>
      <c r="BD473" s="14">
        <v>0.24639303326048101</v>
      </c>
      <c r="BE473" s="14"/>
      <c r="BF473" s="14">
        <v>0.19007684219843801</v>
      </c>
    </row>
    <row r="474" spans="2:58" x14ac:dyDescent="0.35">
      <c r="B474" t="s">
        <v>220</v>
      </c>
      <c r="C474" s="14">
        <v>6.1127038282869202E-2</v>
      </c>
      <c r="D474" s="14">
        <v>7.6964632896695501E-2</v>
      </c>
      <c r="E474" s="14">
        <v>4.5811872767591501E-2</v>
      </c>
      <c r="F474" s="14"/>
      <c r="G474" s="14">
        <v>7.2835763911665199E-2</v>
      </c>
      <c r="H474" s="14">
        <v>8.5153798543259704E-2</v>
      </c>
      <c r="I474" s="14">
        <v>6.49362554074676E-2</v>
      </c>
      <c r="J474" s="14">
        <v>4.4778175202516299E-2</v>
      </c>
      <c r="K474" s="14">
        <v>5.4164846827124899E-2</v>
      </c>
      <c r="L474" s="14">
        <v>4.8716875667730898E-2</v>
      </c>
      <c r="M474" s="14"/>
      <c r="N474" s="14">
        <v>7.3844496146074204E-2</v>
      </c>
      <c r="O474" s="14">
        <v>5.4488688360054501E-2</v>
      </c>
      <c r="P474" s="14">
        <v>6.3156986100651305E-2</v>
      </c>
      <c r="Q474" s="14">
        <v>4.7114330518300898E-2</v>
      </c>
      <c r="R474" s="14"/>
      <c r="S474" s="14">
        <v>9.6246297638522701E-2</v>
      </c>
      <c r="T474" s="14">
        <v>5.1689144423444397E-2</v>
      </c>
      <c r="U474" s="14">
        <v>4.1625141531176101E-2</v>
      </c>
      <c r="V474" s="14">
        <v>4.4442513113340201E-2</v>
      </c>
      <c r="W474" s="14">
        <v>5.5186645316286302E-2</v>
      </c>
      <c r="X474" s="14">
        <v>0.105769347897728</v>
      </c>
      <c r="Y474" s="14">
        <v>3.5372430323081003E-2</v>
      </c>
      <c r="Z474" s="14">
        <v>8.2817060667060294E-2</v>
      </c>
      <c r="AA474" s="14">
        <v>5.7790173103152799E-2</v>
      </c>
      <c r="AB474" s="14">
        <v>3.2511813854250698E-2</v>
      </c>
      <c r="AC474" s="14">
        <v>6.60027155361705E-2</v>
      </c>
      <c r="AD474" s="14">
        <v>4.9659514732949397E-2</v>
      </c>
      <c r="AE474" s="14"/>
      <c r="AF474" s="14">
        <v>5.4161142291408899E-2</v>
      </c>
      <c r="AG474" s="14">
        <v>6.7411638586437006E-2</v>
      </c>
      <c r="AH474" s="14">
        <v>7.3493412018067902E-2</v>
      </c>
      <c r="AI474" s="14"/>
      <c r="AJ474" s="14">
        <v>6.5898622065055507E-2</v>
      </c>
      <c r="AK474" s="14">
        <v>6.6619778224051907E-2</v>
      </c>
      <c r="AL474" s="14">
        <v>8.2793972528014001E-2</v>
      </c>
      <c r="AM474" s="14">
        <v>0.103912424025317</v>
      </c>
      <c r="AN474" s="14">
        <v>5.1069969171891903E-2</v>
      </c>
      <c r="AO474" s="14"/>
      <c r="AP474" s="14">
        <v>9.0468212087620001E-2</v>
      </c>
      <c r="AQ474" s="14">
        <v>5.9199899563479701E-2</v>
      </c>
      <c r="AR474" s="14">
        <v>8.2849932510358701E-2</v>
      </c>
      <c r="AS474" s="14">
        <v>5.8087094472176998E-2</v>
      </c>
      <c r="AT474" s="14">
        <v>3.2641973144752097E-2</v>
      </c>
      <c r="AU474" s="14"/>
      <c r="AV474" s="14" t="s">
        <v>84</v>
      </c>
      <c r="AW474" s="14">
        <v>4.7858242304256102E-2</v>
      </c>
      <c r="AX474" s="14">
        <v>7.7820477655367801E-2</v>
      </c>
      <c r="AY474" s="14">
        <v>9.3502716238102496E-2</v>
      </c>
      <c r="AZ474" s="14">
        <v>0.11834184211124001</v>
      </c>
      <c r="BA474" s="14"/>
      <c r="BB474" s="14">
        <v>3.9902093005958802E-2</v>
      </c>
      <c r="BC474" s="14">
        <v>6.0159888293567103E-2</v>
      </c>
      <c r="BD474" s="14">
        <v>1.2093753893161901E-2</v>
      </c>
      <c r="BE474" s="14"/>
      <c r="BF474" s="14">
        <v>4.1901298318778001E-2</v>
      </c>
    </row>
    <row r="475" spans="2:58" x14ac:dyDescent="0.35">
      <c r="B475" t="s">
        <v>221</v>
      </c>
      <c r="C475" s="14">
        <v>2.33032477945645E-2</v>
      </c>
      <c r="D475" s="14">
        <v>3.11851376626638E-2</v>
      </c>
      <c r="E475" s="14">
        <v>1.56603375365507E-2</v>
      </c>
      <c r="F475" s="14"/>
      <c r="G475" s="14">
        <v>3.9163133528507497E-2</v>
      </c>
      <c r="H475" s="14">
        <v>2.6971385028366102E-2</v>
      </c>
      <c r="I475" s="14">
        <v>3.2946681357778902E-2</v>
      </c>
      <c r="J475" s="14">
        <v>2.53606029490939E-2</v>
      </c>
      <c r="K475" s="14">
        <v>6.6936393183305801E-3</v>
      </c>
      <c r="L475" s="14">
        <v>1.14218758807655E-2</v>
      </c>
      <c r="M475" s="14"/>
      <c r="N475" s="14">
        <v>4.3456290109422098E-2</v>
      </c>
      <c r="O475" s="14">
        <v>1.8744807282477498E-2</v>
      </c>
      <c r="P475" s="14">
        <v>1.3223837892115399E-2</v>
      </c>
      <c r="Q475" s="14">
        <v>1.5536890197940601E-2</v>
      </c>
      <c r="R475" s="14"/>
      <c r="S475" s="14">
        <v>5.7791493088339203E-2</v>
      </c>
      <c r="T475" s="14">
        <v>1.90063493629186E-2</v>
      </c>
      <c r="U475" s="14">
        <v>1.76911963815812E-2</v>
      </c>
      <c r="V475" s="14">
        <v>2.6102796587909202E-2</v>
      </c>
      <c r="W475" s="14">
        <v>1.2443562411707699E-2</v>
      </c>
      <c r="X475" s="14">
        <v>2.6811983293765801E-2</v>
      </c>
      <c r="Y475" s="14">
        <v>3.0084591066001701E-2</v>
      </c>
      <c r="Z475" s="14">
        <v>2.47132043045107E-2</v>
      </c>
      <c r="AA475" s="14">
        <v>4.7098487045994604E-3</v>
      </c>
      <c r="AB475" s="14">
        <v>9.8242913148247502E-3</v>
      </c>
      <c r="AC475" s="14">
        <v>1.7668281748827501E-2</v>
      </c>
      <c r="AD475" s="14">
        <v>0</v>
      </c>
      <c r="AE475" s="14"/>
      <c r="AF475" s="14">
        <v>2.64421349444839E-2</v>
      </c>
      <c r="AG475" s="14">
        <v>1.59845574443916E-2</v>
      </c>
      <c r="AH475" s="14">
        <v>2.8469888391883299E-2</v>
      </c>
      <c r="AI475" s="14"/>
      <c r="AJ475" s="14">
        <v>2.4744629846908599E-2</v>
      </c>
      <c r="AK475" s="14">
        <v>2.6053510476101001E-2</v>
      </c>
      <c r="AL475" s="14">
        <v>7.5805352829862501E-3</v>
      </c>
      <c r="AM475" s="14">
        <v>0</v>
      </c>
      <c r="AN475" s="14">
        <v>1.7642299154029598E-2</v>
      </c>
      <c r="AO475" s="14"/>
      <c r="AP475" s="14">
        <v>3.9171975825414103E-2</v>
      </c>
      <c r="AQ475" s="14">
        <v>2.7938097471715901E-2</v>
      </c>
      <c r="AR475" s="14">
        <v>7.1641260832127204E-3</v>
      </c>
      <c r="AS475" s="14">
        <v>1.56570117328011E-2</v>
      </c>
      <c r="AT475" s="14">
        <v>1.48817775253054E-2</v>
      </c>
      <c r="AU475" s="14"/>
      <c r="AV475" s="14" t="s">
        <v>84</v>
      </c>
      <c r="AW475" s="14">
        <v>1.9315606381339601E-2</v>
      </c>
      <c r="AX475" s="14">
        <v>1.7506213940640201E-2</v>
      </c>
      <c r="AY475" s="14">
        <v>6.1460382077615797E-2</v>
      </c>
      <c r="AZ475" s="14">
        <v>4.8765533821733799E-2</v>
      </c>
      <c r="BA475" s="14"/>
      <c r="BB475" s="14">
        <v>2.5763211945665099E-2</v>
      </c>
      <c r="BC475" s="14">
        <v>0</v>
      </c>
      <c r="BD475" s="14">
        <v>1.26056676094503E-2</v>
      </c>
      <c r="BE475" s="14"/>
      <c r="BF475" s="14">
        <v>1.3284321090479599E-2</v>
      </c>
    </row>
    <row r="476" spans="2:58" x14ac:dyDescent="0.35">
      <c r="B476" t="s">
        <v>141</v>
      </c>
      <c r="C476" s="14">
        <v>2.6119329094516499E-2</v>
      </c>
      <c r="D476" s="14">
        <v>2.41724161802142E-2</v>
      </c>
      <c r="E476" s="14">
        <v>2.8101333276993299E-2</v>
      </c>
      <c r="F476" s="14"/>
      <c r="G476" s="14">
        <v>4.7425376653796099E-2</v>
      </c>
      <c r="H476" s="14">
        <v>2.4888528102500401E-2</v>
      </c>
      <c r="I476" s="14">
        <v>3.55725015076346E-2</v>
      </c>
      <c r="J476" s="14">
        <v>1.4527864844344301E-2</v>
      </c>
      <c r="K476" s="14">
        <v>1.6569138592698301E-2</v>
      </c>
      <c r="L476" s="14">
        <v>2.1128922678933199E-2</v>
      </c>
      <c r="M476" s="14"/>
      <c r="N476" s="14">
        <v>2.5918943159919001E-2</v>
      </c>
      <c r="O476" s="14">
        <v>2.00822191904199E-2</v>
      </c>
      <c r="P476" s="14">
        <v>2.2464817938173499E-2</v>
      </c>
      <c r="Q476" s="14">
        <v>3.6312932937102797E-2</v>
      </c>
      <c r="R476" s="14"/>
      <c r="S476" s="14">
        <v>2.9164794851431999E-2</v>
      </c>
      <c r="T476" s="14">
        <v>2.95500564201145E-2</v>
      </c>
      <c r="U476" s="14">
        <v>1.3023248030650299E-2</v>
      </c>
      <c r="V476" s="14">
        <v>2.2404747728425E-2</v>
      </c>
      <c r="W476" s="14">
        <v>1.26832848402677E-2</v>
      </c>
      <c r="X476" s="14">
        <v>3.2555156462365599E-2</v>
      </c>
      <c r="Y476" s="14">
        <v>2.2738645173249101E-2</v>
      </c>
      <c r="Z476" s="14">
        <v>4.6245210637496502E-2</v>
      </c>
      <c r="AA476" s="14">
        <v>2.1870958112392799E-2</v>
      </c>
      <c r="AB476" s="14">
        <v>1.6922362312106198E-2</v>
      </c>
      <c r="AC476" s="14">
        <v>5.55115142889228E-2</v>
      </c>
      <c r="AD476" s="14">
        <v>3.1539414945363997E-2</v>
      </c>
      <c r="AE476" s="14"/>
      <c r="AF476" s="14">
        <v>2.5569392992707898E-2</v>
      </c>
      <c r="AG476" s="14">
        <v>1.67127708867108E-2</v>
      </c>
      <c r="AH476" s="14">
        <v>3.3733257022142901E-2</v>
      </c>
      <c r="AI476" s="14"/>
      <c r="AJ476" s="14">
        <v>2.1062362497676301E-2</v>
      </c>
      <c r="AK476" s="14">
        <v>1.92855532901898E-2</v>
      </c>
      <c r="AL476" s="14">
        <v>0</v>
      </c>
      <c r="AM476" s="14">
        <v>0</v>
      </c>
      <c r="AN476" s="14">
        <v>5.6859600956490702E-2</v>
      </c>
      <c r="AO476" s="14"/>
      <c r="AP476" s="14">
        <v>2.9491367983367801E-2</v>
      </c>
      <c r="AQ476" s="14">
        <v>2.41807158381948E-2</v>
      </c>
      <c r="AR476" s="14">
        <v>0</v>
      </c>
      <c r="AS476" s="14">
        <v>8.4834897399827594E-3</v>
      </c>
      <c r="AT476" s="14">
        <v>5.2779903316123901E-2</v>
      </c>
      <c r="AU476" s="14"/>
      <c r="AV476" s="14" t="s">
        <v>84</v>
      </c>
      <c r="AW476" s="14">
        <v>2.09965243636571E-2</v>
      </c>
      <c r="AX476" s="14">
        <v>2.83480456882041E-2</v>
      </c>
      <c r="AY476" s="14">
        <v>2.3720444276923099E-2</v>
      </c>
      <c r="AZ476" s="14">
        <v>0</v>
      </c>
      <c r="BA476" s="14"/>
      <c r="BB476" s="14">
        <v>1.9705240706570801E-2</v>
      </c>
      <c r="BC476" s="14">
        <v>6.9359643186612998E-3</v>
      </c>
      <c r="BD476" s="14">
        <v>0</v>
      </c>
      <c r="BE476" s="14"/>
      <c r="BF476" s="14">
        <v>1.17690084736931E-2</v>
      </c>
    </row>
    <row r="477" spans="2:58" x14ac:dyDescent="0.35"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</row>
    <row r="478" spans="2:58" x14ac:dyDescent="0.35">
      <c r="B478" s="6" t="s">
        <v>227</v>
      </c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</row>
    <row r="479" spans="2:58" x14ac:dyDescent="0.35">
      <c r="B479" s="24" t="s">
        <v>82</v>
      </c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</row>
    <row r="480" spans="2:58" x14ac:dyDescent="0.35">
      <c r="B480" t="s">
        <v>217</v>
      </c>
      <c r="C480" s="14">
        <v>0.49095144646165501</v>
      </c>
      <c r="D480" s="14">
        <v>0.437752068976625</v>
      </c>
      <c r="E480" s="14">
        <v>0.54149913333168798</v>
      </c>
      <c r="F480" s="14"/>
      <c r="G480" s="14">
        <v>0.40508463924330801</v>
      </c>
      <c r="H480" s="14">
        <v>0.40081002546107197</v>
      </c>
      <c r="I480" s="14">
        <v>0.49818907638666399</v>
      </c>
      <c r="J480" s="14">
        <v>0.55233453993912196</v>
      </c>
      <c r="K480" s="14">
        <v>0.56528045084880696</v>
      </c>
      <c r="L480" s="14">
        <v>0.51547018022527902</v>
      </c>
      <c r="M480" s="14"/>
      <c r="N480" s="14">
        <v>0.43351169760066299</v>
      </c>
      <c r="O480" s="14">
        <v>0.51471530718470504</v>
      </c>
      <c r="P480" s="14">
        <v>0.49262552051914898</v>
      </c>
      <c r="Q480" s="14">
        <v>0.527982305016505</v>
      </c>
      <c r="R480" s="14"/>
      <c r="S480" s="14">
        <v>0.37010827438740002</v>
      </c>
      <c r="T480" s="14">
        <v>0.50692540044768497</v>
      </c>
      <c r="U480" s="14">
        <v>0.486499941627968</v>
      </c>
      <c r="V480" s="14">
        <v>0.49514077335081402</v>
      </c>
      <c r="W480" s="14">
        <v>0.50968738367625199</v>
      </c>
      <c r="X480" s="14">
        <v>0.50418078343296002</v>
      </c>
      <c r="Y480" s="14">
        <v>0.50621663437242204</v>
      </c>
      <c r="Z480" s="14">
        <v>0.448110030673667</v>
      </c>
      <c r="AA480" s="14">
        <v>0.54028890890964298</v>
      </c>
      <c r="AB480" s="14">
        <v>0.46746953121018298</v>
      </c>
      <c r="AC480" s="14">
        <v>0.538392022190474</v>
      </c>
      <c r="AD480" s="14">
        <v>0.730243260839748</v>
      </c>
      <c r="AE480" s="14"/>
      <c r="AF480" s="14">
        <v>0.51646423607259195</v>
      </c>
      <c r="AG480" s="14">
        <v>0.50126232236805301</v>
      </c>
      <c r="AH480" s="14">
        <v>0.41658804587818898</v>
      </c>
      <c r="AI480" s="14"/>
      <c r="AJ480" s="14">
        <v>0.453590359509913</v>
      </c>
      <c r="AK480" s="14">
        <v>0.51414507849294</v>
      </c>
      <c r="AL480" s="14">
        <v>0.51152247910190796</v>
      </c>
      <c r="AM480" s="14">
        <v>0.76049412709325603</v>
      </c>
      <c r="AN480" s="14">
        <v>0.473947892620455</v>
      </c>
      <c r="AO480" s="14"/>
      <c r="AP480" s="14">
        <v>0.319812934640688</v>
      </c>
      <c r="AQ480" s="14">
        <v>0.51130984088676201</v>
      </c>
      <c r="AR480" s="14">
        <v>0.51628419060591701</v>
      </c>
      <c r="AS480" s="14">
        <v>0.63352056683520197</v>
      </c>
      <c r="AT480" s="14">
        <v>0.49043276357503301</v>
      </c>
      <c r="AU480" s="14"/>
      <c r="AV480" s="14" t="s">
        <v>84</v>
      </c>
      <c r="AW480" s="14">
        <v>0.52445968019589595</v>
      </c>
      <c r="AX480" s="14">
        <v>0.48331114477444098</v>
      </c>
      <c r="AY480" s="14">
        <v>0.36608191394246797</v>
      </c>
      <c r="AZ480" s="14">
        <v>0.240329682500044</v>
      </c>
      <c r="BA480" s="14"/>
      <c r="BB480" s="14">
        <v>0.51032154729600998</v>
      </c>
      <c r="BC480" s="14">
        <v>0.63345604549365997</v>
      </c>
      <c r="BD480" s="14">
        <v>0.52940200255149805</v>
      </c>
      <c r="BE480" s="14"/>
      <c r="BF480" s="14">
        <v>0.56743769371219799</v>
      </c>
    </row>
    <row r="481" spans="2:58" x14ac:dyDescent="0.35">
      <c r="B481" t="s">
        <v>218</v>
      </c>
      <c r="C481" s="14">
        <v>0.217630745903404</v>
      </c>
      <c r="D481" s="14">
        <v>0.23035266772117999</v>
      </c>
      <c r="E481" s="14">
        <v>0.20582610956668801</v>
      </c>
      <c r="F481" s="14"/>
      <c r="G481" s="14">
        <v>0.25158717836670302</v>
      </c>
      <c r="H481" s="14">
        <v>0.189254707156122</v>
      </c>
      <c r="I481" s="14">
        <v>0.212047902650112</v>
      </c>
      <c r="J481" s="14">
        <v>0.20769107528722999</v>
      </c>
      <c r="K481" s="14">
        <v>0.182658582297858</v>
      </c>
      <c r="L481" s="14">
        <v>0.25425204347806402</v>
      </c>
      <c r="M481" s="14"/>
      <c r="N481" s="14">
        <v>0.241758831218923</v>
      </c>
      <c r="O481" s="14">
        <v>0.23587545007951299</v>
      </c>
      <c r="P481" s="14">
        <v>0.206042409701401</v>
      </c>
      <c r="Q481" s="14">
        <v>0.18472861658251699</v>
      </c>
      <c r="R481" s="14"/>
      <c r="S481" s="14">
        <v>0.22584802745171001</v>
      </c>
      <c r="T481" s="14">
        <v>0.20080611679156199</v>
      </c>
      <c r="U481" s="14">
        <v>0.22723604647682999</v>
      </c>
      <c r="V481" s="14">
        <v>0.23983440217833199</v>
      </c>
      <c r="W481" s="14">
        <v>0.20115576730937401</v>
      </c>
      <c r="X481" s="14">
        <v>0.20800817593335799</v>
      </c>
      <c r="Y481" s="14">
        <v>0.19662558462385399</v>
      </c>
      <c r="Z481" s="14">
        <v>0.30094752468651398</v>
      </c>
      <c r="AA481" s="14">
        <v>0.19560412649689499</v>
      </c>
      <c r="AB481" s="14">
        <v>0.250403250221926</v>
      </c>
      <c r="AC481" s="14">
        <v>0.24791020054031601</v>
      </c>
      <c r="AD481" s="14">
        <v>0.103740692442004</v>
      </c>
      <c r="AE481" s="14"/>
      <c r="AF481" s="14">
        <v>0.19127154580741801</v>
      </c>
      <c r="AG481" s="14">
        <v>0.217927761086702</v>
      </c>
      <c r="AH481" s="14">
        <v>0.277874832531047</v>
      </c>
      <c r="AI481" s="14"/>
      <c r="AJ481" s="14">
        <v>0.227012045901473</v>
      </c>
      <c r="AK481" s="14">
        <v>0.19202352228319899</v>
      </c>
      <c r="AL481" s="14">
        <v>0.23327142282656901</v>
      </c>
      <c r="AM481" s="14">
        <v>7.2962718892349093E-2</v>
      </c>
      <c r="AN481" s="14">
        <v>0.222278208424776</v>
      </c>
      <c r="AO481" s="14"/>
      <c r="AP481" s="14">
        <v>0.25694923186355301</v>
      </c>
      <c r="AQ481" s="14">
        <v>0.19780444808953501</v>
      </c>
      <c r="AR481" s="14">
        <v>0.23388850130073899</v>
      </c>
      <c r="AS481" s="14">
        <v>0.178028425797191</v>
      </c>
      <c r="AT481" s="14">
        <v>0.24744764721004101</v>
      </c>
      <c r="AU481" s="14"/>
      <c r="AV481" s="14" t="s">
        <v>84</v>
      </c>
      <c r="AW481" s="14">
        <v>0.229320456742479</v>
      </c>
      <c r="AX481" s="14">
        <v>0.21829289706289201</v>
      </c>
      <c r="AY481" s="14">
        <v>0.23636875359416201</v>
      </c>
      <c r="AZ481" s="14">
        <v>0.27084668271093099</v>
      </c>
      <c r="BA481" s="14"/>
      <c r="BB481" s="14">
        <v>0.21057338192869199</v>
      </c>
      <c r="BC481" s="14">
        <v>0.16890375286568399</v>
      </c>
      <c r="BD481" s="14">
        <v>0.238467510316067</v>
      </c>
      <c r="BE481" s="14"/>
      <c r="BF481" s="14">
        <v>0.197500257508646</v>
      </c>
    </row>
    <row r="482" spans="2:58" x14ac:dyDescent="0.35">
      <c r="B482" t="s">
        <v>219</v>
      </c>
      <c r="C482" s="14">
        <v>0.154707538541666</v>
      </c>
      <c r="D482" s="14">
        <v>0.17261073071239499</v>
      </c>
      <c r="E482" s="14">
        <v>0.13764769591158699</v>
      </c>
      <c r="F482" s="14"/>
      <c r="G482" s="14">
        <v>0.16751683219961999</v>
      </c>
      <c r="H482" s="14">
        <v>0.22783204423401801</v>
      </c>
      <c r="I482" s="14">
        <v>0.14254249340081501</v>
      </c>
      <c r="J482" s="14">
        <v>0.12188220782055301</v>
      </c>
      <c r="K482" s="14">
        <v>0.14983483239456399</v>
      </c>
      <c r="L482" s="14">
        <v>0.12666370737792099</v>
      </c>
      <c r="M482" s="14"/>
      <c r="N482" s="14">
        <v>0.16489322066555501</v>
      </c>
      <c r="O482" s="14">
        <v>0.140849456323318</v>
      </c>
      <c r="P482" s="14">
        <v>0.17195083633630001</v>
      </c>
      <c r="Q482" s="14">
        <v>0.139392954568998</v>
      </c>
      <c r="R482" s="14"/>
      <c r="S482" s="14">
        <v>0.19495717051765099</v>
      </c>
      <c r="T482" s="14">
        <v>0.173731557649556</v>
      </c>
      <c r="U482" s="14">
        <v>0.14377830049315801</v>
      </c>
      <c r="V482" s="14">
        <v>0.13080586906609601</v>
      </c>
      <c r="W482" s="14">
        <v>0.175629329975274</v>
      </c>
      <c r="X482" s="14">
        <v>0.16521230359882</v>
      </c>
      <c r="Y482" s="14">
        <v>0.154309547168656</v>
      </c>
      <c r="Z482" s="14">
        <v>0.16512252162930199</v>
      </c>
      <c r="AA482" s="14">
        <v>0.152067533035771</v>
      </c>
      <c r="AB482" s="14">
        <v>0.128186595249595</v>
      </c>
      <c r="AC482" s="14">
        <v>9.4162066039061895E-2</v>
      </c>
      <c r="AD482" s="14">
        <v>8.21769476436989E-2</v>
      </c>
      <c r="AE482" s="14"/>
      <c r="AF482" s="14">
        <v>0.160714746069435</v>
      </c>
      <c r="AG482" s="14">
        <v>0.14451498772913601</v>
      </c>
      <c r="AH482" s="14">
        <v>0.16760158629970601</v>
      </c>
      <c r="AI482" s="14"/>
      <c r="AJ482" s="14">
        <v>0.17707025197094001</v>
      </c>
      <c r="AK482" s="14">
        <v>0.165463918679117</v>
      </c>
      <c r="AL482" s="14">
        <v>0.12152526580171</v>
      </c>
      <c r="AM482" s="14">
        <v>9.8331418902718695E-2</v>
      </c>
      <c r="AN482" s="14">
        <v>0.15480443142815001</v>
      </c>
      <c r="AO482" s="14"/>
      <c r="AP482" s="14">
        <v>0.25024565936902499</v>
      </c>
      <c r="AQ482" s="14">
        <v>0.14721048057960401</v>
      </c>
      <c r="AR482" s="14">
        <v>0.12828420689009301</v>
      </c>
      <c r="AS482" s="14">
        <v>0.120383332823245</v>
      </c>
      <c r="AT482" s="14">
        <v>0.133118665220362</v>
      </c>
      <c r="AU482" s="14"/>
      <c r="AV482" s="14" t="s">
        <v>84</v>
      </c>
      <c r="AW482" s="14">
        <v>0.13364056093923399</v>
      </c>
      <c r="AX482" s="14">
        <v>0.154027602916843</v>
      </c>
      <c r="AY482" s="14">
        <v>0.19447007409880401</v>
      </c>
      <c r="AZ482" s="14">
        <v>0.23037597267798199</v>
      </c>
      <c r="BA482" s="14"/>
      <c r="BB482" s="14">
        <v>9.0800244140424202E-2</v>
      </c>
      <c r="BC482" s="14">
        <v>0.117457712684475</v>
      </c>
      <c r="BD482" s="14">
        <v>0.148406590339416</v>
      </c>
      <c r="BE482" s="14"/>
      <c r="BF482" s="14">
        <v>0.11831549862372499</v>
      </c>
    </row>
    <row r="483" spans="2:58" x14ac:dyDescent="0.35">
      <c r="B483" t="s">
        <v>220</v>
      </c>
      <c r="C483" s="14">
        <v>5.2935454204247001E-2</v>
      </c>
      <c r="D483" s="14">
        <v>7.9901273716944402E-2</v>
      </c>
      <c r="E483" s="14">
        <v>2.6708133860819099E-2</v>
      </c>
      <c r="F483" s="14"/>
      <c r="G483" s="14">
        <v>8.0392284720065904E-2</v>
      </c>
      <c r="H483" s="14">
        <v>0.108992061638226</v>
      </c>
      <c r="I483" s="14">
        <v>4.9680660510036501E-2</v>
      </c>
      <c r="J483" s="14">
        <v>3.2754653176453298E-2</v>
      </c>
      <c r="K483" s="14">
        <v>3.0360591612899501E-2</v>
      </c>
      <c r="L483" s="14">
        <v>2.3373039688744299E-2</v>
      </c>
      <c r="M483" s="14"/>
      <c r="N483" s="14">
        <v>6.6451326748885903E-2</v>
      </c>
      <c r="O483" s="14">
        <v>3.8342270533203299E-2</v>
      </c>
      <c r="P483" s="14">
        <v>6.0110308114105199E-2</v>
      </c>
      <c r="Q483" s="14">
        <v>4.6121371698847002E-2</v>
      </c>
      <c r="R483" s="14"/>
      <c r="S483" s="14">
        <v>7.2307586490121298E-2</v>
      </c>
      <c r="T483" s="14">
        <v>4.1096691426566301E-2</v>
      </c>
      <c r="U483" s="14">
        <v>6.1664400744850502E-2</v>
      </c>
      <c r="V483" s="14">
        <v>3.2614271618245198E-2</v>
      </c>
      <c r="W483" s="14">
        <v>5.4726183076407101E-2</v>
      </c>
      <c r="X483" s="14">
        <v>7.7768486051120703E-2</v>
      </c>
      <c r="Y483" s="14">
        <v>4.1866285363054201E-2</v>
      </c>
      <c r="Z483" s="14">
        <v>7.4251778475054001E-2</v>
      </c>
      <c r="AA483" s="14">
        <v>3.90264125297052E-2</v>
      </c>
      <c r="AB483" s="14">
        <v>5.2156194303790197E-2</v>
      </c>
      <c r="AC483" s="14">
        <v>3.8432224606903799E-2</v>
      </c>
      <c r="AD483" s="14">
        <v>5.1418264709473603E-2</v>
      </c>
      <c r="AE483" s="14"/>
      <c r="AF483" s="14">
        <v>4.4269000640424397E-2</v>
      </c>
      <c r="AG483" s="14">
        <v>6.1747298420448501E-2</v>
      </c>
      <c r="AH483" s="14">
        <v>4.9859290348322698E-2</v>
      </c>
      <c r="AI483" s="14"/>
      <c r="AJ483" s="14">
        <v>5.7177124678649903E-2</v>
      </c>
      <c r="AK483" s="14">
        <v>7.2511389583921698E-2</v>
      </c>
      <c r="AL483" s="14">
        <v>2.8257579627665601E-2</v>
      </c>
      <c r="AM483" s="14">
        <v>3.3624074914001399E-2</v>
      </c>
      <c r="AN483" s="14">
        <v>3.2529745788982503E-2</v>
      </c>
      <c r="AO483" s="14"/>
      <c r="AP483" s="14">
        <v>7.81361199892497E-2</v>
      </c>
      <c r="AQ483" s="14">
        <v>6.5834454714737201E-2</v>
      </c>
      <c r="AR483" s="14">
        <v>2.9625688751329801E-2</v>
      </c>
      <c r="AS483" s="14">
        <v>3.29529002933912E-2</v>
      </c>
      <c r="AT483" s="14">
        <v>1.5450965078375E-2</v>
      </c>
      <c r="AU483" s="14"/>
      <c r="AV483" s="14" t="s">
        <v>84</v>
      </c>
      <c r="AW483" s="14">
        <v>4.7295498554617101E-2</v>
      </c>
      <c r="AX483" s="14">
        <v>6.0303191179451002E-2</v>
      </c>
      <c r="AY483" s="14">
        <v>8.2280886612347406E-2</v>
      </c>
      <c r="AZ483" s="14">
        <v>8.3711635065955498E-2</v>
      </c>
      <c r="BA483" s="14"/>
      <c r="BB483" s="14">
        <v>8.5404505851702603E-2</v>
      </c>
      <c r="BC483" s="14">
        <v>3.7410165322714399E-2</v>
      </c>
      <c r="BD483" s="14">
        <v>1.24116388464063E-2</v>
      </c>
      <c r="BE483" s="14"/>
      <c r="BF483" s="14">
        <v>4.1694618037352499E-2</v>
      </c>
    </row>
    <row r="484" spans="2:58" x14ac:dyDescent="0.35">
      <c r="B484" t="s">
        <v>221</v>
      </c>
      <c r="C484" s="14">
        <v>1.9037136835489799E-2</v>
      </c>
      <c r="D484" s="14">
        <v>2.7531203290065E-2</v>
      </c>
      <c r="E484" s="14">
        <v>1.0782669911309099E-2</v>
      </c>
      <c r="F484" s="14"/>
      <c r="G484" s="14">
        <v>2.86667332742837E-2</v>
      </c>
      <c r="H484" s="14">
        <v>3.04372608227363E-2</v>
      </c>
      <c r="I484" s="14">
        <v>3.2603751615823302E-2</v>
      </c>
      <c r="J484" s="14">
        <v>1.39420905702742E-2</v>
      </c>
      <c r="K484" s="14">
        <v>1.04278705693673E-2</v>
      </c>
      <c r="L484" s="14">
        <v>2.27892553007575E-3</v>
      </c>
      <c r="M484" s="14"/>
      <c r="N484" s="14">
        <v>3.2903045612243498E-2</v>
      </c>
      <c r="O484" s="14">
        <v>1.53162592499332E-2</v>
      </c>
      <c r="P484" s="14">
        <v>9.7365502334507397E-3</v>
      </c>
      <c r="Q484" s="14">
        <v>1.64385626560253E-2</v>
      </c>
      <c r="R484" s="14"/>
      <c r="S484" s="14">
        <v>5.20140857818377E-2</v>
      </c>
      <c r="T484" s="14">
        <v>1.13481231337473E-2</v>
      </c>
      <c r="U484" s="14">
        <v>1.2693957924120199E-2</v>
      </c>
      <c r="V484" s="14">
        <v>1.64364451393464E-2</v>
      </c>
      <c r="W484" s="14">
        <v>6.50937337522468E-3</v>
      </c>
      <c r="X484" s="14">
        <v>1.1431606327572201E-2</v>
      </c>
      <c r="Y484" s="14">
        <v>2.4680621737073801E-2</v>
      </c>
      <c r="Z484" s="14">
        <v>0</v>
      </c>
      <c r="AA484" s="14">
        <v>8.1609399267745797E-3</v>
      </c>
      <c r="AB484" s="14">
        <v>2.2882764198980499E-2</v>
      </c>
      <c r="AC484" s="14">
        <v>2.7018879160649899E-2</v>
      </c>
      <c r="AD484" s="14">
        <v>0</v>
      </c>
      <c r="AE484" s="14"/>
      <c r="AF484" s="14">
        <v>1.4559866005102701E-2</v>
      </c>
      <c r="AG484" s="14">
        <v>2.1512952927203899E-2</v>
      </c>
      <c r="AH484" s="14">
        <v>3.07880887710737E-2</v>
      </c>
      <c r="AI484" s="14"/>
      <c r="AJ484" s="14">
        <v>1.77716678713708E-2</v>
      </c>
      <c r="AK484" s="14">
        <v>1.54146852735371E-2</v>
      </c>
      <c r="AL484" s="14">
        <v>3.83429877412967E-2</v>
      </c>
      <c r="AM484" s="14">
        <v>0</v>
      </c>
      <c r="AN484" s="14">
        <v>2.11069946764826E-2</v>
      </c>
      <c r="AO484" s="14"/>
      <c r="AP484" s="14">
        <v>2.1646871027912799E-2</v>
      </c>
      <c r="AQ484" s="14">
        <v>1.9115613523327898E-2</v>
      </c>
      <c r="AR484" s="14">
        <v>3.8728329129267401E-2</v>
      </c>
      <c r="AS484" s="14">
        <v>3.57578574909026E-3</v>
      </c>
      <c r="AT484" s="14">
        <v>1.54484614385016E-2</v>
      </c>
      <c r="AU484" s="14"/>
      <c r="AV484" s="14" t="s">
        <v>84</v>
      </c>
      <c r="AW484" s="14">
        <v>1.01571360085053E-2</v>
      </c>
      <c r="AX484" s="14">
        <v>1.6475375453407999E-2</v>
      </c>
      <c r="AY484" s="14">
        <v>6.6271163556903601E-2</v>
      </c>
      <c r="AZ484" s="14">
        <v>8.3908620748494395E-2</v>
      </c>
      <c r="BA484" s="14"/>
      <c r="BB484" s="14">
        <v>2.1054903716727299E-2</v>
      </c>
      <c r="BC484" s="14">
        <v>0</v>
      </c>
      <c r="BD484" s="14">
        <v>1.26056676094503E-2</v>
      </c>
      <c r="BE484" s="14"/>
      <c r="BF484" s="14">
        <v>1.43865591124372E-2</v>
      </c>
    </row>
    <row r="485" spans="2:58" x14ac:dyDescent="0.35">
      <c r="B485" t="s">
        <v>141</v>
      </c>
      <c r="C485" s="14">
        <v>6.4737678053537195E-2</v>
      </c>
      <c r="D485" s="14">
        <v>5.1852055582791101E-2</v>
      </c>
      <c r="E485" s="14">
        <v>7.7536257417908802E-2</v>
      </c>
      <c r="F485" s="14"/>
      <c r="G485" s="14">
        <v>6.6752332196019198E-2</v>
      </c>
      <c r="H485" s="14">
        <v>4.2673900687826297E-2</v>
      </c>
      <c r="I485" s="14">
        <v>6.4936115436549799E-2</v>
      </c>
      <c r="J485" s="14">
        <v>7.1395433206368195E-2</v>
      </c>
      <c r="K485" s="14">
        <v>6.14376722765042E-2</v>
      </c>
      <c r="L485" s="14">
        <v>7.7962103699916505E-2</v>
      </c>
      <c r="M485" s="14"/>
      <c r="N485" s="14">
        <v>6.0481878153730698E-2</v>
      </c>
      <c r="O485" s="14">
        <v>5.4901256629327398E-2</v>
      </c>
      <c r="P485" s="14">
        <v>5.9534375095594401E-2</v>
      </c>
      <c r="Q485" s="14">
        <v>8.5336189477107902E-2</v>
      </c>
      <c r="R485" s="14"/>
      <c r="S485" s="14">
        <v>8.4764855371280298E-2</v>
      </c>
      <c r="T485" s="14">
        <v>6.6092110550884195E-2</v>
      </c>
      <c r="U485" s="14">
        <v>6.8127352733073507E-2</v>
      </c>
      <c r="V485" s="14">
        <v>8.51682386471663E-2</v>
      </c>
      <c r="W485" s="14">
        <v>5.2291962587468099E-2</v>
      </c>
      <c r="X485" s="14">
        <v>3.3398644656168701E-2</v>
      </c>
      <c r="Y485" s="14">
        <v>7.6301326734939598E-2</v>
      </c>
      <c r="Z485" s="14">
        <v>1.15681445354626E-2</v>
      </c>
      <c r="AA485" s="14">
        <v>6.4852079101210894E-2</v>
      </c>
      <c r="AB485" s="14">
        <v>7.8901664815525005E-2</v>
      </c>
      <c r="AC485" s="14">
        <v>5.4084607462595198E-2</v>
      </c>
      <c r="AD485" s="14">
        <v>3.2420834365075299E-2</v>
      </c>
      <c r="AE485" s="14"/>
      <c r="AF485" s="14">
        <v>7.2720605405027394E-2</v>
      </c>
      <c r="AG485" s="14">
        <v>5.3034677468456901E-2</v>
      </c>
      <c r="AH485" s="14">
        <v>5.7288156171660901E-2</v>
      </c>
      <c r="AI485" s="14"/>
      <c r="AJ485" s="14">
        <v>6.73785500676536E-2</v>
      </c>
      <c r="AK485" s="14">
        <v>4.0441405687284701E-2</v>
      </c>
      <c r="AL485" s="14">
        <v>6.7080264900851103E-2</v>
      </c>
      <c r="AM485" s="14">
        <v>3.4587660197674598E-2</v>
      </c>
      <c r="AN485" s="14">
        <v>9.5332727061153102E-2</v>
      </c>
      <c r="AO485" s="14"/>
      <c r="AP485" s="14">
        <v>7.3209183109570794E-2</v>
      </c>
      <c r="AQ485" s="14">
        <v>5.8725162206033799E-2</v>
      </c>
      <c r="AR485" s="14">
        <v>5.3189083322654498E-2</v>
      </c>
      <c r="AS485" s="14">
        <v>3.1538988501880902E-2</v>
      </c>
      <c r="AT485" s="14">
        <v>9.8101497477687399E-2</v>
      </c>
      <c r="AU485" s="14"/>
      <c r="AV485" s="14" t="s">
        <v>84</v>
      </c>
      <c r="AW485" s="14">
        <v>5.5126667559268698E-2</v>
      </c>
      <c r="AX485" s="14">
        <v>6.7589788612965093E-2</v>
      </c>
      <c r="AY485" s="14">
        <v>5.4527208195314703E-2</v>
      </c>
      <c r="AZ485" s="14">
        <v>9.0827406296592902E-2</v>
      </c>
      <c r="BA485" s="14"/>
      <c r="BB485" s="14">
        <v>8.1845417066444506E-2</v>
      </c>
      <c r="BC485" s="14">
        <v>4.2772323633465399E-2</v>
      </c>
      <c r="BD485" s="14">
        <v>5.8706590337161503E-2</v>
      </c>
      <c r="BE485" s="14"/>
      <c r="BF485" s="14">
        <v>6.0665373005641503E-2</v>
      </c>
    </row>
    <row r="486" spans="2:58" x14ac:dyDescent="0.35"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</row>
    <row r="487" spans="2:58" x14ac:dyDescent="0.35">
      <c r="B487" s="6" t="s">
        <v>228</v>
      </c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</row>
    <row r="488" spans="2:58" x14ac:dyDescent="0.35">
      <c r="B488" s="24" t="s">
        <v>82</v>
      </c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</row>
    <row r="489" spans="2:58" x14ac:dyDescent="0.35">
      <c r="B489" t="s">
        <v>217</v>
      </c>
      <c r="C489" s="14">
        <v>0.51090090409668598</v>
      </c>
      <c r="D489" s="14">
        <v>0.464798708405048</v>
      </c>
      <c r="E489" s="14">
        <v>0.55456354388960105</v>
      </c>
      <c r="F489" s="14"/>
      <c r="G489" s="14">
        <v>0.40007315484035999</v>
      </c>
      <c r="H489" s="14">
        <v>0.40535936369318398</v>
      </c>
      <c r="I489" s="14">
        <v>0.51042025321706197</v>
      </c>
      <c r="J489" s="14">
        <v>0.56766334384911399</v>
      </c>
      <c r="K489" s="14">
        <v>0.61037236372564296</v>
      </c>
      <c r="L489" s="14">
        <v>0.55768047135050403</v>
      </c>
      <c r="M489" s="14"/>
      <c r="N489" s="14">
        <v>0.44873005306086899</v>
      </c>
      <c r="O489" s="14">
        <v>0.56957642508363304</v>
      </c>
      <c r="P489" s="14">
        <v>0.5142774171633</v>
      </c>
      <c r="Q489" s="14">
        <v>0.51162701922736298</v>
      </c>
      <c r="R489" s="14"/>
      <c r="S489" s="14">
        <v>0.29885233549919099</v>
      </c>
      <c r="T489" s="14">
        <v>0.51428942987147497</v>
      </c>
      <c r="U489" s="14">
        <v>0.623391519558948</v>
      </c>
      <c r="V489" s="14">
        <v>0.58209093899242204</v>
      </c>
      <c r="W489" s="14">
        <v>0.54540724149796505</v>
      </c>
      <c r="X489" s="14">
        <v>0.49943901008854802</v>
      </c>
      <c r="Y489" s="14">
        <v>0.56833791213513696</v>
      </c>
      <c r="Z489" s="14">
        <v>0.53041139216955702</v>
      </c>
      <c r="AA489" s="14">
        <v>0.58627493075502501</v>
      </c>
      <c r="AB489" s="14">
        <v>0.48694159739133203</v>
      </c>
      <c r="AC489" s="14">
        <v>0.52074166049301895</v>
      </c>
      <c r="AD489" s="14">
        <v>0.52765915426868504</v>
      </c>
      <c r="AE489" s="14"/>
      <c r="AF489" s="14">
        <v>0.56703708203242398</v>
      </c>
      <c r="AG489" s="14">
        <v>0.50190908571716597</v>
      </c>
      <c r="AH489" s="14">
        <v>0.447711413710846</v>
      </c>
      <c r="AI489" s="14"/>
      <c r="AJ489" s="14">
        <v>0.50168022693729497</v>
      </c>
      <c r="AK489" s="14">
        <v>0.54394977922272003</v>
      </c>
      <c r="AL489" s="14">
        <v>0.50297004730571504</v>
      </c>
      <c r="AM489" s="14">
        <v>0.78867205632542203</v>
      </c>
      <c r="AN489" s="14">
        <v>0.47208067506342299</v>
      </c>
      <c r="AO489" s="14"/>
      <c r="AP489" s="14">
        <v>0.37836614809804497</v>
      </c>
      <c r="AQ489" s="14">
        <v>0.52905815681568702</v>
      </c>
      <c r="AR489" s="14">
        <v>0.49642118803105501</v>
      </c>
      <c r="AS489" s="14">
        <v>0.63139682273173703</v>
      </c>
      <c r="AT489" s="14">
        <v>0.534143607285537</v>
      </c>
      <c r="AU489" s="14"/>
      <c r="AV489" s="14" t="s">
        <v>84</v>
      </c>
      <c r="AW489" s="14">
        <v>0.55556236032808104</v>
      </c>
      <c r="AX489" s="14">
        <v>0.44630375475789302</v>
      </c>
      <c r="AY489" s="14">
        <v>0.40888581541215702</v>
      </c>
      <c r="AZ489" s="14">
        <v>0.30694698297884399</v>
      </c>
      <c r="BA489" s="14"/>
      <c r="BB489" s="14">
        <v>0.537450764647322</v>
      </c>
      <c r="BC489" s="14">
        <v>0.62135711708635799</v>
      </c>
      <c r="BD489" s="14">
        <v>0.55149151459815704</v>
      </c>
      <c r="BE489" s="14"/>
      <c r="BF489" s="14">
        <v>0.586038242820898</v>
      </c>
    </row>
    <row r="490" spans="2:58" x14ac:dyDescent="0.35">
      <c r="B490" t="s">
        <v>218</v>
      </c>
      <c r="C490" s="14">
        <v>0.19457087115301999</v>
      </c>
      <c r="D490" s="14">
        <v>0.18922592178450701</v>
      </c>
      <c r="E490" s="14">
        <v>0.20037495147749401</v>
      </c>
      <c r="F490" s="14"/>
      <c r="G490" s="14">
        <v>0.236619299700982</v>
      </c>
      <c r="H490" s="14">
        <v>0.17069777874066799</v>
      </c>
      <c r="I490" s="14">
        <v>0.187459107942858</v>
      </c>
      <c r="J490" s="14">
        <v>0.19521927798085301</v>
      </c>
      <c r="K490" s="14">
        <v>0.175332029526925</v>
      </c>
      <c r="L490" s="14">
        <v>0.20418317914561801</v>
      </c>
      <c r="M490" s="14"/>
      <c r="N490" s="14">
        <v>0.20892408411840499</v>
      </c>
      <c r="O490" s="14">
        <v>0.190863015845852</v>
      </c>
      <c r="P490" s="14">
        <v>0.181394323745697</v>
      </c>
      <c r="Q490" s="14">
        <v>0.196106025186394</v>
      </c>
      <c r="R490" s="14"/>
      <c r="S490" s="14">
        <v>0.210741729352802</v>
      </c>
      <c r="T490" s="14">
        <v>0.23165400360185801</v>
      </c>
      <c r="U490" s="14">
        <v>0.18202311823635201</v>
      </c>
      <c r="V490" s="14">
        <v>0.13485470733299901</v>
      </c>
      <c r="W490" s="14">
        <v>0.150277932895443</v>
      </c>
      <c r="X490" s="14">
        <v>0.171056399496544</v>
      </c>
      <c r="Y490" s="14">
        <v>0.157775094230788</v>
      </c>
      <c r="Z490" s="14">
        <v>0.21892385440892601</v>
      </c>
      <c r="AA490" s="14">
        <v>0.155605066169129</v>
      </c>
      <c r="AB490" s="14">
        <v>0.28522227269838102</v>
      </c>
      <c r="AC490" s="14">
        <v>0.222815588258124</v>
      </c>
      <c r="AD490" s="14">
        <v>0.23486812066721899</v>
      </c>
      <c r="AE490" s="14"/>
      <c r="AF490" s="14">
        <v>0.15131439011254399</v>
      </c>
      <c r="AG490" s="14">
        <v>0.208884903333277</v>
      </c>
      <c r="AH490" s="14">
        <v>0.21873445917109699</v>
      </c>
      <c r="AI490" s="14"/>
      <c r="AJ490" s="14">
        <v>0.17765183559543801</v>
      </c>
      <c r="AK490" s="14">
        <v>0.16684174985761099</v>
      </c>
      <c r="AL490" s="14">
        <v>0.28058560372422803</v>
      </c>
      <c r="AM490" s="14">
        <v>0.103912424025317</v>
      </c>
      <c r="AN490" s="14">
        <v>0.20133064480179999</v>
      </c>
      <c r="AO490" s="14"/>
      <c r="AP490" s="14">
        <v>0.19271023660275599</v>
      </c>
      <c r="AQ490" s="14">
        <v>0.18227888212415899</v>
      </c>
      <c r="AR490" s="14">
        <v>0.22930642991337</v>
      </c>
      <c r="AS490" s="14">
        <v>0.16550746461839</v>
      </c>
      <c r="AT490" s="14">
        <v>0.18660082923450899</v>
      </c>
      <c r="AU490" s="14"/>
      <c r="AV490" s="14" t="s">
        <v>84</v>
      </c>
      <c r="AW490" s="14">
        <v>0.182868069387602</v>
      </c>
      <c r="AX490" s="14">
        <v>0.23503295773008001</v>
      </c>
      <c r="AY490" s="14">
        <v>0.19413567577931601</v>
      </c>
      <c r="AZ490" s="14">
        <v>0.35992962586994898</v>
      </c>
      <c r="BA490" s="14"/>
      <c r="BB490" s="14">
        <v>0.168420331594028</v>
      </c>
      <c r="BC490" s="14">
        <v>0.17860218830345101</v>
      </c>
      <c r="BD490" s="14">
        <v>0.14991508027193301</v>
      </c>
      <c r="BE490" s="14"/>
      <c r="BF490" s="14">
        <v>0.16762666503544399</v>
      </c>
    </row>
    <row r="491" spans="2:58" x14ac:dyDescent="0.35">
      <c r="B491" t="s">
        <v>219</v>
      </c>
      <c r="C491" s="14">
        <v>0.173321106664969</v>
      </c>
      <c r="D491" s="14">
        <v>0.19409844734460999</v>
      </c>
      <c r="E491" s="14">
        <v>0.153504130426041</v>
      </c>
      <c r="F491" s="14"/>
      <c r="G491" s="14">
        <v>0.162940552791254</v>
      </c>
      <c r="H491" s="14">
        <v>0.24621759484654299</v>
      </c>
      <c r="I491" s="14">
        <v>0.14905635305944401</v>
      </c>
      <c r="J491" s="14">
        <v>0.16262484680976499</v>
      </c>
      <c r="K491" s="14">
        <v>0.152342610211012</v>
      </c>
      <c r="L491" s="14">
        <v>0.16351792866616099</v>
      </c>
      <c r="M491" s="14"/>
      <c r="N491" s="14">
        <v>0.21308095211685299</v>
      </c>
      <c r="O491" s="14">
        <v>0.145102452419023</v>
      </c>
      <c r="P491" s="14">
        <v>0.170219550044443</v>
      </c>
      <c r="Q491" s="14">
        <v>0.163112543652812</v>
      </c>
      <c r="R491" s="14"/>
      <c r="S491" s="14">
        <v>0.23951031010090501</v>
      </c>
      <c r="T491" s="14">
        <v>0.165037077904925</v>
      </c>
      <c r="U491" s="14">
        <v>0.101820914522726</v>
      </c>
      <c r="V491" s="14">
        <v>0.16945834381727301</v>
      </c>
      <c r="W491" s="14">
        <v>0.16699012211640499</v>
      </c>
      <c r="X491" s="14">
        <v>0.18527780137486999</v>
      </c>
      <c r="Y491" s="14">
        <v>0.21550649457368901</v>
      </c>
      <c r="Z491" s="14">
        <v>8.0568180328844496E-2</v>
      </c>
      <c r="AA491" s="14">
        <v>0.177624668301164</v>
      </c>
      <c r="AB491" s="14">
        <v>0.16331422327290299</v>
      </c>
      <c r="AC491" s="14">
        <v>0.115332607946288</v>
      </c>
      <c r="AD491" s="14">
        <v>0.20300151052723001</v>
      </c>
      <c r="AE491" s="14"/>
      <c r="AF491" s="14">
        <v>0.17833329651722901</v>
      </c>
      <c r="AG491" s="14">
        <v>0.16921133269562899</v>
      </c>
      <c r="AH491" s="14">
        <v>0.18412502897248201</v>
      </c>
      <c r="AI491" s="14"/>
      <c r="AJ491" s="14">
        <v>0.198313393322054</v>
      </c>
      <c r="AK491" s="14">
        <v>0.15637538474353399</v>
      </c>
      <c r="AL491" s="14">
        <v>0.15431822173127399</v>
      </c>
      <c r="AM491" s="14">
        <v>7.2827859451586804E-2</v>
      </c>
      <c r="AN491" s="14">
        <v>0.175917483613825</v>
      </c>
      <c r="AO491" s="14"/>
      <c r="AP491" s="14">
        <v>0.25452101977008601</v>
      </c>
      <c r="AQ491" s="14">
        <v>0.149873904967743</v>
      </c>
      <c r="AR491" s="14">
        <v>0.18637139877987199</v>
      </c>
      <c r="AS491" s="14">
        <v>0.14124602271530601</v>
      </c>
      <c r="AT491" s="14">
        <v>0.163441493853558</v>
      </c>
      <c r="AU491" s="14"/>
      <c r="AV491" s="14" t="s">
        <v>84</v>
      </c>
      <c r="AW491" s="14">
        <v>0.143663889955671</v>
      </c>
      <c r="AX491" s="14">
        <v>0.197734478794233</v>
      </c>
      <c r="AY491" s="14">
        <v>0.21437929100841299</v>
      </c>
      <c r="AZ491" s="14">
        <v>7.4334897323753604E-2</v>
      </c>
      <c r="BA491" s="14"/>
      <c r="BB491" s="14">
        <v>0.13473073985554601</v>
      </c>
      <c r="BC491" s="14">
        <v>0.14866971150300101</v>
      </c>
      <c r="BD491" s="14">
        <v>0.20039356357885901</v>
      </c>
      <c r="BE491" s="14"/>
      <c r="BF491" s="14">
        <v>0.15351246906301</v>
      </c>
    </row>
    <row r="492" spans="2:58" x14ac:dyDescent="0.35">
      <c r="B492" t="s">
        <v>220</v>
      </c>
      <c r="C492" s="14">
        <v>5.0484395228184903E-2</v>
      </c>
      <c r="D492" s="14">
        <v>6.4727271148612597E-2</v>
      </c>
      <c r="E492" s="14">
        <v>3.6698092895353501E-2</v>
      </c>
      <c r="F492" s="14"/>
      <c r="G492" s="14">
        <v>0.108768207600766</v>
      </c>
      <c r="H492" s="14">
        <v>9.8094190571289902E-2</v>
      </c>
      <c r="I492" s="14">
        <v>5.94042016956524E-2</v>
      </c>
      <c r="J492" s="14">
        <v>1.8957625512573299E-2</v>
      </c>
      <c r="K492" s="14">
        <v>1.3277667965757399E-2</v>
      </c>
      <c r="L492" s="14">
        <v>1.64666216629424E-2</v>
      </c>
      <c r="M492" s="14"/>
      <c r="N492" s="14">
        <v>5.3211296819006701E-2</v>
      </c>
      <c r="O492" s="14">
        <v>4.3064725629869002E-2</v>
      </c>
      <c r="P492" s="14">
        <v>6.2699380390599704E-2</v>
      </c>
      <c r="Q492" s="14">
        <v>4.33897430672135E-2</v>
      </c>
      <c r="R492" s="14"/>
      <c r="S492" s="14">
        <v>9.3621089344290698E-2</v>
      </c>
      <c r="T492" s="14">
        <v>3.3156699809982398E-2</v>
      </c>
      <c r="U492" s="14">
        <v>5.4885232282138603E-2</v>
      </c>
      <c r="V492" s="14">
        <v>2.8199129437059999E-2</v>
      </c>
      <c r="W492" s="14">
        <v>6.5670892080357604E-2</v>
      </c>
      <c r="X492" s="14">
        <v>7.2848683867934597E-2</v>
      </c>
      <c r="Y492" s="14">
        <v>1.6505579803341199E-2</v>
      </c>
      <c r="Z492" s="14">
        <v>9.9785470643378504E-2</v>
      </c>
      <c r="AA492" s="14">
        <v>4.0582627361686101E-2</v>
      </c>
      <c r="AB492" s="14">
        <v>2.5642328041664199E-2</v>
      </c>
      <c r="AC492" s="14">
        <v>3.7270425944575303E-2</v>
      </c>
      <c r="AD492" s="14">
        <v>3.4471214536865698E-2</v>
      </c>
      <c r="AE492" s="14"/>
      <c r="AF492" s="14">
        <v>3.1058069282231499E-2</v>
      </c>
      <c r="AG492" s="14">
        <v>6.4725389648973994E-2</v>
      </c>
      <c r="AH492" s="14">
        <v>4.7033334022913098E-2</v>
      </c>
      <c r="AI492" s="14"/>
      <c r="AJ492" s="14">
        <v>4.9696760478938597E-2</v>
      </c>
      <c r="AK492" s="14">
        <v>7.1740098675101005E-2</v>
      </c>
      <c r="AL492" s="14">
        <v>3.4974475975538002E-2</v>
      </c>
      <c r="AM492" s="14">
        <v>0</v>
      </c>
      <c r="AN492" s="14">
        <v>2.58856994234959E-2</v>
      </c>
      <c r="AO492" s="14"/>
      <c r="AP492" s="14">
        <v>7.2283009186713099E-2</v>
      </c>
      <c r="AQ492" s="14">
        <v>7.1337402797041705E-2</v>
      </c>
      <c r="AR492" s="14">
        <v>4.3625103896877203E-2</v>
      </c>
      <c r="AS492" s="14">
        <v>1.67058878260882E-2</v>
      </c>
      <c r="AT492" s="14">
        <v>2.1355454559037802E-2</v>
      </c>
      <c r="AU492" s="14"/>
      <c r="AV492" s="14" t="s">
        <v>84</v>
      </c>
      <c r="AW492" s="14">
        <v>4.8505530291000097E-2</v>
      </c>
      <c r="AX492" s="14">
        <v>4.8559307369392297E-2</v>
      </c>
      <c r="AY492" s="14">
        <v>0.10638355986629799</v>
      </c>
      <c r="AZ492" s="14">
        <v>8.5118699517160806E-2</v>
      </c>
      <c r="BA492" s="14"/>
      <c r="BB492" s="14">
        <v>7.6467524498413E-2</v>
      </c>
      <c r="BC492" s="14">
        <v>1.54525831527115E-2</v>
      </c>
      <c r="BD492" s="14">
        <v>2.75512255536704E-2</v>
      </c>
      <c r="BE492" s="14"/>
      <c r="BF492" s="14">
        <v>3.42503675092833E-2</v>
      </c>
    </row>
    <row r="493" spans="2:58" x14ac:dyDescent="0.35">
      <c r="B493" t="s">
        <v>221</v>
      </c>
      <c r="C493" s="14">
        <v>1.69933834381631E-2</v>
      </c>
      <c r="D493" s="14">
        <v>2.51159943146716E-2</v>
      </c>
      <c r="E493" s="14">
        <v>9.0963175842861295E-3</v>
      </c>
      <c r="F493" s="14"/>
      <c r="G493" s="14">
        <v>1.7773372848901198E-2</v>
      </c>
      <c r="H493" s="14">
        <v>2.6296142281466098E-2</v>
      </c>
      <c r="I493" s="14">
        <v>3.09569377077079E-2</v>
      </c>
      <c r="J493" s="14">
        <v>1.92318632364138E-2</v>
      </c>
      <c r="K493" s="14">
        <v>7.2680374947997504E-3</v>
      </c>
      <c r="L493" s="14">
        <v>2.27892553007575E-3</v>
      </c>
      <c r="M493" s="14"/>
      <c r="N493" s="14">
        <v>2.45376733071355E-2</v>
      </c>
      <c r="O493" s="14">
        <v>1.0429510918473999E-2</v>
      </c>
      <c r="P493" s="14">
        <v>2.1293839670075001E-2</v>
      </c>
      <c r="Q493" s="14">
        <v>1.2191496383255399E-2</v>
      </c>
      <c r="R493" s="14"/>
      <c r="S493" s="14">
        <v>4.8322200431828097E-2</v>
      </c>
      <c r="T493" s="14">
        <v>1.8947968626257802E-2</v>
      </c>
      <c r="U493" s="14">
        <v>0</v>
      </c>
      <c r="V493" s="14">
        <v>2.2310596114704501E-2</v>
      </c>
      <c r="W493" s="14">
        <v>1.3999660394022799E-2</v>
      </c>
      <c r="X493" s="14">
        <v>2.0865351127639601E-2</v>
      </c>
      <c r="Y493" s="14">
        <v>6.6039285203849602E-3</v>
      </c>
      <c r="Z493" s="14">
        <v>1.1582169117306199E-2</v>
      </c>
      <c r="AA493" s="14">
        <v>4.0061899020535996E-3</v>
      </c>
      <c r="AB493" s="14">
        <v>6.0490927934067299E-3</v>
      </c>
      <c r="AC493" s="14">
        <v>1.8239040704598902E-2</v>
      </c>
      <c r="AD493" s="14">
        <v>0</v>
      </c>
      <c r="AE493" s="14"/>
      <c r="AF493" s="14">
        <v>1.9906981738365099E-2</v>
      </c>
      <c r="AG493" s="14">
        <v>1.51819499541688E-2</v>
      </c>
      <c r="AH493" s="14">
        <v>1.9533625075534401E-2</v>
      </c>
      <c r="AI493" s="14"/>
      <c r="AJ493" s="14">
        <v>1.8398095273296701E-2</v>
      </c>
      <c r="AK493" s="14">
        <v>1.7962469525831099E-2</v>
      </c>
      <c r="AL493" s="14">
        <v>1.1221509165522199E-2</v>
      </c>
      <c r="AM493" s="14">
        <v>0</v>
      </c>
      <c r="AN493" s="14">
        <v>2.1933979262895999E-2</v>
      </c>
      <c r="AO493" s="14"/>
      <c r="AP493" s="14">
        <v>3.3210897506865497E-2</v>
      </c>
      <c r="AQ493" s="14">
        <v>1.51242580864842E-2</v>
      </c>
      <c r="AR493" s="14">
        <v>1.6401747214187402E-2</v>
      </c>
      <c r="AS493" s="14">
        <v>1.12349831877474E-2</v>
      </c>
      <c r="AT493" s="14">
        <v>5.7564296588010098E-3</v>
      </c>
      <c r="AU493" s="14"/>
      <c r="AV493" s="14" t="s">
        <v>84</v>
      </c>
      <c r="AW493" s="14">
        <v>9.7113711097356493E-3</v>
      </c>
      <c r="AX493" s="14">
        <v>1.27386414654605E-2</v>
      </c>
      <c r="AY493" s="14">
        <v>4.2383636972194702E-2</v>
      </c>
      <c r="AZ493" s="14">
        <v>8.3711635065955498E-2</v>
      </c>
      <c r="BA493" s="14"/>
      <c r="BB493" s="14">
        <v>1.58744092639868E-2</v>
      </c>
      <c r="BC493" s="14">
        <v>6.7049149671201498E-3</v>
      </c>
      <c r="BD493" s="14">
        <v>0</v>
      </c>
      <c r="BE493" s="14"/>
      <c r="BF493" s="14">
        <v>1.0113899089254899E-2</v>
      </c>
    </row>
    <row r="494" spans="2:58" x14ac:dyDescent="0.35">
      <c r="B494" t="s">
        <v>141</v>
      </c>
      <c r="C494" s="14">
        <v>5.3729339418977298E-2</v>
      </c>
      <c r="D494" s="14">
        <v>6.20336570025505E-2</v>
      </c>
      <c r="E494" s="14">
        <v>4.5762963727223903E-2</v>
      </c>
      <c r="F494" s="14"/>
      <c r="G494" s="14">
        <v>7.38254122177361E-2</v>
      </c>
      <c r="H494" s="14">
        <v>5.3334929866849297E-2</v>
      </c>
      <c r="I494" s="14">
        <v>6.2703146377276003E-2</v>
      </c>
      <c r="J494" s="14">
        <v>3.6303042611280797E-2</v>
      </c>
      <c r="K494" s="14">
        <v>4.1407291075861899E-2</v>
      </c>
      <c r="L494" s="14">
        <v>5.5872873644699401E-2</v>
      </c>
      <c r="M494" s="14"/>
      <c r="N494" s="14">
        <v>5.15159405777302E-2</v>
      </c>
      <c r="O494" s="14">
        <v>4.09638701031486E-2</v>
      </c>
      <c r="P494" s="14">
        <v>5.0115488985885498E-2</v>
      </c>
      <c r="Q494" s="14">
        <v>7.3573172482962398E-2</v>
      </c>
      <c r="R494" s="14"/>
      <c r="S494" s="14">
        <v>0.108952335270983</v>
      </c>
      <c r="T494" s="14">
        <v>3.6914820185501199E-2</v>
      </c>
      <c r="U494" s="14">
        <v>3.7879215399835603E-2</v>
      </c>
      <c r="V494" s="14">
        <v>6.3086284305541293E-2</v>
      </c>
      <c r="W494" s="14">
        <v>5.76541510158066E-2</v>
      </c>
      <c r="X494" s="14">
        <v>5.0512754044463801E-2</v>
      </c>
      <c r="Y494" s="14">
        <v>3.5270990736660603E-2</v>
      </c>
      <c r="Z494" s="14">
        <v>5.8728933331988101E-2</v>
      </c>
      <c r="AA494" s="14">
        <v>3.5906517510942801E-2</v>
      </c>
      <c r="AB494" s="14">
        <v>3.2830485802313E-2</v>
      </c>
      <c r="AC494" s="14">
        <v>8.5600676653395394E-2</v>
      </c>
      <c r="AD494" s="14">
        <v>0</v>
      </c>
      <c r="AE494" s="14"/>
      <c r="AF494" s="14">
        <v>5.2350180317207097E-2</v>
      </c>
      <c r="AG494" s="14">
        <v>4.0087338650785703E-2</v>
      </c>
      <c r="AH494" s="14">
        <v>8.2862139047126193E-2</v>
      </c>
      <c r="AI494" s="14"/>
      <c r="AJ494" s="14">
        <v>5.4259688392977699E-2</v>
      </c>
      <c r="AK494" s="14">
        <v>4.3130517975203099E-2</v>
      </c>
      <c r="AL494" s="14">
        <v>1.59301420977217E-2</v>
      </c>
      <c r="AM494" s="14">
        <v>3.4587660197674598E-2</v>
      </c>
      <c r="AN494" s="14">
        <v>0.10285151783455999</v>
      </c>
      <c r="AO494" s="14"/>
      <c r="AP494" s="14">
        <v>6.8908688835534193E-2</v>
      </c>
      <c r="AQ494" s="14">
        <v>5.2327395208884499E-2</v>
      </c>
      <c r="AR494" s="14">
        <v>2.7874132164638101E-2</v>
      </c>
      <c r="AS494" s="14">
        <v>3.3908818920730797E-2</v>
      </c>
      <c r="AT494" s="14">
        <v>8.8702185408557399E-2</v>
      </c>
      <c r="AU494" s="14"/>
      <c r="AV494" s="14" t="s">
        <v>84</v>
      </c>
      <c r="AW494" s="14">
        <v>5.9688778927910399E-2</v>
      </c>
      <c r="AX494" s="14">
        <v>5.9630859882941499E-2</v>
      </c>
      <c r="AY494" s="14">
        <v>3.3832020961620003E-2</v>
      </c>
      <c r="AZ494" s="14">
        <v>8.9958159244337504E-2</v>
      </c>
      <c r="BA494" s="14"/>
      <c r="BB494" s="14">
        <v>6.7056230140704096E-2</v>
      </c>
      <c r="BC494" s="14">
        <v>2.9213484987358301E-2</v>
      </c>
      <c r="BD494" s="14">
        <v>7.0648615997380398E-2</v>
      </c>
      <c r="BE494" s="14"/>
      <c r="BF494" s="14">
        <v>4.84583564821102E-2</v>
      </c>
    </row>
    <row r="495" spans="2:58" x14ac:dyDescent="0.35"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</row>
    <row r="496" spans="2:58" x14ac:dyDescent="0.35">
      <c r="B496" s="6" t="s">
        <v>229</v>
      </c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</row>
    <row r="497" spans="2:58" x14ac:dyDescent="0.35">
      <c r="B497" s="24" t="s">
        <v>82</v>
      </c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</row>
    <row r="498" spans="2:58" x14ac:dyDescent="0.35">
      <c r="B498" t="s">
        <v>217</v>
      </c>
      <c r="C498" s="14">
        <v>0.193122744706755</v>
      </c>
      <c r="D498" s="14">
        <v>0.18532706108416899</v>
      </c>
      <c r="E498" s="14">
        <v>0.19938978532971499</v>
      </c>
      <c r="F498" s="14"/>
      <c r="G498" s="14">
        <v>0.18274091655433899</v>
      </c>
      <c r="H498" s="14">
        <v>0.20977446078303399</v>
      </c>
      <c r="I498" s="14">
        <v>0.21092247845668499</v>
      </c>
      <c r="J498" s="14">
        <v>0.25352476339458502</v>
      </c>
      <c r="K498" s="14">
        <v>0.18872901314516199</v>
      </c>
      <c r="L498" s="14">
        <v>0.12575442550848201</v>
      </c>
      <c r="M498" s="14"/>
      <c r="N498" s="14">
        <v>0.16000501831880201</v>
      </c>
      <c r="O498" s="14">
        <v>0.172207835576596</v>
      </c>
      <c r="P498" s="14">
        <v>0.23378167452495899</v>
      </c>
      <c r="Q498" s="14">
        <v>0.212053509241386</v>
      </c>
      <c r="R498" s="14"/>
      <c r="S498" s="14">
        <v>0.276178639556519</v>
      </c>
      <c r="T498" s="14">
        <v>0.20445093128602801</v>
      </c>
      <c r="U498" s="14">
        <v>0.18606569179545199</v>
      </c>
      <c r="V498" s="14">
        <v>0.195300351565868</v>
      </c>
      <c r="W498" s="14">
        <v>0.175781811581773</v>
      </c>
      <c r="X498" s="14">
        <v>0.24377090585407399</v>
      </c>
      <c r="Y498" s="14">
        <v>0.19514945911141299</v>
      </c>
      <c r="Z498" s="14">
        <v>0.20237408497689299</v>
      </c>
      <c r="AA498" s="14">
        <v>0.16966997450809801</v>
      </c>
      <c r="AB498" s="14">
        <v>0.12012622164931901</v>
      </c>
      <c r="AC498" s="14">
        <v>0.10164112899304301</v>
      </c>
      <c r="AD498" s="14">
        <v>9.6615181629371202E-2</v>
      </c>
      <c r="AE498" s="14"/>
      <c r="AF498" s="14">
        <v>0.23312725422205499</v>
      </c>
      <c r="AG498" s="14">
        <v>0.17125780358815701</v>
      </c>
      <c r="AH498" s="14">
        <v>0.158452927453233</v>
      </c>
      <c r="AI498" s="14"/>
      <c r="AJ498" s="14">
        <v>0.18113662222625601</v>
      </c>
      <c r="AK498" s="14">
        <v>0.224245505421895</v>
      </c>
      <c r="AL498" s="14">
        <v>8.4537311780385802E-2</v>
      </c>
      <c r="AM498" s="14">
        <v>0.38340948401340003</v>
      </c>
      <c r="AN498" s="14">
        <v>0.19607485226277499</v>
      </c>
      <c r="AO498" s="14"/>
      <c r="AP498" s="14">
        <v>0.13150717769054601</v>
      </c>
      <c r="AQ498" s="14">
        <v>0.21645895494841899</v>
      </c>
      <c r="AR498" s="14">
        <v>0.14384985159512301</v>
      </c>
      <c r="AS498" s="14">
        <v>0.30180414248489101</v>
      </c>
      <c r="AT498" s="14">
        <v>0.13926086651247499</v>
      </c>
      <c r="AU498" s="14"/>
      <c r="AV498" s="14" t="s">
        <v>84</v>
      </c>
      <c r="AW498" s="14">
        <v>0.205786072370407</v>
      </c>
      <c r="AX498" s="14">
        <v>0.15754821267791499</v>
      </c>
      <c r="AY498" s="14">
        <v>0.17311593304508599</v>
      </c>
      <c r="AZ498" s="14">
        <v>0.16037217557838099</v>
      </c>
      <c r="BA498" s="14"/>
      <c r="BB498" s="14">
        <v>0.20006514139352899</v>
      </c>
      <c r="BC498" s="14">
        <v>0.27562420408947103</v>
      </c>
      <c r="BD498" s="14">
        <v>0.17159026101756999</v>
      </c>
      <c r="BE498" s="14"/>
      <c r="BF498" s="14">
        <v>0.22652959726147301</v>
      </c>
    </row>
    <row r="499" spans="2:58" x14ac:dyDescent="0.35">
      <c r="B499" t="s">
        <v>218</v>
      </c>
      <c r="C499" s="14">
        <v>0.26743865751811402</v>
      </c>
      <c r="D499" s="14">
        <v>0.25936626786655997</v>
      </c>
      <c r="E499" s="14">
        <v>0.27612645653318402</v>
      </c>
      <c r="F499" s="14"/>
      <c r="G499" s="14">
        <v>0.30011737550283601</v>
      </c>
      <c r="H499" s="14">
        <v>0.24634190869668601</v>
      </c>
      <c r="I499" s="14">
        <v>0.27811182449316002</v>
      </c>
      <c r="J499" s="14">
        <v>0.26372234172079301</v>
      </c>
      <c r="K499" s="14">
        <v>0.257804589497027</v>
      </c>
      <c r="L499" s="14">
        <v>0.26367503509756601</v>
      </c>
      <c r="M499" s="14"/>
      <c r="N499" s="14">
        <v>0.27244869274155498</v>
      </c>
      <c r="O499" s="14">
        <v>0.287769360255271</v>
      </c>
      <c r="P499" s="14">
        <v>0.26424413276602199</v>
      </c>
      <c r="Q499" s="14">
        <v>0.244688241258291</v>
      </c>
      <c r="R499" s="14"/>
      <c r="S499" s="14">
        <v>0.24558124836020201</v>
      </c>
      <c r="T499" s="14">
        <v>0.29920721232268999</v>
      </c>
      <c r="U499" s="14">
        <v>0.271151658936645</v>
      </c>
      <c r="V499" s="14">
        <v>0.25728373256569098</v>
      </c>
      <c r="W499" s="14">
        <v>0.292293934680321</v>
      </c>
      <c r="X499" s="14">
        <v>0.244460923900263</v>
      </c>
      <c r="Y499" s="14">
        <v>0.331001577157779</v>
      </c>
      <c r="Z499" s="14">
        <v>0.33392594780614698</v>
      </c>
      <c r="AA499" s="14">
        <v>0.31543667440980699</v>
      </c>
      <c r="AB499" s="14">
        <v>0.23650482290884001</v>
      </c>
      <c r="AC499" s="14">
        <v>0.15086919305972599</v>
      </c>
      <c r="AD499" s="14">
        <v>0.11709230100767599</v>
      </c>
      <c r="AE499" s="14"/>
      <c r="AF499" s="14">
        <v>0.22264823552605101</v>
      </c>
      <c r="AG499" s="14">
        <v>0.28150705409337101</v>
      </c>
      <c r="AH499" s="14">
        <v>0.293418957787421</v>
      </c>
      <c r="AI499" s="14"/>
      <c r="AJ499" s="14">
        <v>0.2299787455775</v>
      </c>
      <c r="AK499" s="14">
        <v>0.29113912779878998</v>
      </c>
      <c r="AL499" s="14">
        <v>0.37153220898294997</v>
      </c>
      <c r="AM499" s="14">
        <v>0.17708071012246601</v>
      </c>
      <c r="AN499" s="14">
        <v>0.29191781554996898</v>
      </c>
      <c r="AO499" s="14"/>
      <c r="AP499" s="14">
        <v>0.20409120511537501</v>
      </c>
      <c r="AQ499" s="14">
        <v>0.29750175778145299</v>
      </c>
      <c r="AR499" s="14">
        <v>0.28657477516403501</v>
      </c>
      <c r="AS499" s="14">
        <v>0.24526901639559201</v>
      </c>
      <c r="AT499" s="14">
        <v>0.28577533857273302</v>
      </c>
      <c r="AU499" s="14"/>
      <c r="AV499" s="14" t="s">
        <v>84</v>
      </c>
      <c r="AW499" s="14">
        <v>0.30457771240146703</v>
      </c>
      <c r="AX499" s="14">
        <v>0.27598701558264599</v>
      </c>
      <c r="AY499" s="14">
        <v>0.26410389690108899</v>
      </c>
      <c r="AZ499" s="14">
        <v>0.32399522053433299</v>
      </c>
      <c r="BA499" s="14"/>
      <c r="BB499" s="14">
        <v>0.241886015365505</v>
      </c>
      <c r="BC499" s="14">
        <v>0.27632119157537199</v>
      </c>
      <c r="BD499" s="14">
        <v>0.229016317986593</v>
      </c>
      <c r="BE499" s="14"/>
      <c r="BF499" s="14">
        <v>0.25492264220717098</v>
      </c>
    </row>
    <row r="500" spans="2:58" x14ac:dyDescent="0.35">
      <c r="B500" t="s">
        <v>219</v>
      </c>
      <c r="C500" s="14">
        <v>0.36926809942745198</v>
      </c>
      <c r="D500" s="14">
        <v>0.36837902582343102</v>
      </c>
      <c r="E500" s="14">
        <v>0.37020614123909201</v>
      </c>
      <c r="F500" s="14"/>
      <c r="G500" s="14">
        <v>0.26106042017352399</v>
      </c>
      <c r="H500" s="14">
        <v>0.32884272031501399</v>
      </c>
      <c r="I500" s="14">
        <v>0.32597491495490299</v>
      </c>
      <c r="J500" s="14">
        <v>0.37417147225875003</v>
      </c>
      <c r="K500" s="14">
        <v>0.413717061599222</v>
      </c>
      <c r="L500" s="14">
        <v>0.47542889278020101</v>
      </c>
      <c r="M500" s="14"/>
      <c r="N500" s="14">
        <v>0.38413518719870199</v>
      </c>
      <c r="O500" s="14">
        <v>0.37826892337133899</v>
      </c>
      <c r="P500" s="14">
        <v>0.33028941146354801</v>
      </c>
      <c r="Q500" s="14">
        <v>0.376913468515928</v>
      </c>
      <c r="R500" s="14"/>
      <c r="S500" s="14">
        <v>0.26606167824555899</v>
      </c>
      <c r="T500" s="14">
        <v>0.37126478388985901</v>
      </c>
      <c r="U500" s="14">
        <v>0.363978885192</v>
      </c>
      <c r="V500" s="14">
        <v>0.32745041431439198</v>
      </c>
      <c r="W500" s="14">
        <v>0.43918258602235</v>
      </c>
      <c r="X500" s="14">
        <v>0.267645673534955</v>
      </c>
      <c r="Y500" s="14">
        <v>0.34982448201572403</v>
      </c>
      <c r="Z500" s="14">
        <v>0.27772515874953002</v>
      </c>
      <c r="AA500" s="14">
        <v>0.33963349925797098</v>
      </c>
      <c r="AB500" s="14">
        <v>0.52049114988261003</v>
      </c>
      <c r="AC500" s="14">
        <v>0.57697219723555204</v>
      </c>
      <c r="AD500" s="14">
        <v>0.60583098754103004</v>
      </c>
      <c r="AE500" s="14"/>
      <c r="AF500" s="14">
        <v>0.38657046530106098</v>
      </c>
      <c r="AG500" s="14">
        <v>0.38962775646079201</v>
      </c>
      <c r="AH500" s="14">
        <v>0.34069626460952102</v>
      </c>
      <c r="AI500" s="14"/>
      <c r="AJ500" s="14">
        <v>0.41494046393084399</v>
      </c>
      <c r="AK500" s="14">
        <v>0.31160824044574797</v>
      </c>
      <c r="AL500" s="14">
        <v>0.44658845344505899</v>
      </c>
      <c r="AM500" s="14">
        <v>0.26663266850240802</v>
      </c>
      <c r="AN500" s="14">
        <v>0.30804806746597502</v>
      </c>
      <c r="AO500" s="14"/>
      <c r="AP500" s="14">
        <v>0.42094399176135</v>
      </c>
      <c r="AQ500" s="14">
        <v>0.30899705863946397</v>
      </c>
      <c r="AR500" s="14">
        <v>0.425098392788127</v>
      </c>
      <c r="AS500" s="14">
        <v>0.38828749132490098</v>
      </c>
      <c r="AT500" s="14">
        <v>0.40747240111701899</v>
      </c>
      <c r="AU500" s="14"/>
      <c r="AV500" s="14" t="s">
        <v>84</v>
      </c>
      <c r="AW500" s="14">
        <v>0.352985575113753</v>
      </c>
      <c r="AX500" s="14">
        <v>0.370887354429696</v>
      </c>
      <c r="AY500" s="14">
        <v>0.33318407764904301</v>
      </c>
      <c r="AZ500" s="14">
        <v>0.26904718998639399</v>
      </c>
      <c r="BA500" s="14"/>
      <c r="BB500" s="14">
        <v>0.383867570637974</v>
      </c>
      <c r="BC500" s="14">
        <v>0.41226190105760002</v>
      </c>
      <c r="BD500" s="14">
        <v>0.43029046962782003</v>
      </c>
      <c r="BE500" s="14"/>
      <c r="BF500" s="14">
        <v>0.39717505189152502</v>
      </c>
    </row>
    <row r="501" spans="2:58" x14ac:dyDescent="0.35">
      <c r="B501" t="s">
        <v>220</v>
      </c>
      <c r="C501" s="14">
        <v>7.4277714430825204E-2</v>
      </c>
      <c r="D501" s="14">
        <v>9.3738432394495294E-2</v>
      </c>
      <c r="E501" s="14">
        <v>5.5456480006163697E-2</v>
      </c>
      <c r="F501" s="14"/>
      <c r="G501" s="14">
        <v>0.117562402043233</v>
      </c>
      <c r="H501" s="14">
        <v>0.11980987214003699</v>
      </c>
      <c r="I501" s="14">
        <v>8.4791969957135296E-2</v>
      </c>
      <c r="J501" s="14">
        <v>4.0888425235328298E-2</v>
      </c>
      <c r="K501" s="14">
        <v>4.8259481401099702E-2</v>
      </c>
      <c r="L501" s="14">
        <v>4.4628763469839301E-2</v>
      </c>
      <c r="M501" s="14"/>
      <c r="N501" s="14">
        <v>9.4013521216067597E-2</v>
      </c>
      <c r="O501" s="14">
        <v>6.7537323731525906E-2</v>
      </c>
      <c r="P501" s="14">
        <v>7.1318680857659494E-2</v>
      </c>
      <c r="Q501" s="14">
        <v>6.3888007002003699E-2</v>
      </c>
      <c r="R501" s="14"/>
      <c r="S501" s="14">
        <v>8.9340279636528699E-2</v>
      </c>
      <c r="T501" s="14">
        <v>6.2537149323518004E-2</v>
      </c>
      <c r="U501" s="14">
        <v>7.8683051063715301E-2</v>
      </c>
      <c r="V501" s="14">
        <v>9.3017970177845299E-2</v>
      </c>
      <c r="W501" s="14">
        <v>4.51015692489612E-2</v>
      </c>
      <c r="X501" s="14">
        <v>0.12365770654059199</v>
      </c>
      <c r="Y501" s="14">
        <v>4.4892543975638799E-2</v>
      </c>
      <c r="Z501" s="14">
        <v>9.1690915087189795E-2</v>
      </c>
      <c r="AA501" s="14">
        <v>6.9548493106763504E-2</v>
      </c>
      <c r="AB501" s="14">
        <v>4.30179671089536E-2</v>
      </c>
      <c r="AC501" s="14">
        <v>8.7569784261630396E-2</v>
      </c>
      <c r="AD501" s="14">
        <v>5.07762008433605E-2</v>
      </c>
      <c r="AE501" s="14"/>
      <c r="AF501" s="14">
        <v>6.9847629535652503E-2</v>
      </c>
      <c r="AG501" s="14">
        <v>6.8723150204602707E-2</v>
      </c>
      <c r="AH501" s="14">
        <v>9.0800772378059599E-2</v>
      </c>
      <c r="AI501" s="14"/>
      <c r="AJ501" s="14">
        <v>8.4431659388955901E-2</v>
      </c>
      <c r="AK501" s="14">
        <v>8.0217998142739597E-2</v>
      </c>
      <c r="AL501" s="14">
        <v>3.76383674406056E-2</v>
      </c>
      <c r="AM501" s="14">
        <v>0.103912424025317</v>
      </c>
      <c r="AN501" s="14">
        <v>6.6173570827932002E-2</v>
      </c>
      <c r="AO501" s="14"/>
      <c r="AP501" s="14">
        <v>0.15011885023455401</v>
      </c>
      <c r="AQ501" s="14">
        <v>7.9315008702439793E-2</v>
      </c>
      <c r="AR501" s="14">
        <v>7.7933747113095794E-2</v>
      </c>
      <c r="AS501" s="14">
        <v>2.0150724651208901E-2</v>
      </c>
      <c r="AT501" s="14">
        <v>2.6915653504163601E-2</v>
      </c>
      <c r="AU501" s="14"/>
      <c r="AV501" s="14" t="s">
        <v>84</v>
      </c>
      <c r="AW501" s="14">
        <v>5.62461351589384E-2</v>
      </c>
      <c r="AX501" s="14">
        <v>8.8631653571749403E-2</v>
      </c>
      <c r="AY501" s="14">
        <v>0.12975536805419399</v>
      </c>
      <c r="AZ501" s="14">
        <v>0.20347723122181099</v>
      </c>
      <c r="BA501" s="14"/>
      <c r="BB501" s="14">
        <v>6.5656820573568697E-2</v>
      </c>
      <c r="BC501" s="14">
        <v>2.11864926253101E-2</v>
      </c>
      <c r="BD501" s="14">
        <v>2.5478768824996799E-2</v>
      </c>
      <c r="BE501" s="14"/>
      <c r="BF501" s="14">
        <v>3.7999324545775398E-2</v>
      </c>
    </row>
    <row r="502" spans="2:58" x14ac:dyDescent="0.35">
      <c r="B502" t="s">
        <v>221</v>
      </c>
      <c r="C502" s="14">
        <v>1.8407082706374801E-2</v>
      </c>
      <c r="D502" s="14">
        <v>2.6465953760604E-2</v>
      </c>
      <c r="E502" s="14">
        <v>1.05765549003938E-2</v>
      </c>
      <c r="F502" s="14"/>
      <c r="G502" s="14">
        <v>3.9734223832098001E-2</v>
      </c>
      <c r="H502" s="14">
        <v>3.2357403112115303E-2</v>
      </c>
      <c r="I502" s="14">
        <v>2.25573845006584E-2</v>
      </c>
      <c r="J502" s="14">
        <v>1.47657270110211E-2</v>
      </c>
      <c r="K502" s="14">
        <v>0</v>
      </c>
      <c r="L502" s="14">
        <v>4.8477049146919598E-3</v>
      </c>
      <c r="M502" s="14"/>
      <c r="N502" s="14">
        <v>2.5849184767586301E-2</v>
      </c>
      <c r="O502" s="14">
        <v>1.38223498825048E-2</v>
      </c>
      <c r="P502" s="14">
        <v>1.8690715453035099E-2</v>
      </c>
      <c r="Q502" s="14">
        <v>1.52137505502701E-2</v>
      </c>
      <c r="R502" s="14"/>
      <c r="S502" s="14">
        <v>5.1990343307025698E-2</v>
      </c>
      <c r="T502" s="14">
        <v>7.6489334982265504E-3</v>
      </c>
      <c r="U502" s="14">
        <v>5.6928493826693197E-3</v>
      </c>
      <c r="V502" s="14">
        <v>1.0910598775997401E-2</v>
      </c>
      <c r="W502" s="14">
        <v>6.7537755549150896E-3</v>
      </c>
      <c r="X502" s="14">
        <v>2.79824836756296E-2</v>
      </c>
      <c r="Y502" s="14">
        <v>6.6039285203849602E-3</v>
      </c>
      <c r="Z502" s="14">
        <v>1.34712294416406E-2</v>
      </c>
      <c r="AA502" s="14">
        <v>2.1587426466881599E-2</v>
      </c>
      <c r="AB502" s="14">
        <v>9.7677189228413501E-3</v>
      </c>
      <c r="AC502" s="14">
        <v>1.7789852678129301E-2</v>
      </c>
      <c r="AD502" s="14">
        <v>1.6228201830388301E-2</v>
      </c>
      <c r="AE502" s="14"/>
      <c r="AF502" s="14">
        <v>1.53605318138343E-2</v>
      </c>
      <c r="AG502" s="14">
        <v>1.8742681748669499E-2</v>
      </c>
      <c r="AH502" s="14">
        <v>3.1913247353075297E-2</v>
      </c>
      <c r="AI502" s="14"/>
      <c r="AJ502" s="14">
        <v>2.5234631267871298E-2</v>
      </c>
      <c r="AK502" s="14">
        <v>1.7060555786611298E-2</v>
      </c>
      <c r="AL502" s="14">
        <v>0</v>
      </c>
      <c r="AM502" s="14">
        <v>0</v>
      </c>
      <c r="AN502" s="14">
        <v>2.1806716235805899E-2</v>
      </c>
      <c r="AO502" s="14"/>
      <c r="AP502" s="14">
        <v>3.3641051276565498E-2</v>
      </c>
      <c r="AQ502" s="14">
        <v>2.1306266114968699E-2</v>
      </c>
      <c r="AR502" s="14">
        <v>7.1641260832127204E-3</v>
      </c>
      <c r="AS502" s="14">
        <v>7.5142410888718999E-3</v>
      </c>
      <c r="AT502" s="14">
        <v>5.0686718920162398E-3</v>
      </c>
      <c r="AU502" s="14"/>
      <c r="AV502" s="14" t="s">
        <v>84</v>
      </c>
      <c r="AW502" s="14">
        <v>1.5784188860906299E-2</v>
      </c>
      <c r="AX502" s="14">
        <v>2.5033203286057799E-2</v>
      </c>
      <c r="AY502" s="14">
        <v>3.9465542969168703E-2</v>
      </c>
      <c r="AZ502" s="14">
        <v>0</v>
      </c>
      <c r="BA502" s="14"/>
      <c r="BB502" s="14">
        <v>4.6040309200402398E-2</v>
      </c>
      <c r="BC502" s="14">
        <v>0</v>
      </c>
      <c r="BD502" s="14">
        <v>1.2523319322556599E-2</v>
      </c>
      <c r="BE502" s="14"/>
      <c r="BF502" s="14">
        <v>2.1920407699294601E-2</v>
      </c>
    </row>
    <row r="503" spans="2:58" x14ac:dyDescent="0.35">
      <c r="B503" t="s">
        <v>141</v>
      </c>
      <c r="C503" s="14">
        <v>7.7485701210479305E-2</v>
      </c>
      <c r="D503" s="14">
        <v>6.6723259070740698E-2</v>
      </c>
      <c r="E503" s="14">
        <v>8.8244581991451299E-2</v>
      </c>
      <c r="F503" s="14"/>
      <c r="G503" s="14">
        <v>9.8784661893970005E-2</v>
      </c>
      <c r="H503" s="14">
        <v>6.2873634953113502E-2</v>
      </c>
      <c r="I503" s="14">
        <v>7.7641427637459307E-2</v>
      </c>
      <c r="J503" s="14">
        <v>5.29272703795221E-2</v>
      </c>
      <c r="K503" s="14">
        <v>9.1489854357489603E-2</v>
      </c>
      <c r="L503" s="14">
        <v>8.5665178229219804E-2</v>
      </c>
      <c r="M503" s="14"/>
      <c r="N503" s="14">
        <v>6.3548395757287296E-2</v>
      </c>
      <c r="O503" s="14">
        <v>8.0394207182762994E-2</v>
      </c>
      <c r="P503" s="14">
        <v>8.1675384934776302E-2</v>
      </c>
      <c r="Q503" s="14">
        <v>8.72430234321208E-2</v>
      </c>
      <c r="R503" s="14"/>
      <c r="S503" s="14">
        <v>7.08478108941656E-2</v>
      </c>
      <c r="T503" s="14">
        <v>5.4890989679678398E-2</v>
      </c>
      <c r="U503" s="14">
        <v>9.4427863629518105E-2</v>
      </c>
      <c r="V503" s="14">
        <v>0.11603693260020601</v>
      </c>
      <c r="W503" s="14">
        <v>4.0886322911680303E-2</v>
      </c>
      <c r="X503" s="14">
        <v>9.2482306494484898E-2</v>
      </c>
      <c r="Y503" s="14">
        <v>7.2528009219059997E-2</v>
      </c>
      <c r="Z503" s="14">
        <v>8.0812663938600704E-2</v>
      </c>
      <c r="AA503" s="14">
        <v>8.4123932250479302E-2</v>
      </c>
      <c r="AB503" s="14">
        <v>7.0092119527435506E-2</v>
      </c>
      <c r="AC503" s="14">
        <v>6.5157843771919702E-2</v>
      </c>
      <c r="AD503" s="14">
        <v>0.11345712714817401</v>
      </c>
      <c r="AE503" s="14"/>
      <c r="AF503" s="14">
        <v>7.2445883601346406E-2</v>
      </c>
      <c r="AG503" s="14">
        <v>7.0141553904407794E-2</v>
      </c>
      <c r="AH503" s="14">
        <v>8.4717830418690396E-2</v>
      </c>
      <c r="AI503" s="14"/>
      <c r="AJ503" s="14">
        <v>6.4277877608573106E-2</v>
      </c>
      <c r="AK503" s="14">
        <v>7.5728572404216501E-2</v>
      </c>
      <c r="AL503" s="14">
        <v>5.9703658350999902E-2</v>
      </c>
      <c r="AM503" s="14">
        <v>6.8964713336409397E-2</v>
      </c>
      <c r="AN503" s="14">
        <v>0.115978977657544</v>
      </c>
      <c r="AO503" s="14"/>
      <c r="AP503" s="14">
        <v>5.9697723921609498E-2</v>
      </c>
      <c r="AQ503" s="14">
        <v>7.6420953813254797E-2</v>
      </c>
      <c r="AR503" s="14">
        <v>5.9379107256407E-2</v>
      </c>
      <c r="AS503" s="14">
        <v>3.69743840545355E-2</v>
      </c>
      <c r="AT503" s="14">
        <v>0.13550706840159299</v>
      </c>
      <c r="AU503" s="14"/>
      <c r="AV503" s="14" t="s">
        <v>84</v>
      </c>
      <c r="AW503" s="14">
        <v>6.4620316094527799E-2</v>
      </c>
      <c r="AX503" s="14">
        <v>8.1912560451935304E-2</v>
      </c>
      <c r="AY503" s="14">
        <v>6.0375181381419202E-2</v>
      </c>
      <c r="AZ503" s="14">
        <v>4.31081826790813E-2</v>
      </c>
      <c r="BA503" s="14"/>
      <c r="BB503" s="14">
        <v>6.2484142829021698E-2</v>
      </c>
      <c r="BC503" s="14">
        <v>1.46062106522468E-2</v>
      </c>
      <c r="BD503" s="14">
        <v>0.13110086322046399</v>
      </c>
      <c r="BE503" s="14"/>
      <c r="BF503" s="14">
        <v>6.1452976394761098E-2</v>
      </c>
    </row>
    <row r="504" spans="2:58" x14ac:dyDescent="0.35"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</row>
    <row r="505" spans="2:58" x14ac:dyDescent="0.35">
      <c r="B505" s="6" t="s">
        <v>230</v>
      </c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</row>
    <row r="506" spans="2:58" x14ac:dyDescent="0.35">
      <c r="B506" s="24" t="s">
        <v>82</v>
      </c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</row>
    <row r="507" spans="2:58" x14ac:dyDescent="0.35">
      <c r="B507" t="s">
        <v>217</v>
      </c>
      <c r="C507" s="14">
        <v>0.24043553582177701</v>
      </c>
      <c r="D507" s="14">
        <v>0.23231969011416401</v>
      </c>
      <c r="E507" s="14">
        <v>0.246133320819275</v>
      </c>
      <c r="F507" s="14"/>
      <c r="G507" s="14">
        <v>0.17483992176732799</v>
      </c>
      <c r="H507" s="14">
        <v>0.18710916021715199</v>
      </c>
      <c r="I507" s="14">
        <v>0.28385523099031201</v>
      </c>
      <c r="J507" s="14">
        <v>0.295368947092288</v>
      </c>
      <c r="K507" s="14">
        <v>0.28559697019553798</v>
      </c>
      <c r="L507" s="14">
        <v>0.21700400713225601</v>
      </c>
      <c r="M507" s="14"/>
      <c r="N507" s="14">
        <v>0.193664729743183</v>
      </c>
      <c r="O507" s="14">
        <v>0.236274169594162</v>
      </c>
      <c r="P507" s="14">
        <v>0.26987358422554403</v>
      </c>
      <c r="Q507" s="14">
        <v>0.27174503663288202</v>
      </c>
      <c r="R507" s="14"/>
      <c r="S507" s="14">
        <v>0.21397771277120201</v>
      </c>
      <c r="T507" s="14">
        <v>0.29503373041487901</v>
      </c>
      <c r="U507" s="14">
        <v>0.204909937501145</v>
      </c>
      <c r="V507" s="14">
        <v>0.24867089467241299</v>
      </c>
      <c r="W507" s="14">
        <v>0.24689155183869799</v>
      </c>
      <c r="X507" s="14">
        <v>0.27307516156521</v>
      </c>
      <c r="Y507" s="14">
        <v>0.28598364854913499</v>
      </c>
      <c r="Z507" s="14">
        <v>0.22319152190546199</v>
      </c>
      <c r="AA507" s="14">
        <v>0.240683558644674</v>
      </c>
      <c r="AB507" s="14">
        <v>0.21512155480727499</v>
      </c>
      <c r="AC507" s="14">
        <v>0.175970778056806</v>
      </c>
      <c r="AD507" s="14">
        <v>0.168875796600685</v>
      </c>
      <c r="AE507" s="14"/>
      <c r="AF507" s="14">
        <v>0.29467133275498703</v>
      </c>
      <c r="AG507" s="14">
        <v>0.22160943048402401</v>
      </c>
      <c r="AH507" s="14">
        <v>0.19822970556486499</v>
      </c>
      <c r="AI507" s="14"/>
      <c r="AJ507" s="14">
        <v>0.22531993092252101</v>
      </c>
      <c r="AK507" s="14">
        <v>0.26706505584127799</v>
      </c>
      <c r="AL507" s="14">
        <v>0.199337785469167</v>
      </c>
      <c r="AM507" s="14">
        <v>0.41987739762244303</v>
      </c>
      <c r="AN507" s="14">
        <v>0.23255637982112801</v>
      </c>
      <c r="AO507" s="14"/>
      <c r="AP507" s="14">
        <v>0.14803288590389799</v>
      </c>
      <c r="AQ507" s="14">
        <v>0.26075017994463201</v>
      </c>
      <c r="AR507" s="14">
        <v>0.214730032022516</v>
      </c>
      <c r="AS507" s="14">
        <v>0.376845448173797</v>
      </c>
      <c r="AT507" s="14">
        <v>0.17265261898350201</v>
      </c>
      <c r="AU507" s="14"/>
      <c r="AV507" s="14" t="s">
        <v>84</v>
      </c>
      <c r="AW507" s="14">
        <v>0.25226808185549499</v>
      </c>
      <c r="AX507" s="14">
        <v>0.19789146079141601</v>
      </c>
      <c r="AY507" s="14">
        <v>0.169722838466458</v>
      </c>
      <c r="AZ507" s="14">
        <v>0.280121474910417</v>
      </c>
      <c r="BA507" s="14"/>
      <c r="BB507" s="14">
        <v>0.243492414837129</v>
      </c>
      <c r="BC507" s="14">
        <v>0.35743724934341597</v>
      </c>
      <c r="BD507" s="14">
        <v>0.210886447530933</v>
      </c>
      <c r="BE507" s="14"/>
      <c r="BF507" s="14">
        <v>0.29289970538017901</v>
      </c>
    </row>
    <row r="508" spans="2:58" x14ac:dyDescent="0.35">
      <c r="B508" t="s">
        <v>218</v>
      </c>
      <c r="C508" s="14">
        <v>0.24506124893728401</v>
      </c>
      <c r="D508" s="14">
        <v>0.240288381781539</v>
      </c>
      <c r="E508" s="14">
        <v>0.25045468613472899</v>
      </c>
      <c r="F508" s="14"/>
      <c r="G508" s="14">
        <v>0.268048507025549</v>
      </c>
      <c r="H508" s="14">
        <v>0.229408225076985</v>
      </c>
      <c r="I508" s="14">
        <v>0.20217779384703499</v>
      </c>
      <c r="J508" s="14">
        <v>0.229602616133984</v>
      </c>
      <c r="K508" s="14">
        <v>0.26997017068791201</v>
      </c>
      <c r="L508" s="14">
        <v>0.27319295858185</v>
      </c>
      <c r="M508" s="14"/>
      <c r="N508" s="14">
        <v>0.24952500487093701</v>
      </c>
      <c r="O508" s="14">
        <v>0.24400260363053999</v>
      </c>
      <c r="P508" s="14">
        <v>0.25980179026231998</v>
      </c>
      <c r="Q508" s="14">
        <v>0.22846253199143199</v>
      </c>
      <c r="R508" s="14"/>
      <c r="S508" s="14">
        <v>0.21676521865063</v>
      </c>
      <c r="T508" s="14">
        <v>0.232547122432054</v>
      </c>
      <c r="U508" s="14">
        <v>0.27604188295889998</v>
      </c>
      <c r="V508" s="14">
        <v>0.227238453064216</v>
      </c>
      <c r="W508" s="14">
        <v>0.28282576631406398</v>
      </c>
      <c r="X508" s="14">
        <v>0.26006435336411998</v>
      </c>
      <c r="Y508" s="14">
        <v>0.22761323875610601</v>
      </c>
      <c r="Z508" s="14">
        <v>0.309121906887179</v>
      </c>
      <c r="AA508" s="14">
        <v>0.25465408034461101</v>
      </c>
      <c r="AB508" s="14">
        <v>0.27764360384136499</v>
      </c>
      <c r="AC508" s="14">
        <v>0.170245907441224</v>
      </c>
      <c r="AD508" s="14">
        <v>0.22283815987667999</v>
      </c>
      <c r="AE508" s="14"/>
      <c r="AF508" s="14">
        <v>0.22730239573702199</v>
      </c>
      <c r="AG508" s="14">
        <v>0.26322292261845498</v>
      </c>
      <c r="AH508" s="14">
        <v>0.22374741397852499</v>
      </c>
      <c r="AI508" s="14"/>
      <c r="AJ508" s="14">
        <v>0.241723781499906</v>
      </c>
      <c r="AK508" s="14">
        <v>0.25751759850804501</v>
      </c>
      <c r="AL508" s="14">
        <v>0.278521539574699</v>
      </c>
      <c r="AM508" s="14">
        <v>0.20197375470825599</v>
      </c>
      <c r="AN508" s="14">
        <v>0.19850446816539399</v>
      </c>
      <c r="AO508" s="14"/>
      <c r="AP508" s="14">
        <v>0.20990472803810001</v>
      </c>
      <c r="AQ508" s="14">
        <v>0.25021965322596801</v>
      </c>
      <c r="AR508" s="14">
        <v>0.25745670317581698</v>
      </c>
      <c r="AS508" s="14">
        <v>0.28385969575080899</v>
      </c>
      <c r="AT508" s="14">
        <v>0.23212194575789799</v>
      </c>
      <c r="AU508" s="14"/>
      <c r="AV508" s="14" t="s">
        <v>84</v>
      </c>
      <c r="AW508" s="14">
        <v>0.29438851372339803</v>
      </c>
      <c r="AX508" s="14">
        <v>0.238239115726747</v>
      </c>
      <c r="AY508" s="14">
        <v>0.225302644794416</v>
      </c>
      <c r="AZ508" s="14">
        <v>0.14782012954342499</v>
      </c>
      <c r="BA508" s="14"/>
      <c r="BB508" s="14">
        <v>0.241499221051412</v>
      </c>
      <c r="BC508" s="14">
        <v>0.29720559289798898</v>
      </c>
      <c r="BD508" s="14">
        <v>0.21796671972026399</v>
      </c>
      <c r="BE508" s="14"/>
      <c r="BF508" s="14">
        <v>0.25165693346511903</v>
      </c>
    </row>
    <row r="509" spans="2:58" x14ac:dyDescent="0.35">
      <c r="B509" t="s">
        <v>219</v>
      </c>
      <c r="C509" s="14">
        <v>0.34110594553630702</v>
      </c>
      <c r="D509" s="14">
        <v>0.33260630885536102</v>
      </c>
      <c r="E509" s="14">
        <v>0.350429291881586</v>
      </c>
      <c r="F509" s="14"/>
      <c r="G509" s="14">
        <v>0.29859948351993798</v>
      </c>
      <c r="H509" s="14">
        <v>0.34689301344295698</v>
      </c>
      <c r="I509" s="14">
        <v>0.325601721022301</v>
      </c>
      <c r="J509" s="14">
        <v>0.33545495900206102</v>
      </c>
      <c r="K509" s="14">
        <v>0.34729107501345402</v>
      </c>
      <c r="L509" s="14">
        <v>0.37773220070205898</v>
      </c>
      <c r="M509" s="14"/>
      <c r="N509" s="14">
        <v>0.358399572130781</v>
      </c>
      <c r="O509" s="14">
        <v>0.35608040983637002</v>
      </c>
      <c r="P509" s="14">
        <v>0.30382443342347398</v>
      </c>
      <c r="Q509" s="14">
        <v>0.33600461555607403</v>
      </c>
      <c r="R509" s="14"/>
      <c r="S509" s="14">
        <v>0.308079024395986</v>
      </c>
      <c r="T509" s="14">
        <v>0.34563794995971697</v>
      </c>
      <c r="U509" s="14">
        <v>0.32787251729948202</v>
      </c>
      <c r="V509" s="14">
        <v>0.32276566526636702</v>
      </c>
      <c r="W509" s="14">
        <v>0.33109560994680598</v>
      </c>
      <c r="X509" s="14">
        <v>0.30483803588213498</v>
      </c>
      <c r="Y509" s="14">
        <v>0.36069107180311999</v>
      </c>
      <c r="Z509" s="14">
        <v>0.25462129079394502</v>
      </c>
      <c r="AA509" s="14">
        <v>0.33037394188889702</v>
      </c>
      <c r="AB509" s="14">
        <v>0.38072026879085202</v>
      </c>
      <c r="AC509" s="14">
        <v>0.44538146287362101</v>
      </c>
      <c r="AD509" s="14">
        <v>0.50765577536445305</v>
      </c>
      <c r="AE509" s="14"/>
      <c r="AF509" s="14">
        <v>0.325294250487007</v>
      </c>
      <c r="AG509" s="14">
        <v>0.34604090797640702</v>
      </c>
      <c r="AH509" s="14">
        <v>0.35598075365998399</v>
      </c>
      <c r="AI509" s="14"/>
      <c r="AJ509" s="14">
        <v>0.36132964412658197</v>
      </c>
      <c r="AK509" s="14">
        <v>0.29207385103236899</v>
      </c>
      <c r="AL509" s="14">
        <v>0.442140109375598</v>
      </c>
      <c r="AM509" s="14">
        <v>0.27368141310280802</v>
      </c>
      <c r="AN509" s="14">
        <v>0.36322601067958099</v>
      </c>
      <c r="AO509" s="14"/>
      <c r="AP509" s="14">
        <v>0.39266265638387099</v>
      </c>
      <c r="AQ509" s="14">
        <v>0.31270069233552999</v>
      </c>
      <c r="AR509" s="14">
        <v>0.40977828415345902</v>
      </c>
      <c r="AS509" s="14">
        <v>0.26666431635072702</v>
      </c>
      <c r="AT509" s="14">
        <v>0.40644012973927302</v>
      </c>
      <c r="AU509" s="14"/>
      <c r="AV509" s="14" t="s">
        <v>84</v>
      </c>
      <c r="AW509" s="14">
        <v>0.32852337083430599</v>
      </c>
      <c r="AX509" s="14">
        <v>0.373858928885131</v>
      </c>
      <c r="AY509" s="14">
        <v>0.34263607570089399</v>
      </c>
      <c r="AZ509" s="14">
        <v>0.203942737914973</v>
      </c>
      <c r="BA509" s="14"/>
      <c r="BB509" s="14">
        <v>0.35627765087039698</v>
      </c>
      <c r="BC509" s="14">
        <v>0.29613022577526099</v>
      </c>
      <c r="BD509" s="14">
        <v>0.448109090304803</v>
      </c>
      <c r="BE509" s="14"/>
      <c r="BF509" s="14">
        <v>0.35093805445924298</v>
      </c>
    </row>
    <row r="510" spans="2:58" x14ac:dyDescent="0.35">
      <c r="B510" t="s">
        <v>220</v>
      </c>
      <c r="C510" s="14">
        <v>8.3115410168250095E-2</v>
      </c>
      <c r="D510" s="14">
        <v>0.114432072840589</v>
      </c>
      <c r="E510" s="14">
        <v>5.2720296570381998E-2</v>
      </c>
      <c r="F510" s="14"/>
      <c r="G510" s="14">
        <v>0.119128894819876</v>
      </c>
      <c r="H510" s="14">
        <v>0.15409791062741199</v>
      </c>
      <c r="I510" s="14">
        <v>0.10650964764568301</v>
      </c>
      <c r="J510" s="14">
        <v>4.0579891137872699E-2</v>
      </c>
      <c r="K510" s="14">
        <v>3.1170047680896401E-2</v>
      </c>
      <c r="L510" s="14">
        <v>5.2036084346290902E-2</v>
      </c>
      <c r="M510" s="14"/>
      <c r="N510" s="14">
        <v>0.10985726715645</v>
      </c>
      <c r="O510" s="14">
        <v>8.0532187348713202E-2</v>
      </c>
      <c r="P510" s="14">
        <v>8.7711776359765098E-2</v>
      </c>
      <c r="Q510" s="14">
        <v>5.4323714219470499E-2</v>
      </c>
      <c r="R510" s="14"/>
      <c r="S510" s="14">
        <v>0.12568269241880201</v>
      </c>
      <c r="T510" s="14">
        <v>5.9730733051322898E-2</v>
      </c>
      <c r="U510" s="14">
        <v>9.82099649172469E-2</v>
      </c>
      <c r="V510" s="14">
        <v>7.6392930206214599E-2</v>
      </c>
      <c r="W510" s="14">
        <v>0.10094920638633401</v>
      </c>
      <c r="X510" s="14">
        <v>0.102696775561102</v>
      </c>
      <c r="Y510" s="14">
        <v>4.8376258079195003E-2</v>
      </c>
      <c r="Z510" s="14">
        <v>8.5941624003396194E-2</v>
      </c>
      <c r="AA510" s="14">
        <v>7.8980932380268806E-2</v>
      </c>
      <c r="AB510" s="14">
        <v>4.2875361061011398E-2</v>
      </c>
      <c r="AC510" s="14">
        <v>0.116795266476604</v>
      </c>
      <c r="AD510" s="14">
        <v>3.2934744095974501E-2</v>
      </c>
      <c r="AE510" s="14"/>
      <c r="AF510" s="14">
        <v>7.1560175275290697E-2</v>
      </c>
      <c r="AG510" s="14">
        <v>8.2746885733849196E-2</v>
      </c>
      <c r="AH510" s="14">
        <v>0.110752186846896</v>
      </c>
      <c r="AI510" s="14"/>
      <c r="AJ510" s="14">
        <v>9.4931008640530001E-2</v>
      </c>
      <c r="AK510" s="14">
        <v>9.3315111885569901E-2</v>
      </c>
      <c r="AL510" s="14">
        <v>3.5293196262783398E-2</v>
      </c>
      <c r="AM510" s="14">
        <v>3.6255699454816701E-2</v>
      </c>
      <c r="AN510" s="14">
        <v>0.101325893323489</v>
      </c>
      <c r="AO510" s="14"/>
      <c r="AP510" s="14">
        <v>0.15125463066244699</v>
      </c>
      <c r="AQ510" s="14">
        <v>9.6320668853345406E-2</v>
      </c>
      <c r="AR510" s="14">
        <v>5.6863246719781303E-2</v>
      </c>
      <c r="AS510" s="14">
        <v>3.6233841699236401E-2</v>
      </c>
      <c r="AT510" s="14">
        <v>3.7923082760911497E-2</v>
      </c>
      <c r="AU510" s="14"/>
      <c r="AV510" s="14" t="s">
        <v>84</v>
      </c>
      <c r="AW510" s="14">
        <v>5.3646395684947598E-2</v>
      </c>
      <c r="AX510" s="14">
        <v>0.106420001422025</v>
      </c>
      <c r="AY510" s="14">
        <v>0.15892842602572299</v>
      </c>
      <c r="AZ510" s="14">
        <v>4.1156805240192398E-2</v>
      </c>
      <c r="BA510" s="14"/>
      <c r="BB510" s="14">
        <v>9.2364647482927303E-2</v>
      </c>
      <c r="BC510" s="14">
        <v>2.15067898544158E-2</v>
      </c>
      <c r="BD510" s="14">
        <v>2.7722537285742199E-2</v>
      </c>
      <c r="BE510" s="14"/>
      <c r="BF510" s="14">
        <v>4.6975062729412299E-2</v>
      </c>
    </row>
    <row r="511" spans="2:58" x14ac:dyDescent="0.35">
      <c r="B511" t="s">
        <v>221</v>
      </c>
      <c r="C511" s="14">
        <v>2.3692273684797299E-2</v>
      </c>
      <c r="D511" s="14">
        <v>3.1106600732463598E-2</v>
      </c>
      <c r="E511" s="14">
        <v>1.6507980289651801E-2</v>
      </c>
      <c r="F511" s="14"/>
      <c r="G511" s="14">
        <v>5.5737214875293199E-2</v>
      </c>
      <c r="H511" s="14">
        <v>2.1167875902780801E-2</v>
      </c>
      <c r="I511" s="14">
        <v>4.3980631667335901E-2</v>
      </c>
      <c r="J511" s="14">
        <v>1.9974593762656999E-2</v>
      </c>
      <c r="K511" s="14">
        <v>3.5348550272857001E-3</v>
      </c>
      <c r="L511" s="14">
        <v>4.5162926473200204E-3</v>
      </c>
      <c r="M511" s="14"/>
      <c r="N511" s="14">
        <v>3.2158825456815601E-2</v>
      </c>
      <c r="O511" s="14">
        <v>1.7202460627062301E-2</v>
      </c>
      <c r="P511" s="14">
        <v>2.0428419169661299E-2</v>
      </c>
      <c r="Q511" s="14">
        <v>2.4592502773279401E-2</v>
      </c>
      <c r="R511" s="14"/>
      <c r="S511" s="14">
        <v>6.4611043112871802E-2</v>
      </c>
      <c r="T511" s="14">
        <v>1.09596775369464E-2</v>
      </c>
      <c r="U511" s="14">
        <v>0</v>
      </c>
      <c r="V511" s="14">
        <v>2.7022038716313201E-2</v>
      </c>
      <c r="W511" s="14">
        <v>1.95660324440106E-2</v>
      </c>
      <c r="X511" s="14">
        <v>1.0083265538468699E-2</v>
      </c>
      <c r="Y511" s="14">
        <v>3.0308037874498001E-2</v>
      </c>
      <c r="Z511" s="14">
        <v>2.2723942953251398E-2</v>
      </c>
      <c r="AA511" s="14">
        <v>1.3649200914763701E-2</v>
      </c>
      <c r="AB511" s="14">
        <v>2.5175562500744101E-2</v>
      </c>
      <c r="AC511" s="14">
        <v>1.8239040704598902E-2</v>
      </c>
      <c r="AD511" s="14">
        <v>1.6266443036880102E-2</v>
      </c>
      <c r="AE511" s="14"/>
      <c r="AF511" s="14">
        <v>2.0278768446392401E-2</v>
      </c>
      <c r="AG511" s="14">
        <v>2.1729561576937801E-2</v>
      </c>
      <c r="AH511" s="14">
        <v>4.55273655022886E-2</v>
      </c>
      <c r="AI511" s="14"/>
      <c r="AJ511" s="14">
        <v>2.1265553385627502E-2</v>
      </c>
      <c r="AK511" s="14">
        <v>2.7241804396164401E-2</v>
      </c>
      <c r="AL511" s="14">
        <v>1.1221509165522199E-2</v>
      </c>
      <c r="AM511" s="14">
        <v>3.3624074914001399E-2</v>
      </c>
      <c r="AN511" s="14">
        <v>3.3230040457503003E-2</v>
      </c>
      <c r="AO511" s="14"/>
      <c r="AP511" s="14">
        <v>4.2459638996730803E-2</v>
      </c>
      <c r="AQ511" s="14">
        <v>2.4209053830891301E-2</v>
      </c>
      <c r="AR511" s="14">
        <v>1.6401747214187402E-2</v>
      </c>
      <c r="AS511" s="14">
        <v>2.05232867520397E-2</v>
      </c>
      <c r="AT511" s="14">
        <v>1.03418174356847E-2</v>
      </c>
      <c r="AU511" s="14"/>
      <c r="AV511" s="14" t="s">
        <v>84</v>
      </c>
      <c r="AW511" s="14">
        <v>6.94021836497346E-3</v>
      </c>
      <c r="AX511" s="14">
        <v>2.2378909363559199E-2</v>
      </c>
      <c r="AY511" s="14">
        <v>6.3257736345244495E-2</v>
      </c>
      <c r="AZ511" s="14">
        <v>7.7185036871047705E-2</v>
      </c>
      <c r="BA511" s="14"/>
      <c r="BB511" s="14">
        <v>1.0876353616630601E-2</v>
      </c>
      <c r="BC511" s="14">
        <v>6.7049149671201498E-3</v>
      </c>
      <c r="BD511" s="14">
        <v>1.24116388464063E-2</v>
      </c>
      <c r="BE511" s="14"/>
      <c r="BF511" s="14">
        <v>1.11385266405356E-2</v>
      </c>
    </row>
    <row r="512" spans="2:58" x14ac:dyDescent="0.35">
      <c r="B512" t="s">
        <v>141</v>
      </c>
      <c r="C512" s="14">
        <v>6.6589585851584601E-2</v>
      </c>
      <c r="D512" s="14">
        <v>4.9246945675883697E-2</v>
      </c>
      <c r="E512" s="14">
        <v>8.3754424304376698E-2</v>
      </c>
      <c r="F512" s="14"/>
      <c r="G512" s="14">
        <v>8.3645977992015397E-2</v>
      </c>
      <c r="H512" s="14">
        <v>6.1323814732713901E-2</v>
      </c>
      <c r="I512" s="14">
        <v>3.7874974827333402E-2</v>
      </c>
      <c r="J512" s="14">
        <v>7.90189928711372E-2</v>
      </c>
      <c r="K512" s="14">
        <v>6.2436881394913601E-2</v>
      </c>
      <c r="L512" s="14">
        <v>7.5518456590224201E-2</v>
      </c>
      <c r="M512" s="14"/>
      <c r="N512" s="14">
        <v>5.6394600641833999E-2</v>
      </c>
      <c r="O512" s="14">
        <v>6.59081689631527E-2</v>
      </c>
      <c r="P512" s="14">
        <v>5.83599965592346E-2</v>
      </c>
      <c r="Q512" s="14">
        <v>8.4871598826862002E-2</v>
      </c>
      <c r="R512" s="14"/>
      <c r="S512" s="14">
        <v>7.0884308650508404E-2</v>
      </c>
      <c r="T512" s="14">
        <v>5.6090786605081801E-2</v>
      </c>
      <c r="U512" s="14">
        <v>9.2965697323225197E-2</v>
      </c>
      <c r="V512" s="14">
        <v>9.7910018074476496E-2</v>
      </c>
      <c r="W512" s="14">
        <v>1.8671833070088E-2</v>
      </c>
      <c r="X512" s="14">
        <v>4.92424080889644E-2</v>
      </c>
      <c r="Y512" s="14">
        <v>4.7027744937946099E-2</v>
      </c>
      <c r="Z512" s="14">
        <v>0.10439971345676601</v>
      </c>
      <c r="AA512" s="14">
        <v>8.1658285826785096E-2</v>
      </c>
      <c r="AB512" s="14">
        <v>5.8463648998752997E-2</v>
      </c>
      <c r="AC512" s="14">
        <v>7.3367544447146493E-2</v>
      </c>
      <c r="AD512" s="14">
        <v>5.1429081025327297E-2</v>
      </c>
      <c r="AE512" s="14"/>
      <c r="AF512" s="14">
        <v>6.0893077299300803E-2</v>
      </c>
      <c r="AG512" s="14">
        <v>6.4650291610327607E-2</v>
      </c>
      <c r="AH512" s="14">
        <v>6.5762574447441602E-2</v>
      </c>
      <c r="AI512" s="14"/>
      <c r="AJ512" s="14">
        <v>5.5430081424833903E-2</v>
      </c>
      <c r="AK512" s="14">
        <v>6.2786578336573501E-2</v>
      </c>
      <c r="AL512" s="14">
        <v>3.34858601522307E-2</v>
      </c>
      <c r="AM512" s="14">
        <v>3.4587660197674598E-2</v>
      </c>
      <c r="AN512" s="14">
        <v>7.1157207552904306E-2</v>
      </c>
      <c r="AO512" s="14"/>
      <c r="AP512" s="14">
        <v>5.5685460014952698E-2</v>
      </c>
      <c r="AQ512" s="14">
        <v>5.5799751809633001E-2</v>
      </c>
      <c r="AR512" s="14">
        <v>4.4769986714238597E-2</v>
      </c>
      <c r="AS512" s="14">
        <v>1.58734112733914E-2</v>
      </c>
      <c r="AT512" s="14">
        <v>0.140520405322731</v>
      </c>
      <c r="AU512" s="14"/>
      <c r="AV512" s="14" t="s">
        <v>84</v>
      </c>
      <c r="AW512" s="14">
        <v>6.4233419536879693E-2</v>
      </c>
      <c r="AX512" s="14">
        <v>6.12115838111216E-2</v>
      </c>
      <c r="AY512" s="14">
        <v>4.0152278667264202E-2</v>
      </c>
      <c r="AZ512" s="14">
        <v>0.24977381551994501</v>
      </c>
      <c r="BA512" s="14"/>
      <c r="BB512" s="14">
        <v>5.5489712141503403E-2</v>
      </c>
      <c r="BC512" s="14">
        <v>2.10152271617986E-2</v>
      </c>
      <c r="BD512" s="14">
        <v>8.2903566311850793E-2</v>
      </c>
      <c r="BE512" s="14"/>
      <c r="BF512" s="14">
        <v>4.6391717325510999E-2</v>
      </c>
    </row>
    <row r="513" spans="2:58" x14ac:dyDescent="0.35"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</row>
    <row r="514" spans="2:58" x14ac:dyDescent="0.35">
      <c r="B514" s="6" t="s">
        <v>231</v>
      </c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</row>
    <row r="515" spans="2:58" x14ac:dyDescent="0.35">
      <c r="B515" s="24" t="s">
        <v>82</v>
      </c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</row>
    <row r="516" spans="2:58" x14ac:dyDescent="0.35">
      <c r="B516" t="s">
        <v>217</v>
      </c>
      <c r="C516" s="14">
        <v>0.158474235996027</v>
      </c>
      <c r="D516" s="14">
        <v>0.14923339543879199</v>
      </c>
      <c r="E516" s="14">
        <v>0.165030712136543</v>
      </c>
      <c r="F516" s="14"/>
      <c r="G516" s="14">
        <v>0.17759064044890499</v>
      </c>
      <c r="H516" s="14">
        <v>0.193732526273519</v>
      </c>
      <c r="I516" s="14">
        <v>0.209898868683107</v>
      </c>
      <c r="J516" s="14">
        <v>0.163187937696437</v>
      </c>
      <c r="K516" s="14">
        <v>0.126844354211091</v>
      </c>
      <c r="L516" s="14">
        <v>9.2727152497840803E-2</v>
      </c>
      <c r="M516" s="14"/>
      <c r="N516" s="14">
        <v>0.129385517675142</v>
      </c>
      <c r="O516" s="14">
        <v>0.15402479327871699</v>
      </c>
      <c r="P516" s="14">
        <v>0.18808309402713699</v>
      </c>
      <c r="Q516" s="14">
        <v>0.16556031567269999</v>
      </c>
      <c r="R516" s="14"/>
      <c r="S516" s="14">
        <v>0.15668339559050001</v>
      </c>
      <c r="T516" s="14">
        <v>0.19255562752698599</v>
      </c>
      <c r="U516" s="14">
        <v>0.14352778567180099</v>
      </c>
      <c r="V516" s="14">
        <v>0.13090712290332701</v>
      </c>
      <c r="W516" s="14">
        <v>0.13411094154036199</v>
      </c>
      <c r="X516" s="14">
        <v>0.18940359250072999</v>
      </c>
      <c r="Y516" s="14">
        <v>0.164245148760956</v>
      </c>
      <c r="Z516" s="14">
        <v>0.21163721334309499</v>
      </c>
      <c r="AA516" s="14">
        <v>0.15958893227389701</v>
      </c>
      <c r="AB516" s="14">
        <v>0.16544707679467099</v>
      </c>
      <c r="AC516" s="14">
        <v>8.5381876911528903E-2</v>
      </c>
      <c r="AD516" s="14">
        <v>0.117383555772597</v>
      </c>
      <c r="AE516" s="14"/>
      <c r="AF516" s="14">
        <v>0.14068745454475001</v>
      </c>
      <c r="AG516" s="14">
        <v>0.16845304594532101</v>
      </c>
      <c r="AH516" s="14">
        <v>0.181041722059893</v>
      </c>
      <c r="AI516" s="14"/>
      <c r="AJ516" s="14">
        <v>0.112544328363365</v>
      </c>
      <c r="AK516" s="14">
        <v>0.20168110325430799</v>
      </c>
      <c r="AL516" s="14">
        <v>0.13574437298077499</v>
      </c>
      <c r="AM516" s="14">
        <v>0.13241609400034901</v>
      </c>
      <c r="AN516" s="14">
        <v>0.18351507858636801</v>
      </c>
      <c r="AO516" s="14"/>
      <c r="AP516" s="14">
        <v>6.3101263679901903E-2</v>
      </c>
      <c r="AQ516" s="14">
        <v>0.208916832700872</v>
      </c>
      <c r="AR516" s="14">
        <v>0.13610449202560901</v>
      </c>
      <c r="AS516" s="14">
        <v>0.197408660917991</v>
      </c>
      <c r="AT516" s="14">
        <v>0.11825760719305101</v>
      </c>
      <c r="AU516" s="14"/>
      <c r="AV516" s="14" t="s">
        <v>84</v>
      </c>
      <c r="AW516" s="14">
        <v>0.19594647368927201</v>
      </c>
      <c r="AX516" s="14">
        <v>0.14356093220312099</v>
      </c>
      <c r="AY516" s="14">
        <v>0.14817449488693199</v>
      </c>
      <c r="AZ516" s="14">
        <v>0.20041653319508199</v>
      </c>
      <c r="BA516" s="14"/>
      <c r="BB516" s="14">
        <v>0.201488496039266</v>
      </c>
      <c r="BC516" s="14">
        <v>0.16666788857016099</v>
      </c>
      <c r="BD516" s="14">
        <v>6.6140891295548204E-2</v>
      </c>
      <c r="BE516" s="14"/>
      <c r="BF516" s="14">
        <v>0.15249683541754699</v>
      </c>
    </row>
    <row r="517" spans="2:58" x14ac:dyDescent="0.35">
      <c r="B517" t="s">
        <v>218</v>
      </c>
      <c r="C517" s="14">
        <v>0.205364114379012</v>
      </c>
      <c r="D517" s="14">
        <v>0.19886280558359401</v>
      </c>
      <c r="E517" s="14">
        <v>0.21233145861061301</v>
      </c>
      <c r="F517" s="14"/>
      <c r="G517" s="14">
        <v>0.26041645473439501</v>
      </c>
      <c r="H517" s="14">
        <v>0.21337803269691299</v>
      </c>
      <c r="I517" s="14">
        <v>0.23162332720260301</v>
      </c>
      <c r="J517" s="14">
        <v>0.21650223302240101</v>
      </c>
      <c r="K517" s="14">
        <v>0.17346416039239301</v>
      </c>
      <c r="L517" s="14">
        <v>0.153248156079172</v>
      </c>
      <c r="M517" s="14"/>
      <c r="N517" s="14">
        <v>0.19941606324828801</v>
      </c>
      <c r="O517" s="14">
        <v>0.23134405575762601</v>
      </c>
      <c r="P517" s="14">
        <v>0.188290445667229</v>
      </c>
      <c r="Q517" s="14">
        <v>0.20155021564460199</v>
      </c>
      <c r="R517" s="14"/>
      <c r="S517" s="14">
        <v>0.155534454669677</v>
      </c>
      <c r="T517" s="14">
        <v>0.16451460086484401</v>
      </c>
      <c r="U517" s="14">
        <v>0.184486711038895</v>
      </c>
      <c r="V517" s="14">
        <v>0.24620744909579301</v>
      </c>
      <c r="W517" s="14">
        <v>0.30817193648282198</v>
      </c>
      <c r="X517" s="14">
        <v>0.22883443710910401</v>
      </c>
      <c r="Y517" s="14">
        <v>0.17076847563154199</v>
      </c>
      <c r="Z517" s="14">
        <v>0.22642648099399701</v>
      </c>
      <c r="AA517" s="14">
        <v>0.25891645890182602</v>
      </c>
      <c r="AB517" s="14">
        <v>0.18188140477797901</v>
      </c>
      <c r="AC517" s="14">
        <v>0.23421139312689401</v>
      </c>
      <c r="AD517" s="14">
        <v>0.12743463708726599</v>
      </c>
      <c r="AE517" s="14"/>
      <c r="AF517" s="14">
        <v>0.173942066176935</v>
      </c>
      <c r="AG517" s="14">
        <v>0.214624883441835</v>
      </c>
      <c r="AH517" s="14">
        <v>0.18303930406862501</v>
      </c>
      <c r="AI517" s="14"/>
      <c r="AJ517" s="14">
        <v>0.168619843848267</v>
      </c>
      <c r="AK517" s="14">
        <v>0.25658553866701</v>
      </c>
      <c r="AL517" s="14">
        <v>0.17709180821725401</v>
      </c>
      <c r="AM517" s="14">
        <v>0.17448652299113401</v>
      </c>
      <c r="AN517" s="14">
        <v>0.157592759122159</v>
      </c>
      <c r="AO517" s="14"/>
      <c r="AP517" s="14">
        <v>0.14304359318937199</v>
      </c>
      <c r="AQ517" s="14">
        <v>0.23857029087457801</v>
      </c>
      <c r="AR517" s="14">
        <v>0.18381965051379001</v>
      </c>
      <c r="AS517" s="14">
        <v>0.194056080264704</v>
      </c>
      <c r="AT517" s="14">
        <v>0.176943878587037</v>
      </c>
      <c r="AU517" s="14"/>
      <c r="AV517" s="14" t="s">
        <v>84</v>
      </c>
      <c r="AW517" s="14">
        <v>0.22752297716334699</v>
      </c>
      <c r="AX517" s="14">
        <v>0.23530197876063999</v>
      </c>
      <c r="AY517" s="14">
        <v>0.18041666601137199</v>
      </c>
      <c r="AZ517" s="14">
        <v>0.116645215923323</v>
      </c>
      <c r="BA517" s="14"/>
      <c r="BB517" s="14">
        <v>0.21068969117966699</v>
      </c>
      <c r="BC517" s="14">
        <v>0.20886131137994299</v>
      </c>
      <c r="BD517" s="14">
        <v>0.16470574406066199</v>
      </c>
      <c r="BE517" s="14"/>
      <c r="BF517" s="14">
        <v>0.19956952505089301</v>
      </c>
    </row>
    <row r="518" spans="2:58" x14ac:dyDescent="0.35">
      <c r="B518" t="s">
        <v>219</v>
      </c>
      <c r="C518" s="14">
        <v>0.32813073925567998</v>
      </c>
      <c r="D518" s="14">
        <v>0.31814438762629099</v>
      </c>
      <c r="E518" s="14">
        <v>0.338870389251205</v>
      </c>
      <c r="F518" s="14"/>
      <c r="G518" s="14">
        <v>0.29214081434072697</v>
      </c>
      <c r="H518" s="14">
        <v>0.33437015482492899</v>
      </c>
      <c r="I518" s="14">
        <v>0.287683874381303</v>
      </c>
      <c r="J518" s="14">
        <v>0.34066323256338799</v>
      </c>
      <c r="K518" s="14">
        <v>0.30658571444631399</v>
      </c>
      <c r="L518" s="14">
        <v>0.38414712086754899</v>
      </c>
      <c r="M518" s="14"/>
      <c r="N518" s="14">
        <v>0.35461329097003702</v>
      </c>
      <c r="O518" s="14">
        <v>0.29016260235054397</v>
      </c>
      <c r="P518" s="14">
        <v>0.35152802030270602</v>
      </c>
      <c r="Q518" s="14">
        <v>0.321914765237588</v>
      </c>
      <c r="R518" s="14"/>
      <c r="S518" s="14">
        <v>0.29818193897657103</v>
      </c>
      <c r="T518" s="14">
        <v>0.340056833571726</v>
      </c>
      <c r="U518" s="14">
        <v>0.29466323344308898</v>
      </c>
      <c r="V518" s="14">
        <v>0.31822592605880601</v>
      </c>
      <c r="W518" s="14">
        <v>0.32497202198112002</v>
      </c>
      <c r="X518" s="14">
        <v>0.25949784757150701</v>
      </c>
      <c r="Y518" s="14">
        <v>0.39420092292563302</v>
      </c>
      <c r="Z518" s="14">
        <v>0.321861251099195</v>
      </c>
      <c r="AA518" s="14">
        <v>0.31276847020652998</v>
      </c>
      <c r="AB518" s="14">
        <v>0.33415863695648701</v>
      </c>
      <c r="AC518" s="14">
        <v>0.37889681047550899</v>
      </c>
      <c r="AD518" s="14">
        <v>0.53518960039369901</v>
      </c>
      <c r="AE518" s="14"/>
      <c r="AF518" s="14">
        <v>0.35440166809655199</v>
      </c>
      <c r="AG518" s="14">
        <v>0.31379239677635601</v>
      </c>
      <c r="AH518" s="14">
        <v>0.34717226338764501</v>
      </c>
      <c r="AI518" s="14"/>
      <c r="AJ518" s="14">
        <v>0.36393809531026</v>
      </c>
      <c r="AK518" s="14">
        <v>0.283413991649823</v>
      </c>
      <c r="AL518" s="14">
        <v>0.40230351038668699</v>
      </c>
      <c r="AM518" s="14">
        <v>0.40472490413308299</v>
      </c>
      <c r="AN518" s="14">
        <v>0.33107690573903797</v>
      </c>
      <c r="AO518" s="14"/>
      <c r="AP518" s="14">
        <v>0.419322189305947</v>
      </c>
      <c r="AQ518" s="14">
        <v>0.28938779852921398</v>
      </c>
      <c r="AR518" s="14">
        <v>0.36208551047211301</v>
      </c>
      <c r="AS518" s="14">
        <v>0.353726018415496</v>
      </c>
      <c r="AT518" s="14">
        <v>0.31131990050633301</v>
      </c>
      <c r="AU518" s="14"/>
      <c r="AV518" s="14" t="s">
        <v>84</v>
      </c>
      <c r="AW518" s="14">
        <v>0.316853729999794</v>
      </c>
      <c r="AX518" s="14">
        <v>0.30885223791509497</v>
      </c>
      <c r="AY518" s="14">
        <v>0.346385134015256</v>
      </c>
      <c r="AZ518" s="14">
        <v>0.32150691513559998</v>
      </c>
      <c r="BA518" s="14"/>
      <c r="BB518" s="14">
        <v>0.31656657398658999</v>
      </c>
      <c r="BC518" s="14">
        <v>0.344602041116716</v>
      </c>
      <c r="BD518" s="14">
        <v>0.288011401701604</v>
      </c>
      <c r="BE518" s="14"/>
      <c r="BF518" s="14">
        <v>0.31785450895475897</v>
      </c>
    </row>
    <row r="519" spans="2:58" x14ac:dyDescent="0.35">
      <c r="B519" t="s">
        <v>220</v>
      </c>
      <c r="C519" s="14">
        <v>8.3036059777803803E-2</v>
      </c>
      <c r="D519" s="14">
        <v>0.11436517148954201</v>
      </c>
      <c r="E519" s="14">
        <v>5.2628531609446999E-2</v>
      </c>
      <c r="F519" s="14"/>
      <c r="G519" s="14">
        <v>0.11142098809109301</v>
      </c>
      <c r="H519" s="14">
        <v>0.14330774753218201</v>
      </c>
      <c r="I519" s="14">
        <v>9.9612610306588203E-2</v>
      </c>
      <c r="J519" s="14">
        <v>5.3045360761382103E-2</v>
      </c>
      <c r="K519" s="14">
        <v>5.0186194214273901E-2</v>
      </c>
      <c r="L519" s="14">
        <v>4.8216661450444898E-2</v>
      </c>
      <c r="M519" s="14"/>
      <c r="N519" s="14">
        <v>0.12520914613165901</v>
      </c>
      <c r="O519" s="14">
        <v>7.5699794383506006E-2</v>
      </c>
      <c r="P519" s="14">
        <v>6.7840770712486897E-2</v>
      </c>
      <c r="Q519" s="14">
        <v>5.9915672337269903E-2</v>
      </c>
      <c r="R519" s="14"/>
      <c r="S519" s="14">
        <v>0.13848736025545</v>
      </c>
      <c r="T519" s="14">
        <v>7.5213567218748195E-2</v>
      </c>
      <c r="U519" s="14">
        <v>9.0234759007509796E-2</v>
      </c>
      <c r="V519" s="14">
        <v>6.6225592932676006E-2</v>
      </c>
      <c r="W519" s="14">
        <v>7.9329160276699104E-2</v>
      </c>
      <c r="X519" s="14">
        <v>0.11737695221526</v>
      </c>
      <c r="Y519" s="14">
        <v>4.5532842836769699E-2</v>
      </c>
      <c r="Z519" s="14">
        <v>6.55584942454535E-2</v>
      </c>
      <c r="AA519" s="14">
        <v>5.6650546105837203E-2</v>
      </c>
      <c r="AB519" s="14">
        <v>7.3819815986365694E-2</v>
      </c>
      <c r="AC519" s="14">
        <v>5.7445882927811102E-2</v>
      </c>
      <c r="AD519" s="14">
        <v>8.4952480930304497E-2</v>
      </c>
      <c r="AE519" s="14"/>
      <c r="AF519" s="14">
        <v>6.6686321907635293E-2</v>
      </c>
      <c r="AG519" s="14">
        <v>8.5146517669069499E-2</v>
      </c>
      <c r="AH519" s="14">
        <v>0.10302020711172601</v>
      </c>
      <c r="AI519" s="14"/>
      <c r="AJ519" s="14">
        <v>9.6124528329325998E-2</v>
      </c>
      <c r="AK519" s="14">
        <v>8.1320393163757804E-2</v>
      </c>
      <c r="AL519" s="14">
        <v>5.0024894292612997E-2</v>
      </c>
      <c r="AM519" s="14">
        <v>7.4784832956574093E-2</v>
      </c>
      <c r="AN519" s="14">
        <v>7.9027740229155194E-2</v>
      </c>
      <c r="AO519" s="14"/>
      <c r="AP519" s="14">
        <v>0.136014068911508</v>
      </c>
      <c r="AQ519" s="14">
        <v>8.6218804282993194E-2</v>
      </c>
      <c r="AR519" s="14">
        <v>5.5275594784720203E-2</v>
      </c>
      <c r="AS519" s="14">
        <v>4.8521014074647401E-2</v>
      </c>
      <c r="AT519" s="14">
        <v>5.7563572799729498E-2</v>
      </c>
      <c r="AU519" s="14"/>
      <c r="AV519" s="14" t="s">
        <v>84</v>
      </c>
      <c r="AW519" s="14">
        <v>8.4600317620693005E-2</v>
      </c>
      <c r="AX519" s="14">
        <v>0.104356215974058</v>
      </c>
      <c r="AY519" s="14">
        <v>0.147660358859558</v>
      </c>
      <c r="AZ519" s="14">
        <v>7.7526660529029096E-2</v>
      </c>
      <c r="BA519" s="14"/>
      <c r="BB519" s="14">
        <v>7.4519151759698601E-2</v>
      </c>
      <c r="BC519" s="14">
        <v>6.0975552969762203E-2</v>
      </c>
      <c r="BD519" s="14">
        <v>0.102649090829062</v>
      </c>
      <c r="BE519" s="14"/>
      <c r="BF519" s="14">
        <v>7.3740345899179799E-2</v>
      </c>
    </row>
    <row r="520" spans="2:58" x14ac:dyDescent="0.35">
      <c r="B520" t="s">
        <v>221</v>
      </c>
      <c r="C520" s="14">
        <v>2.14961088835709E-2</v>
      </c>
      <c r="D520" s="14">
        <v>2.66278768694138E-2</v>
      </c>
      <c r="E520" s="14">
        <v>1.65386093159243E-2</v>
      </c>
      <c r="F520" s="14"/>
      <c r="G520" s="14">
        <v>4.2620490440559003E-2</v>
      </c>
      <c r="H520" s="14">
        <v>2.5069344262467399E-2</v>
      </c>
      <c r="I520" s="14">
        <v>3.4021211972276803E-2</v>
      </c>
      <c r="J520" s="14">
        <v>1.47855859590781E-2</v>
      </c>
      <c r="K520" s="14">
        <v>6.9872888589412102E-3</v>
      </c>
      <c r="L520" s="14">
        <v>9.5808524634357108E-3</v>
      </c>
      <c r="M520" s="14"/>
      <c r="N520" s="14">
        <v>3.3556953076656897E-2</v>
      </c>
      <c r="O520" s="14">
        <v>1.32789593939046E-2</v>
      </c>
      <c r="P520" s="14">
        <v>2.3628923594094998E-2</v>
      </c>
      <c r="Q520" s="14">
        <v>1.55185982495271E-2</v>
      </c>
      <c r="R520" s="14"/>
      <c r="S520" s="14">
        <v>7.2335619980418903E-2</v>
      </c>
      <c r="T520" s="14">
        <v>1.0926476072400401E-2</v>
      </c>
      <c r="U520" s="14">
        <v>1.2479700840350201E-2</v>
      </c>
      <c r="V520" s="14">
        <v>2.2120374953237602E-2</v>
      </c>
      <c r="W520" s="14">
        <v>1.9959322392254002E-2</v>
      </c>
      <c r="X520" s="14">
        <v>1.14233843195334E-2</v>
      </c>
      <c r="Y520" s="14">
        <v>1.72048926994075E-2</v>
      </c>
      <c r="Z520" s="14">
        <v>2.3710485240493E-2</v>
      </c>
      <c r="AA520" s="14">
        <v>4.0061899020535996E-3</v>
      </c>
      <c r="AB520" s="14">
        <v>9.7677189228413501E-3</v>
      </c>
      <c r="AC520" s="14">
        <v>8.81898394483587E-3</v>
      </c>
      <c r="AD520" s="14">
        <v>1.4532089184692201E-2</v>
      </c>
      <c r="AE520" s="14"/>
      <c r="AF520" s="14">
        <v>1.6433377921980401E-2</v>
      </c>
      <c r="AG520" s="14">
        <v>2.6925332047982201E-2</v>
      </c>
      <c r="AH520" s="14">
        <v>2.4321844283120699E-2</v>
      </c>
      <c r="AI520" s="14"/>
      <c r="AJ520" s="14">
        <v>2.74469296869926E-2</v>
      </c>
      <c r="AK520" s="14">
        <v>2.2599488733971398E-2</v>
      </c>
      <c r="AL520" s="14">
        <v>1.9608759792968999E-2</v>
      </c>
      <c r="AM520" s="14">
        <v>3.40326496564985E-2</v>
      </c>
      <c r="AN520" s="14">
        <v>1.7543208846362599E-2</v>
      </c>
      <c r="AO520" s="14"/>
      <c r="AP520" s="14">
        <v>3.5588479946693299E-2</v>
      </c>
      <c r="AQ520" s="14">
        <v>2.51700395144062E-2</v>
      </c>
      <c r="AR520" s="14">
        <v>1.6142061744447E-2</v>
      </c>
      <c r="AS520" s="14">
        <v>1.6973147075619598E-2</v>
      </c>
      <c r="AT520" s="14">
        <v>5.7064432376414901E-3</v>
      </c>
      <c r="AU520" s="14"/>
      <c r="AV520" s="14" t="s">
        <v>84</v>
      </c>
      <c r="AW520" s="14">
        <v>1.0028393229560501E-2</v>
      </c>
      <c r="AX520" s="14">
        <v>1.8030035617868499E-2</v>
      </c>
      <c r="AY520" s="14">
        <v>5.4821643360431403E-2</v>
      </c>
      <c r="AZ520" s="14">
        <v>4.1156805240192398E-2</v>
      </c>
      <c r="BA520" s="14"/>
      <c r="BB520" s="14">
        <v>4.3535049303558802E-2</v>
      </c>
      <c r="BC520" s="14">
        <v>7.6081865407987299E-3</v>
      </c>
      <c r="BD520" s="14">
        <v>1.4099080071367801E-2</v>
      </c>
      <c r="BE520" s="14"/>
      <c r="BF520" s="14">
        <v>1.8751170477845899E-2</v>
      </c>
    </row>
    <row r="521" spans="2:58" x14ac:dyDescent="0.35">
      <c r="B521" t="s">
        <v>141</v>
      </c>
      <c r="C521" s="14">
        <v>0.20349874170790699</v>
      </c>
      <c r="D521" s="14">
        <v>0.19276636299236699</v>
      </c>
      <c r="E521" s="14">
        <v>0.21460029907626699</v>
      </c>
      <c r="F521" s="14"/>
      <c r="G521" s="14">
        <v>0.115810611944321</v>
      </c>
      <c r="H521" s="14">
        <v>9.0142194409989704E-2</v>
      </c>
      <c r="I521" s="14">
        <v>0.13716010745412199</v>
      </c>
      <c r="J521" s="14">
        <v>0.211815649997315</v>
      </c>
      <c r="K521" s="14">
        <v>0.33593228787698598</v>
      </c>
      <c r="L521" s="14">
        <v>0.31208005664155802</v>
      </c>
      <c r="M521" s="14"/>
      <c r="N521" s="14">
        <v>0.157819028898217</v>
      </c>
      <c r="O521" s="14">
        <v>0.23548979483570201</v>
      </c>
      <c r="P521" s="14">
        <v>0.18062874569634599</v>
      </c>
      <c r="Q521" s="14">
        <v>0.235540432858313</v>
      </c>
      <c r="R521" s="14"/>
      <c r="S521" s="14">
        <v>0.17877723052738401</v>
      </c>
      <c r="T521" s="14">
        <v>0.216732894745296</v>
      </c>
      <c r="U521" s="14">
        <v>0.27460780999835499</v>
      </c>
      <c r="V521" s="14">
        <v>0.21631353405616</v>
      </c>
      <c r="W521" s="14">
        <v>0.13345661732674299</v>
      </c>
      <c r="X521" s="14">
        <v>0.19346378628386601</v>
      </c>
      <c r="Y521" s="14">
        <v>0.20804771714569201</v>
      </c>
      <c r="Z521" s="14">
        <v>0.150806075077766</v>
      </c>
      <c r="AA521" s="14">
        <v>0.20806940260985601</v>
      </c>
      <c r="AB521" s="14">
        <v>0.23492534656165601</v>
      </c>
      <c r="AC521" s="14">
        <v>0.23524505261342099</v>
      </c>
      <c r="AD521" s="14">
        <v>0.120507636631441</v>
      </c>
      <c r="AE521" s="14"/>
      <c r="AF521" s="14">
        <v>0.24784911135214699</v>
      </c>
      <c r="AG521" s="14">
        <v>0.191057824119436</v>
      </c>
      <c r="AH521" s="14">
        <v>0.16140465908898999</v>
      </c>
      <c r="AI521" s="14"/>
      <c r="AJ521" s="14">
        <v>0.23132627446178999</v>
      </c>
      <c r="AK521" s="14">
        <v>0.15439948453113</v>
      </c>
      <c r="AL521" s="14">
        <v>0.215226654329703</v>
      </c>
      <c r="AM521" s="14">
        <v>0.17955499626236199</v>
      </c>
      <c r="AN521" s="14">
        <v>0.23124430747691699</v>
      </c>
      <c r="AO521" s="14"/>
      <c r="AP521" s="14">
        <v>0.20293040496657799</v>
      </c>
      <c r="AQ521" s="14">
        <v>0.15173623409793599</v>
      </c>
      <c r="AR521" s="14">
        <v>0.24657269045932001</v>
      </c>
      <c r="AS521" s="14">
        <v>0.18931507925154101</v>
      </c>
      <c r="AT521" s="14">
        <v>0.33020859767620703</v>
      </c>
      <c r="AU521" s="14"/>
      <c r="AV521" s="14" t="s">
        <v>84</v>
      </c>
      <c r="AW521" s="14">
        <v>0.16504810829733399</v>
      </c>
      <c r="AX521" s="14">
        <v>0.189898599529217</v>
      </c>
      <c r="AY521" s="14">
        <v>0.122541702866451</v>
      </c>
      <c r="AZ521" s="14">
        <v>0.242747869976774</v>
      </c>
      <c r="BA521" s="14"/>
      <c r="BB521" s="14">
        <v>0.15320103773122001</v>
      </c>
      <c r="BC521" s="14">
        <v>0.21128501942261901</v>
      </c>
      <c r="BD521" s="14">
        <v>0.36439379204175498</v>
      </c>
      <c r="BE521" s="14"/>
      <c r="BF521" s="14">
        <v>0.237587614199775</v>
      </c>
    </row>
    <row r="522" spans="2:58" x14ac:dyDescent="0.35"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</row>
    <row r="523" spans="2:58" x14ac:dyDescent="0.35">
      <c r="B523" s="6" t="s">
        <v>232</v>
      </c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</row>
    <row r="524" spans="2:58" x14ac:dyDescent="0.35">
      <c r="B524" s="24" t="s">
        <v>82</v>
      </c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</row>
    <row r="525" spans="2:58" x14ac:dyDescent="0.35">
      <c r="B525" t="s">
        <v>217</v>
      </c>
      <c r="C525" s="14">
        <v>0.12654527353447101</v>
      </c>
      <c r="D525" s="14">
        <v>0.126846344282148</v>
      </c>
      <c r="E525" s="14">
        <v>0.12469377878967</v>
      </c>
      <c r="F525" s="14"/>
      <c r="G525" s="14">
        <v>0.120288807262502</v>
      </c>
      <c r="H525" s="14">
        <v>0.162944214312404</v>
      </c>
      <c r="I525" s="14">
        <v>0.18709963537518701</v>
      </c>
      <c r="J525" s="14">
        <v>0.133430219584112</v>
      </c>
      <c r="K525" s="14">
        <v>0.106705030321582</v>
      </c>
      <c r="L525" s="14">
        <v>5.96378793105347E-2</v>
      </c>
      <c r="M525" s="14"/>
      <c r="N525" s="14">
        <v>0.103554249897853</v>
      </c>
      <c r="O525" s="14">
        <v>0.122000487547418</v>
      </c>
      <c r="P525" s="14">
        <v>0.14557878863762999</v>
      </c>
      <c r="Q525" s="14">
        <v>0.13776046786947599</v>
      </c>
      <c r="R525" s="14"/>
      <c r="S525" s="14">
        <v>0.12887163321217099</v>
      </c>
      <c r="T525" s="14">
        <v>0.14537312010960701</v>
      </c>
      <c r="U525" s="14">
        <v>0.114717469366668</v>
      </c>
      <c r="V525" s="14">
        <v>0.12001892019933599</v>
      </c>
      <c r="W525" s="14">
        <v>0.12084086532812</v>
      </c>
      <c r="X525" s="14">
        <v>0.175246971679166</v>
      </c>
      <c r="Y525" s="14">
        <v>0.14834586562452201</v>
      </c>
      <c r="Z525" s="14">
        <v>0.14364330117785901</v>
      </c>
      <c r="AA525" s="14">
        <v>0.108503041878118</v>
      </c>
      <c r="AB525" s="14">
        <v>0.101373300763205</v>
      </c>
      <c r="AC525" s="14">
        <v>7.4652548336044094E-2</v>
      </c>
      <c r="AD525" s="14">
        <v>0.10007508242917899</v>
      </c>
      <c r="AE525" s="14"/>
      <c r="AF525" s="14">
        <v>0.12902228179305</v>
      </c>
      <c r="AG525" s="14">
        <v>0.138468771638525</v>
      </c>
      <c r="AH525" s="14">
        <v>0.12039870186490401</v>
      </c>
      <c r="AI525" s="14"/>
      <c r="AJ525" s="14">
        <v>8.68376147012586E-2</v>
      </c>
      <c r="AK525" s="14">
        <v>0.16209666317970201</v>
      </c>
      <c r="AL525" s="14">
        <v>0.11809194717389999</v>
      </c>
      <c r="AM525" s="14">
        <v>0.134170867518912</v>
      </c>
      <c r="AN525" s="14">
        <v>0.14481928246669301</v>
      </c>
      <c r="AO525" s="14"/>
      <c r="AP525" s="14">
        <v>5.6280253050973103E-2</v>
      </c>
      <c r="AQ525" s="14">
        <v>0.16367949285917499</v>
      </c>
      <c r="AR525" s="14">
        <v>0.10684135518632799</v>
      </c>
      <c r="AS525" s="14">
        <v>0.17010950926871299</v>
      </c>
      <c r="AT525" s="14">
        <v>7.5782269857641305E-2</v>
      </c>
      <c r="AU525" s="14"/>
      <c r="AV525" s="14" t="s">
        <v>84</v>
      </c>
      <c r="AW525" s="14">
        <v>0.133405934215095</v>
      </c>
      <c r="AX525" s="14">
        <v>0.13446290178333001</v>
      </c>
      <c r="AY525" s="14">
        <v>0.125130140538245</v>
      </c>
      <c r="AZ525" s="14">
        <v>0.20041653319508199</v>
      </c>
      <c r="BA525" s="14"/>
      <c r="BB525" s="14">
        <v>0.14942148291943799</v>
      </c>
      <c r="BC525" s="14">
        <v>0.128098410118828</v>
      </c>
      <c r="BD525" s="14">
        <v>4.0267524159866099E-2</v>
      </c>
      <c r="BE525" s="14"/>
      <c r="BF525" s="14">
        <v>0.115489293397931</v>
      </c>
    </row>
    <row r="526" spans="2:58" x14ac:dyDescent="0.35">
      <c r="B526" t="s">
        <v>218</v>
      </c>
      <c r="C526" s="14">
        <v>0.18662534943533199</v>
      </c>
      <c r="D526" s="14">
        <v>0.177671941563772</v>
      </c>
      <c r="E526" s="14">
        <v>0.19491430971050999</v>
      </c>
      <c r="F526" s="14"/>
      <c r="G526" s="14">
        <v>0.25256559183949601</v>
      </c>
      <c r="H526" s="14">
        <v>0.17914553058694299</v>
      </c>
      <c r="I526" s="14">
        <v>0.20148085356053499</v>
      </c>
      <c r="J526" s="14">
        <v>0.20503406558476001</v>
      </c>
      <c r="K526" s="14">
        <v>0.16168902925293399</v>
      </c>
      <c r="L526" s="14">
        <v>0.13851868006397899</v>
      </c>
      <c r="M526" s="14"/>
      <c r="N526" s="14">
        <v>0.204474864002644</v>
      </c>
      <c r="O526" s="14">
        <v>0.19482891746903899</v>
      </c>
      <c r="P526" s="14">
        <v>0.15056084848273499</v>
      </c>
      <c r="Q526" s="14">
        <v>0.193860073910499</v>
      </c>
      <c r="R526" s="14"/>
      <c r="S526" s="14">
        <v>0.180926655554733</v>
      </c>
      <c r="T526" s="14">
        <v>0.195628893909011</v>
      </c>
      <c r="U526" s="14">
        <v>0.173076564990291</v>
      </c>
      <c r="V526" s="14">
        <v>0.19245093931680199</v>
      </c>
      <c r="W526" s="14">
        <v>0.191687278457567</v>
      </c>
      <c r="X526" s="14">
        <v>0.15769572275838001</v>
      </c>
      <c r="Y526" s="14">
        <v>0.17083280456121799</v>
      </c>
      <c r="Z526" s="14">
        <v>0.27407744419566399</v>
      </c>
      <c r="AA526" s="14">
        <v>0.21322860164941099</v>
      </c>
      <c r="AB526" s="14">
        <v>0.196374590872366</v>
      </c>
      <c r="AC526" s="14">
        <v>0.168184475537274</v>
      </c>
      <c r="AD526" s="14">
        <v>9.7806500880058003E-2</v>
      </c>
      <c r="AE526" s="14"/>
      <c r="AF526" s="14">
        <v>0.14077765612603599</v>
      </c>
      <c r="AG526" s="14">
        <v>0.19828178939101401</v>
      </c>
      <c r="AH526" s="14">
        <v>0.18560739681062399</v>
      </c>
      <c r="AI526" s="14"/>
      <c r="AJ526" s="14">
        <v>0.14470429861642001</v>
      </c>
      <c r="AK526" s="14">
        <v>0.232802488849288</v>
      </c>
      <c r="AL526" s="14">
        <v>0.17154772641875701</v>
      </c>
      <c r="AM526" s="14">
        <v>0.17137815972505799</v>
      </c>
      <c r="AN526" s="14">
        <v>0.156643578046266</v>
      </c>
      <c r="AO526" s="14"/>
      <c r="AP526" s="14">
        <v>0.117380676254342</v>
      </c>
      <c r="AQ526" s="14">
        <v>0.21360705789939699</v>
      </c>
      <c r="AR526" s="14">
        <v>0.17208129671359401</v>
      </c>
      <c r="AS526" s="14">
        <v>0.2023528262623</v>
      </c>
      <c r="AT526" s="14">
        <v>0.15503575973785599</v>
      </c>
      <c r="AU526" s="14"/>
      <c r="AV526" s="14" t="s">
        <v>84</v>
      </c>
      <c r="AW526" s="14">
        <v>0.21265188892872999</v>
      </c>
      <c r="AX526" s="14">
        <v>0.21322368350389401</v>
      </c>
      <c r="AY526" s="14">
        <v>0.17199600053023301</v>
      </c>
      <c r="AZ526" s="14">
        <v>0.162326954996692</v>
      </c>
      <c r="BA526" s="14"/>
      <c r="BB526" s="14">
        <v>0.14643079526595901</v>
      </c>
      <c r="BC526" s="14">
        <v>0.20494313177608101</v>
      </c>
      <c r="BD526" s="14">
        <v>0.151609602001195</v>
      </c>
      <c r="BE526" s="14"/>
      <c r="BF526" s="14">
        <v>0.170400854655683</v>
      </c>
    </row>
    <row r="527" spans="2:58" x14ac:dyDescent="0.35">
      <c r="B527" t="s">
        <v>219</v>
      </c>
      <c r="C527" s="14">
        <v>0.35897959671632501</v>
      </c>
      <c r="D527" s="14">
        <v>0.34486112649128597</v>
      </c>
      <c r="E527" s="14">
        <v>0.37385324336574699</v>
      </c>
      <c r="F527" s="14"/>
      <c r="G527" s="14">
        <v>0.33327715071542502</v>
      </c>
      <c r="H527" s="14">
        <v>0.37217402167086799</v>
      </c>
      <c r="I527" s="14">
        <v>0.29465589688596799</v>
      </c>
      <c r="J527" s="14">
        <v>0.38463242068377501</v>
      </c>
      <c r="K527" s="14">
        <v>0.32663898099526001</v>
      </c>
      <c r="L527" s="14">
        <v>0.41846675070372902</v>
      </c>
      <c r="M527" s="14"/>
      <c r="N527" s="14">
        <v>0.35695626170976802</v>
      </c>
      <c r="O527" s="14">
        <v>0.35867324805231399</v>
      </c>
      <c r="P527" s="14">
        <v>0.38876440893480202</v>
      </c>
      <c r="Q527" s="14">
        <v>0.335501794952549</v>
      </c>
      <c r="R527" s="14"/>
      <c r="S527" s="14">
        <v>0.30874948175406403</v>
      </c>
      <c r="T527" s="14">
        <v>0.33511405988196502</v>
      </c>
      <c r="U527" s="14">
        <v>0.34274410425637702</v>
      </c>
      <c r="V527" s="14">
        <v>0.34097295517536902</v>
      </c>
      <c r="W527" s="14">
        <v>0.45851267906704901</v>
      </c>
      <c r="X527" s="14">
        <v>0.32557712240187497</v>
      </c>
      <c r="Y527" s="14">
        <v>0.427123185948099</v>
      </c>
      <c r="Z527" s="14">
        <v>0.30566515572342501</v>
      </c>
      <c r="AA527" s="14">
        <v>0.342137315655478</v>
      </c>
      <c r="AB527" s="14">
        <v>0.37433363682193599</v>
      </c>
      <c r="AC527" s="14">
        <v>0.358201240247147</v>
      </c>
      <c r="AD527" s="14">
        <v>0.56890081527542602</v>
      </c>
      <c r="AE527" s="14"/>
      <c r="AF527" s="14">
        <v>0.393714898526624</v>
      </c>
      <c r="AG527" s="14">
        <v>0.32955183552154899</v>
      </c>
      <c r="AH527" s="14">
        <v>0.38126206601118801</v>
      </c>
      <c r="AI527" s="14"/>
      <c r="AJ527" s="14">
        <v>0.40064900026581202</v>
      </c>
      <c r="AK527" s="14">
        <v>0.31769491556658702</v>
      </c>
      <c r="AL527" s="14">
        <v>0.34964639301593398</v>
      </c>
      <c r="AM527" s="14">
        <v>0.47681816297462598</v>
      </c>
      <c r="AN527" s="14">
        <v>0.35900532503864502</v>
      </c>
      <c r="AO527" s="14"/>
      <c r="AP527" s="14">
        <v>0.44445881545202198</v>
      </c>
      <c r="AQ527" s="14">
        <v>0.32102373960756297</v>
      </c>
      <c r="AR527" s="14">
        <v>0.38322385086153099</v>
      </c>
      <c r="AS527" s="14">
        <v>0.408244315199987</v>
      </c>
      <c r="AT527" s="14">
        <v>0.32896568628764</v>
      </c>
      <c r="AU527" s="14"/>
      <c r="AV527" s="14" t="s">
        <v>84</v>
      </c>
      <c r="AW527" s="14">
        <v>0.36786326739601199</v>
      </c>
      <c r="AX527" s="14">
        <v>0.34101475681023402</v>
      </c>
      <c r="AY527" s="14">
        <v>0.33439957661037401</v>
      </c>
      <c r="AZ527" s="14">
        <v>0.193265226602645</v>
      </c>
      <c r="BA527" s="14"/>
      <c r="BB527" s="14">
        <v>0.36932843948503602</v>
      </c>
      <c r="BC527" s="14">
        <v>0.40831200185607103</v>
      </c>
      <c r="BD527" s="14">
        <v>0.30098626142250501</v>
      </c>
      <c r="BE527" s="14"/>
      <c r="BF527" s="14">
        <v>0.362515919326658</v>
      </c>
    </row>
    <row r="528" spans="2:58" x14ac:dyDescent="0.35">
      <c r="B528" t="s">
        <v>220</v>
      </c>
      <c r="C528" s="14">
        <v>8.6724578287883394E-2</v>
      </c>
      <c r="D528" s="14">
        <v>0.106621262830952</v>
      </c>
      <c r="E528" s="14">
        <v>6.7513542857422101E-2</v>
      </c>
      <c r="F528" s="14"/>
      <c r="G528" s="14">
        <v>0.142027189265169</v>
      </c>
      <c r="H528" s="14">
        <v>0.14800519317272101</v>
      </c>
      <c r="I528" s="14">
        <v>0.11096218914299601</v>
      </c>
      <c r="J528" s="14">
        <v>4.08748811713604E-2</v>
      </c>
      <c r="K528" s="14">
        <v>4.0315885113795302E-2</v>
      </c>
      <c r="L528" s="14">
        <v>4.8990109318901902E-2</v>
      </c>
      <c r="M528" s="14"/>
      <c r="N528" s="14">
        <v>0.108817419740504</v>
      </c>
      <c r="O528" s="14">
        <v>7.6660599945928096E-2</v>
      </c>
      <c r="P528" s="14">
        <v>8.8506793419622504E-2</v>
      </c>
      <c r="Q528" s="14">
        <v>7.3299482361716101E-2</v>
      </c>
      <c r="R528" s="14"/>
      <c r="S528" s="14">
        <v>0.124563431917586</v>
      </c>
      <c r="T528" s="14">
        <v>7.4509413143221306E-2</v>
      </c>
      <c r="U528" s="14">
        <v>7.8193686608776694E-2</v>
      </c>
      <c r="V528" s="14">
        <v>7.2897306247770993E-2</v>
      </c>
      <c r="W528" s="14">
        <v>7.3903308022313194E-2</v>
      </c>
      <c r="X528" s="14">
        <v>0.101433514002498</v>
      </c>
      <c r="Y528" s="14">
        <v>5.7002060619917402E-2</v>
      </c>
      <c r="Z528" s="14">
        <v>8.0389477473945606E-2</v>
      </c>
      <c r="AA528" s="14">
        <v>9.7116701953343598E-2</v>
      </c>
      <c r="AB528" s="14">
        <v>6.8503253554636503E-2</v>
      </c>
      <c r="AC528" s="14">
        <v>0.10736298398876</v>
      </c>
      <c r="AD528" s="14">
        <v>8.2524785222931996E-2</v>
      </c>
      <c r="AE528" s="14"/>
      <c r="AF528" s="14">
        <v>7.4526114955141998E-2</v>
      </c>
      <c r="AG528" s="14">
        <v>8.8170869772912205E-2</v>
      </c>
      <c r="AH528" s="14">
        <v>8.2603210731793095E-2</v>
      </c>
      <c r="AI528" s="14"/>
      <c r="AJ528" s="14">
        <v>9.5673174651049797E-2</v>
      </c>
      <c r="AK528" s="14">
        <v>0.10194360062473901</v>
      </c>
      <c r="AL528" s="14">
        <v>6.8383324007934093E-2</v>
      </c>
      <c r="AM528" s="14">
        <v>6.9879774368818107E-2</v>
      </c>
      <c r="AN528" s="14">
        <v>6.2799302056598894E-2</v>
      </c>
      <c r="AO528" s="14"/>
      <c r="AP528" s="14">
        <v>0.127504452544275</v>
      </c>
      <c r="AQ528" s="14">
        <v>0.109830430675101</v>
      </c>
      <c r="AR528" s="14">
        <v>3.6821063550186398E-2</v>
      </c>
      <c r="AS528" s="14">
        <v>3.1533851356701899E-2</v>
      </c>
      <c r="AT528" s="14">
        <v>7.3968446280507902E-2</v>
      </c>
      <c r="AU528" s="14"/>
      <c r="AV528" s="14" t="s">
        <v>84</v>
      </c>
      <c r="AW528" s="14">
        <v>8.4646889853394705E-2</v>
      </c>
      <c r="AX528" s="14">
        <v>8.3463815017073006E-2</v>
      </c>
      <c r="AY528" s="14">
        <v>0.16273621321932499</v>
      </c>
      <c r="AZ528" s="14">
        <v>0.121146931148016</v>
      </c>
      <c r="BA528" s="14"/>
      <c r="BB528" s="14">
        <v>0.13540462966348801</v>
      </c>
      <c r="BC528" s="14">
        <v>1.98810242551785E-2</v>
      </c>
      <c r="BD528" s="14">
        <v>0.10311158147982601</v>
      </c>
      <c r="BE528" s="14"/>
      <c r="BF528" s="14">
        <v>7.2095279211874905E-2</v>
      </c>
    </row>
    <row r="529" spans="2:58" x14ac:dyDescent="0.35">
      <c r="B529" t="s">
        <v>221</v>
      </c>
      <c r="C529" s="14">
        <v>2.6335787546960001E-2</v>
      </c>
      <c r="D529" s="14">
        <v>3.2567294902647502E-2</v>
      </c>
      <c r="E529" s="14">
        <v>2.0316582550033602E-2</v>
      </c>
      <c r="F529" s="14"/>
      <c r="G529" s="14">
        <v>2.8497355739293899E-2</v>
      </c>
      <c r="H529" s="14">
        <v>4.0305593232916499E-2</v>
      </c>
      <c r="I529" s="14">
        <v>4.5897602752207001E-2</v>
      </c>
      <c r="J529" s="14">
        <v>2.0401491404982101E-2</v>
      </c>
      <c r="K529" s="14">
        <v>1.9915684113399099E-2</v>
      </c>
      <c r="L529" s="14">
        <v>6.7978898700063097E-3</v>
      </c>
      <c r="M529" s="14"/>
      <c r="N529" s="14">
        <v>4.82735075945432E-2</v>
      </c>
      <c r="O529" s="14">
        <v>1.7511104164461298E-2</v>
      </c>
      <c r="P529" s="14">
        <v>2.5560739605025799E-2</v>
      </c>
      <c r="Q529" s="14">
        <v>1.29505809047861E-2</v>
      </c>
      <c r="R529" s="14"/>
      <c r="S529" s="14">
        <v>6.4355266933490696E-2</v>
      </c>
      <c r="T529" s="14">
        <v>1.4940524712528901E-2</v>
      </c>
      <c r="U529" s="14">
        <v>1.7209844138631601E-2</v>
      </c>
      <c r="V529" s="14">
        <v>2.7786502059657901E-2</v>
      </c>
      <c r="W529" s="14">
        <v>2.1176098956101501E-2</v>
      </c>
      <c r="X529" s="14">
        <v>2.3348173364155501E-2</v>
      </c>
      <c r="Y529" s="14">
        <v>1.91697455120323E-2</v>
      </c>
      <c r="Z529" s="14">
        <v>3.3676373013722498E-2</v>
      </c>
      <c r="AA529" s="14">
        <v>1.26563372130415E-2</v>
      </c>
      <c r="AB529" s="14">
        <v>1.4589011007306399E-2</v>
      </c>
      <c r="AC529" s="14">
        <v>2.7402734732446501E-2</v>
      </c>
      <c r="AD529" s="14">
        <v>3.1924063736839703E-2</v>
      </c>
      <c r="AE529" s="14"/>
      <c r="AF529" s="14">
        <v>2.2538930781967399E-2</v>
      </c>
      <c r="AG529" s="14">
        <v>2.8980409511943601E-2</v>
      </c>
      <c r="AH529" s="14">
        <v>4.0699490283920302E-2</v>
      </c>
      <c r="AI529" s="14"/>
      <c r="AJ529" s="14">
        <v>3.55079857186524E-2</v>
      </c>
      <c r="AK529" s="14">
        <v>1.3392562972477101E-2</v>
      </c>
      <c r="AL529" s="14">
        <v>3.3912222786234798E-2</v>
      </c>
      <c r="AM529" s="14">
        <v>0</v>
      </c>
      <c r="AN529" s="14">
        <v>3.09120128332687E-2</v>
      </c>
      <c r="AO529" s="14"/>
      <c r="AP529" s="14">
        <v>5.1758573104772498E-2</v>
      </c>
      <c r="AQ529" s="14">
        <v>2.3651421334937001E-2</v>
      </c>
      <c r="AR529" s="14">
        <v>2.8678524553405499E-2</v>
      </c>
      <c r="AS529" s="14">
        <v>1.1860625098772001E-2</v>
      </c>
      <c r="AT529" s="14">
        <v>1.04393025846628E-2</v>
      </c>
      <c r="AU529" s="14"/>
      <c r="AV529" s="14" t="s">
        <v>84</v>
      </c>
      <c r="AW529" s="14">
        <v>2.10807386026006E-2</v>
      </c>
      <c r="AX529" s="14">
        <v>3.2214728223443803E-2</v>
      </c>
      <c r="AY529" s="14">
        <v>6.9064650193885593E-2</v>
      </c>
      <c r="AZ529" s="14">
        <v>4.1156805240192398E-2</v>
      </c>
      <c r="BA529" s="14"/>
      <c r="BB529" s="14">
        <v>2.8186170427588701E-2</v>
      </c>
      <c r="BC529" s="14">
        <v>1.49295871306575E-2</v>
      </c>
      <c r="BD529" s="14">
        <v>1.4099080071367801E-2</v>
      </c>
      <c r="BE529" s="14"/>
      <c r="BF529" s="14">
        <v>1.9649290499852999E-2</v>
      </c>
    </row>
    <row r="530" spans="2:58" x14ac:dyDescent="0.35">
      <c r="B530" t="s">
        <v>141</v>
      </c>
      <c r="C530" s="14">
        <v>0.21478941447902899</v>
      </c>
      <c r="D530" s="14">
        <v>0.21143202992919399</v>
      </c>
      <c r="E530" s="14">
        <v>0.21870854272661699</v>
      </c>
      <c r="F530" s="14"/>
      <c r="G530" s="14">
        <v>0.123343905178114</v>
      </c>
      <c r="H530" s="14">
        <v>9.7425447024148196E-2</v>
      </c>
      <c r="I530" s="14">
        <v>0.15990382228310701</v>
      </c>
      <c r="J530" s="14">
        <v>0.21562692157101099</v>
      </c>
      <c r="K530" s="14">
        <v>0.34473539020303001</v>
      </c>
      <c r="L530" s="14">
        <v>0.32758869073284902</v>
      </c>
      <c r="M530" s="14"/>
      <c r="N530" s="14">
        <v>0.177923697054687</v>
      </c>
      <c r="O530" s="14">
        <v>0.23032564282084</v>
      </c>
      <c r="P530" s="14">
        <v>0.201028420920185</v>
      </c>
      <c r="Q530" s="14">
        <v>0.246627600000974</v>
      </c>
      <c r="R530" s="14"/>
      <c r="S530" s="14">
        <v>0.192533530627955</v>
      </c>
      <c r="T530" s="14">
        <v>0.23443398824366701</v>
      </c>
      <c r="U530" s="14">
        <v>0.274058330639256</v>
      </c>
      <c r="V530" s="14">
        <v>0.24587337700106399</v>
      </c>
      <c r="W530" s="14">
        <v>0.13387977016885</v>
      </c>
      <c r="X530" s="14">
        <v>0.216698495793927</v>
      </c>
      <c r="Y530" s="14">
        <v>0.177526337734211</v>
      </c>
      <c r="Z530" s="14">
        <v>0.16254824841538401</v>
      </c>
      <c r="AA530" s="14">
        <v>0.22635800165060899</v>
      </c>
      <c r="AB530" s="14">
        <v>0.24482620698054999</v>
      </c>
      <c r="AC530" s="14">
        <v>0.26419601715832802</v>
      </c>
      <c r="AD530" s="14">
        <v>0.11876875245556499</v>
      </c>
      <c r="AE530" s="14"/>
      <c r="AF530" s="14">
        <v>0.23942011781718101</v>
      </c>
      <c r="AG530" s="14">
        <v>0.216546324164056</v>
      </c>
      <c r="AH530" s="14">
        <v>0.18942913429757</v>
      </c>
      <c r="AI530" s="14"/>
      <c r="AJ530" s="14">
        <v>0.23662792604680699</v>
      </c>
      <c r="AK530" s="14">
        <v>0.17206976880720701</v>
      </c>
      <c r="AL530" s="14">
        <v>0.25841838659724098</v>
      </c>
      <c r="AM530" s="14">
        <v>0.147753035412586</v>
      </c>
      <c r="AN530" s="14">
        <v>0.245820499558528</v>
      </c>
      <c r="AO530" s="14"/>
      <c r="AP530" s="14">
        <v>0.202617229593615</v>
      </c>
      <c r="AQ530" s="14">
        <v>0.16820785762382801</v>
      </c>
      <c r="AR530" s="14">
        <v>0.272353909134956</v>
      </c>
      <c r="AS530" s="14">
        <v>0.17589887281352501</v>
      </c>
      <c r="AT530" s="14">
        <v>0.35580853525169198</v>
      </c>
      <c r="AU530" s="14"/>
      <c r="AV530" s="14" t="s">
        <v>84</v>
      </c>
      <c r="AW530" s="14">
        <v>0.180351281004168</v>
      </c>
      <c r="AX530" s="14">
        <v>0.195620114662025</v>
      </c>
      <c r="AY530" s="14">
        <v>0.13667341890793699</v>
      </c>
      <c r="AZ530" s="14">
        <v>0.28168754881737201</v>
      </c>
      <c r="BA530" s="14"/>
      <c r="BB530" s="14">
        <v>0.17122848223848999</v>
      </c>
      <c r="BC530" s="14">
        <v>0.223835844863184</v>
      </c>
      <c r="BD530" s="14">
        <v>0.38992595086524001</v>
      </c>
      <c r="BE530" s="14"/>
      <c r="BF530" s="14">
        <v>0.25984936290799998</v>
      </c>
    </row>
    <row r="531" spans="2:58" x14ac:dyDescent="0.35"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</row>
    <row r="532" spans="2:58" x14ac:dyDescent="0.35">
      <c r="B532" s="6" t="s">
        <v>238</v>
      </c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</row>
    <row r="533" spans="2:58" x14ac:dyDescent="0.35">
      <c r="B533" s="24" t="s">
        <v>82</v>
      </c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</row>
    <row r="534" spans="2:58" x14ac:dyDescent="0.35">
      <c r="B534" t="s">
        <v>233</v>
      </c>
      <c r="C534" s="14">
        <v>0.115221878788489</v>
      </c>
      <c r="D534" s="14">
        <v>0.117556315889891</v>
      </c>
      <c r="E534" s="14">
        <v>0.113278068969822</v>
      </c>
      <c r="F534" s="14"/>
      <c r="G534" s="14">
        <v>4.0709541795696302E-2</v>
      </c>
      <c r="H534" s="14">
        <v>0.10649314612548599</v>
      </c>
      <c r="I534" s="14">
        <v>0.121733556113183</v>
      </c>
      <c r="J534" s="14">
        <v>0.15166893248490099</v>
      </c>
      <c r="K534" s="14">
        <v>0.14210213437616401</v>
      </c>
      <c r="L534" s="14">
        <v>0.118825791064072</v>
      </c>
      <c r="M534" s="14"/>
      <c r="N534" s="14">
        <v>0.102484233867446</v>
      </c>
      <c r="O534" s="14">
        <v>9.67003962463613E-2</v>
      </c>
      <c r="P534" s="14">
        <v>0.13935279588452501</v>
      </c>
      <c r="Q534" s="14">
        <v>0.12521131747596001</v>
      </c>
      <c r="R534" s="14"/>
      <c r="S534" s="14">
        <v>0.10237096273639699</v>
      </c>
      <c r="T534" s="14">
        <v>0.11020898093487699</v>
      </c>
      <c r="U534" s="14">
        <v>0.145373700979088</v>
      </c>
      <c r="V534" s="14">
        <v>0.16995921355142499</v>
      </c>
      <c r="W534" s="14">
        <v>0.118527344689836</v>
      </c>
      <c r="X534" s="14">
        <v>0.1199565839362</v>
      </c>
      <c r="Y534" s="14">
        <v>0.11711602783265</v>
      </c>
      <c r="Z534" s="14">
        <v>0.12976167424863899</v>
      </c>
      <c r="AA534" s="14">
        <v>9.4268973753208099E-2</v>
      </c>
      <c r="AB534" s="14">
        <v>7.8149586919374001E-2</v>
      </c>
      <c r="AC534" s="14">
        <v>0.104148918529227</v>
      </c>
      <c r="AD534" s="14">
        <v>0.112530650010363</v>
      </c>
      <c r="AE534" s="14"/>
      <c r="AF534" s="14">
        <v>0.19642729008377799</v>
      </c>
      <c r="AG534" s="14">
        <v>6.8654672897504598E-2</v>
      </c>
      <c r="AH534" s="14">
        <v>7.7037878338439197E-2</v>
      </c>
      <c r="AI534" s="14"/>
      <c r="AJ534" s="14">
        <v>0.191664670877633</v>
      </c>
      <c r="AK534" s="14">
        <v>4.6243149275270803E-2</v>
      </c>
      <c r="AL534" s="14">
        <v>4.5840692269907599E-2</v>
      </c>
      <c r="AM534" s="14">
        <v>0.301360072418702</v>
      </c>
      <c r="AN534" s="14">
        <v>0.113584248026663</v>
      </c>
      <c r="AO534" s="14"/>
      <c r="AP534" s="14">
        <v>0.204476363051871</v>
      </c>
      <c r="AQ534" s="14">
        <v>3.1345950603969198E-2</v>
      </c>
      <c r="AR534" s="14">
        <v>8.9600551623514907E-2</v>
      </c>
      <c r="AS534" s="14">
        <v>0.26393704163855303</v>
      </c>
      <c r="AT534" s="14">
        <v>0.10223212481809101</v>
      </c>
      <c r="AU534" s="14"/>
      <c r="AV534" s="14" t="s">
        <v>84</v>
      </c>
      <c r="AW534" s="14">
        <v>0.13614455321794899</v>
      </c>
      <c r="AX534" s="14">
        <v>9.8083026738444795E-2</v>
      </c>
      <c r="AY534" s="14">
        <v>6.6185624784650204E-2</v>
      </c>
      <c r="AZ534" s="14">
        <v>7.2104944828069104E-2</v>
      </c>
      <c r="BA534" s="14"/>
      <c r="BB534" s="14">
        <v>2.7409262169500001E-2</v>
      </c>
      <c r="BC534" s="14">
        <v>0.26991986859935002</v>
      </c>
      <c r="BD534" s="14">
        <v>0.146865167942661</v>
      </c>
      <c r="BE534" s="14"/>
      <c r="BF534" s="14">
        <v>0.16162369003038701</v>
      </c>
    </row>
    <row r="535" spans="2:58" x14ac:dyDescent="0.35">
      <c r="B535" t="s">
        <v>234</v>
      </c>
      <c r="C535" s="14">
        <v>0.12828045977449001</v>
      </c>
      <c r="D535" s="14">
        <v>0.14378554977663099</v>
      </c>
      <c r="E535" s="14">
        <v>0.113488910532339</v>
      </c>
      <c r="F535" s="14"/>
      <c r="G535" s="14">
        <v>0.119116065300668</v>
      </c>
      <c r="H535" s="14">
        <v>9.5055082611043298E-2</v>
      </c>
      <c r="I535" s="14">
        <v>9.2967311245217801E-2</v>
      </c>
      <c r="J535" s="14">
        <v>0.108075523596106</v>
      </c>
      <c r="K535" s="14">
        <v>0.16905789374951699</v>
      </c>
      <c r="L535" s="14">
        <v>0.17913562130494701</v>
      </c>
      <c r="M535" s="14"/>
      <c r="N535" s="14">
        <v>0.137602479833911</v>
      </c>
      <c r="O535" s="14">
        <v>0.122186830659784</v>
      </c>
      <c r="P535" s="14">
        <v>0.14430144557934901</v>
      </c>
      <c r="Q535" s="14">
        <v>0.108305637322118</v>
      </c>
      <c r="R535" s="14"/>
      <c r="S535" s="14">
        <v>9.2059507675153807E-2</v>
      </c>
      <c r="T535" s="14">
        <v>0.179164480590391</v>
      </c>
      <c r="U535" s="14">
        <v>8.7967812648446206E-2</v>
      </c>
      <c r="V535" s="14">
        <v>0.159296583090071</v>
      </c>
      <c r="W535" s="14">
        <v>0.152386046872344</v>
      </c>
      <c r="X535" s="14">
        <v>0.121479142356649</v>
      </c>
      <c r="Y535" s="14">
        <v>0.15825421741277601</v>
      </c>
      <c r="Z535" s="14">
        <v>8.3910929938260201E-2</v>
      </c>
      <c r="AA535" s="14">
        <v>0.122414641966491</v>
      </c>
      <c r="AB535" s="14">
        <v>0.121204206633742</v>
      </c>
      <c r="AC535" s="14">
        <v>8.4781177937360605E-2</v>
      </c>
      <c r="AD535" s="14">
        <v>0.150561852777956</v>
      </c>
      <c r="AE535" s="14"/>
      <c r="AF535" s="14">
        <v>0.157122957124117</v>
      </c>
      <c r="AG535" s="14">
        <v>0.115586505824626</v>
      </c>
      <c r="AH535" s="14">
        <v>9.7170197694451593E-2</v>
      </c>
      <c r="AI535" s="14"/>
      <c r="AJ535" s="14">
        <v>0.19816555096122601</v>
      </c>
      <c r="AK535" s="14">
        <v>6.6242837352240902E-2</v>
      </c>
      <c r="AL535" s="14">
        <v>0.104422323881497</v>
      </c>
      <c r="AM535" s="14">
        <v>0.14343933082198901</v>
      </c>
      <c r="AN535" s="14">
        <v>0.108008870121598</v>
      </c>
      <c r="AO535" s="14"/>
      <c r="AP535" s="14">
        <v>0.236160691470714</v>
      </c>
      <c r="AQ535" s="14">
        <v>4.5142567487439299E-2</v>
      </c>
      <c r="AR535" s="14">
        <v>0.119101235685956</v>
      </c>
      <c r="AS535" s="14">
        <v>0.21820313975876199</v>
      </c>
      <c r="AT535" s="14">
        <v>0.133441342969635</v>
      </c>
      <c r="AU535" s="14"/>
      <c r="AV535" s="14" t="s">
        <v>84</v>
      </c>
      <c r="AW535" s="14">
        <v>0.111985267160532</v>
      </c>
      <c r="AX535" s="14">
        <v>0.112764885032688</v>
      </c>
      <c r="AY535" s="14">
        <v>0.12915911246928899</v>
      </c>
      <c r="AZ535" s="14">
        <v>0.116034816491961</v>
      </c>
      <c r="BA535" s="14"/>
      <c r="BB535" s="14">
        <v>2.4774395032218101E-2</v>
      </c>
      <c r="BC535" s="14">
        <v>0.23699062228214399</v>
      </c>
      <c r="BD535" s="14">
        <v>0.19734649855093001</v>
      </c>
      <c r="BE535" s="14"/>
      <c r="BF535" s="14">
        <v>0.15194149045844199</v>
      </c>
    </row>
    <row r="536" spans="2:58" x14ac:dyDescent="0.35">
      <c r="B536" t="s">
        <v>219</v>
      </c>
      <c r="C536" s="14">
        <v>0.32228351081727802</v>
      </c>
      <c r="D536" s="14">
        <v>0.33756740830142801</v>
      </c>
      <c r="E536" s="14">
        <v>0.30725901971043201</v>
      </c>
      <c r="F536" s="14"/>
      <c r="G536" s="14">
        <v>0.30035629502661798</v>
      </c>
      <c r="H536" s="14">
        <v>0.28284609110541697</v>
      </c>
      <c r="I536" s="14">
        <v>0.25543491370924198</v>
      </c>
      <c r="J536" s="14">
        <v>0.33416934625868</v>
      </c>
      <c r="K536" s="14">
        <v>0.33644931939462103</v>
      </c>
      <c r="L536" s="14">
        <v>0.40404468288015599</v>
      </c>
      <c r="M536" s="14"/>
      <c r="N536" s="14">
        <v>0.31197046971883502</v>
      </c>
      <c r="O536" s="14">
        <v>0.32970519678764898</v>
      </c>
      <c r="P536" s="14">
        <v>0.310479677983175</v>
      </c>
      <c r="Q536" s="14">
        <v>0.33810143475951299</v>
      </c>
      <c r="R536" s="14"/>
      <c r="S536" s="14">
        <v>0.312689983263848</v>
      </c>
      <c r="T536" s="14">
        <v>0.35331621049401801</v>
      </c>
      <c r="U536" s="14">
        <v>0.34903688521220499</v>
      </c>
      <c r="V536" s="14">
        <v>0.300786645830453</v>
      </c>
      <c r="W536" s="14">
        <v>0.33209377419435399</v>
      </c>
      <c r="X536" s="14">
        <v>0.30201953556632799</v>
      </c>
      <c r="Y536" s="14">
        <v>0.27776602984075399</v>
      </c>
      <c r="Z536" s="14">
        <v>0.24772422859373999</v>
      </c>
      <c r="AA536" s="14">
        <v>0.276142350721783</v>
      </c>
      <c r="AB536" s="14">
        <v>0.39631376876871599</v>
      </c>
      <c r="AC536" s="14">
        <v>0.37993832446275799</v>
      </c>
      <c r="AD536" s="14">
        <v>0.33196478633537002</v>
      </c>
      <c r="AE536" s="14"/>
      <c r="AF536" s="14">
        <v>0.34722374054815902</v>
      </c>
      <c r="AG536" s="14">
        <v>0.32449010052486998</v>
      </c>
      <c r="AH536" s="14">
        <v>0.275177233319224</v>
      </c>
      <c r="AI536" s="14"/>
      <c r="AJ536" s="14">
        <v>0.366594236794203</v>
      </c>
      <c r="AK536" s="14">
        <v>0.25444785617990601</v>
      </c>
      <c r="AL536" s="14">
        <v>0.50590379698638999</v>
      </c>
      <c r="AM536" s="14">
        <v>0.45334428798087101</v>
      </c>
      <c r="AN536" s="14">
        <v>0.25994543628002997</v>
      </c>
      <c r="AO536" s="14"/>
      <c r="AP536" s="14">
        <v>0.36689212905170299</v>
      </c>
      <c r="AQ536" s="14">
        <v>0.26118765921739201</v>
      </c>
      <c r="AR536" s="14">
        <v>0.436051230016958</v>
      </c>
      <c r="AS536" s="14">
        <v>0.36086570291647901</v>
      </c>
      <c r="AT536" s="14">
        <v>0.33888557404532499</v>
      </c>
      <c r="AU536" s="14"/>
      <c r="AV536" s="14" t="s">
        <v>84</v>
      </c>
      <c r="AW536" s="14">
        <v>0.31070936779541403</v>
      </c>
      <c r="AX536" s="14">
        <v>0.288378169316509</v>
      </c>
      <c r="AY536" s="14">
        <v>0.30896204287885598</v>
      </c>
      <c r="AZ536" s="14">
        <v>0.32382395105476303</v>
      </c>
      <c r="BA536" s="14"/>
      <c r="BB536" s="14">
        <v>0.35138804286013903</v>
      </c>
      <c r="BC536" s="14">
        <v>0.368788169232661</v>
      </c>
      <c r="BD536" s="14">
        <v>0.43003240975285201</v>
      </c>
      <c r="BE536" s="14"/>
      <c r="BF536" s="14">
        <v>0.38221432655889498</v>
      </c>
    </row>
    <row r="537" spans="2:58" x14ac:dyDescent="0.35">
      <c r="B537" t="s">
        <v>235</v>
      </c>
      <c r="C537" s="14">
        <v>0.24635879632479199</v>
      </c>
      <c r="D537" s="14">
        <v>0.234592162486461</v>
      </c>
      <c r="E537" s="14">
        <v>0.25768061279260102</v>
      </c>
      <c r="F537" s="14"/>
      <c r="G537" s="14">
        <v>0.30166262094054402</v>
      </c>
      <c r="H537" s="14">
        <v>0.32266964717082702</v>
      </c>
      <c r="I537" s="14">
        <v>0.31693241426084001</v>
      </c>
      <c r="J537" s="14">
        <v>0.23083352935510901</v>
      </c>
      <c r="K537" s="14">
        <v>0.15988662384805899</v>
      </c>
      <c r="L537" s="14">
        <v>0.16096956491474901</v>
      </c>
      <c r="M537" s="14"/>
      <c r="N537" s="14">
        <v>0.247669408880482</v>
      </c>
      <c r="O537" s="14">
        <v>0.27192317100306201</v>
      </c>
      <c r="P537" s="14">
        <v>0.22781993940596501</v>
      </c>
      <c r="Q537" s="14">
        <v>0.23718121770061401</v>
      </c>
      <c r="R537" s="14"/>
      <c r="S537" s="14">
        <v>0.285048392910486</v>
      </c>
      <c r="T537" s="14">
        <v>0.21161742538820399</v>
      </c>
      <c r="U537" s="14">
        <v>0.220536782711405</v>
      </c>
      <c r="V537" s="14">
        <v>0.19562218510538701</v>
      </c>
      <c r="W537" s="14">
        <v>0.26471331313475499</v>
      </c>
      <c r="X537" s="14">
        <v>0.24728398324843801</v>
      </c>
      <c r="Y537" s="14">
        <v>0.221965846211022</v>
      </c>
      <c r="Z537" s="14">
        <v>0.31415239288896102</v>
      </c>
      <c r="AA537" s="14">
        <v>0.29351273023788799</v>
      </c>
      <c r="AB537" s="14">
        <v>0.23397799134860101</v>
      </c>
      <c r="AC537" s="14">
        <v>0.27213288465976099</v>
      </c>
      <c r="AD537" s="14">
        <v>0.18738874542539899</v>
      </c>
      <c r="AE537" s="14"/>
      <c r="AF537" s="14">
        <v>0.14955053651560901</v>
      </c>
      <c r="AG537" s="14">
        <v>0.30852328798672801</v>
      </c>
      <c r="AH537" s="14">
        <v>0.29149189089479399</v>
      </c>
      <c r="AI537" s="14"/>
      <c r="AJ537" s="14">
        <v>0.117512036875487</v>
      </c>
      <c r="AK537" s="14">
        <v>0.41641692423047999</v>
      </c>
      <c r="AL537" s="14">
        <v>0.199544310811923</v>
      </c>
      <c r="AM537" s="14">
        <v>0</v>
      </c>
      <c r="AN537" s="14">
        <v>0.23565303056171399</v>
      </c>
      <c r="AO537" s="14"/>
      <c r="AP537" s="14">
        <v>8.8418416944738107E-2</v>
      </c>
      <c r="AQ537" s="14">
        <v>0.42907476076241302</v>
      </c>
      <c r="AR537" s="14">
        <v>0.19922973301637001</v>
      </c>
      <c r="AS537" s="14">
        <v>8.2271502526429105E-2</v>
      </c>
      <c r="AT537" s="14">
        <v>0.105073860002472</v>
      </c>
      <c r="AU537" s="14"/>
      <c r="AV537" s="14" t="s">
        <v>84</v>
      </c>
      <c r="AW537" s="14">
        <v>0.276282627822793</v>
      </c>
      <c r="AX537" s="14">
        <v>0.31765551776314299</v>
      </c>
      <c r="AY537" s="14">
        <v>0.25405844949413098</v>
      </c>
      <c r="AZ537" s="14">
        <v>0.12090657204418299</v>
      </c>
      <c r="BA537" s="14"/>
      <c r="BB537" s="14">
        <v>0.33616242890653197</v>
      </c>
      <c r="BC537" s="14">
        <v>4.8158137439472601E-2</v>
      </c>
      <c r="BD537" s="14">
        <v>8.0205395201090102E-2</v>
      </c>
      <c r="BE537" s="14"/>
      <c r="BF537" s="14">
        <v>0.14897025422337801</v>
      </c>
    </row>
    <row r="538" spans="2:58" x14ac:dyDescent="0.35">
      <c r="B538" t="s">
        <v>236</v>
      </c>
      <c r="C538" s="14">
        <v>8.6955430590401006E-2</v>
      </c>
      <c r="D538" s="14">
        <v>9.9917310408115495E-2</v>
      </c>
      <c r="E538" s="14">
        <v>7.4530159247752206E-2</v>
      </c>
      <c r="F538" s="14"/>
      <c r="G538" s="14">
        <v>0.127643888186417</v>
      </c>
      <c r="H538" s="14">
        <v>0.12708751856130901</v>
      </c>
      <c r="I538" s="14">
        <v>0.11384529769247199</v>
      </c>
      <c r="J538" s="14">
        <v>7.6854993056348506E-2</v>
      </c>
      <c r="K538" s="14">
        <v>5.5168652599358201E-2</v>
      </c>
      <c r="L538" s="14">
        <v>3.5012024585341597E-2</v>
      </c>
      <c r="M538" s="14"/>
      <c r="N538" s="14">
        <v>0.115905197565413</v>
      </c>
      <c r="O538" s="14">
        <v>8.2337684751103105E-2</v>
      </c>
      <c r="P538" s="14">
        <v>9.2492911745390996E-2</v>
      </c>
      <c r="Q538" s="14">
        <v>5.5236039680207599E-2</v>
      </c>
      <c r="R538" s="14"/>
      <c r="S538" s="14">
        <v>0.123099030704274</v>
      </c>
      <c r="T538" s="14">
        <v>4.9767670874756802E-2</v>
      </c>
      <c r="U538" s="14">
        <v>6.0776420353273797E-2</v>
      </c>
      <c r="V538" s="14">
        <v>5.9037301276342699E-2</v>
      </c>
      <c r="W538" s="14">
        <v>5.2623508967475301E-2</v>
      </c>
      <c r="X538" s="14">
        <v>0.111017789894006</v>
      </c>
      <c r="Y538" s="14">
        <v>9.83029375496699E-2</v>
      </c>
      <c r="Z538" s="14">
        <v>0.15401041542139601</v>
      </c>
      <c r="AA538" s="14">
        <v>0.13134653302369101</v>
      </c>
      <c r="AB538" s="14">
        <v>4.0388772366419301E-2</v>
      </c>
      <c r="AC538" s="14">
        <v>9.40795830579082E-2</v>
      </c>
      <c r="AD538" s="14">
        <v>8.6519346580557696E-2</v>
      </c>
      <c r="AE538" s="14"/>
      <c r="AF538" s="14">
        <v>6.0953338051525897E-2</v>
      </c>
      <c r="AG538" s="14">
        <v>9.8327512084574603E-2</v>
      </c>
      <c r="AH538" s="14">
        <v>0.11094137406636501</v>
      </c>
      <c r="AI538" s="14"/>
      <c r="AJ538" s="14">
        <v>3.3599455165127599E-2</v>
      </c>
      <c r="AK538" s="14">
        <v>0.17048194718666601</v>
      </c>
      <c r="AL538" s="14">
        <v>4.7662308175381897E-2</v>
      </c>
      <c r="AM538" s="14">
        <v>6.7656724570499899E-2</v>
      </c>
      <c r="AN538" s="14">
        <v>9.7288060645747604E-2</v>
      </c>
      <c r="AO538" s="14"/>
      <c r="AP538" s="14">
        <v>3.4692165168866501E-2</v>
      </c>
      <c r="AQ538" s="14">
        <v>0.18376068269508899</v>
      </c>
      <c r="AR538" s="14">
        <v>3.3302969006971501E-2</v>
      </c>
      <c r="AS538" s="14">
        <v>1.6133081280143399E-2</v>
      </c>
      <c r="AT538" s="14">
        <v>2.70654022059784E-2</v>
      </c>
      <c r="AU538" s="14"/>
      <c r="AV538" s="14" t="s">
        <v>84</v>
      </c>
      <c r="AW538" s="14">
        <v>7.1657877060455399E-2</v>
      </c>
      <c r="AX538" s="14">
        <v>0.10198507438521701</v>
      </c>
      <c r="AY538" s="14">
        <v>0.17500731761059901</v>
      </c>
      <c r="AZ538" s="14">
        <v>0.243306733211823</v>
      </c>
      <c r="BA538" s="14"/>
      <c r="BB538" s="14">
        <v>0.116042602365053</v>
      </c>
      <c r="BC538" s="14">
        <v>1.4426361878008701E-2</v>
      </c>
      <c r="BD538" s="14">
        <v>0</v>
      </c>
      <c r="BE538" s="14"/>
      <c r="BF538" s="14">
        <v>4.0216576975763398E-2</v>
      </c>
    </row>
    <row r="539" spans="2:58" x14ac:dyDescent="0.35">
      <c r="B539" t="s">
        <v>141</v>
      </c>
      <c r="C539" s="14">
        <v>0.100899923704549</v>
      </c>
      <c r="D539" s="14">
        <v>6.6581253137474206E-2</v>
      </c>
      <c r="E539" s="14">
        <v>0.13376322874705401</v>
      </c>
      <c r="F539" s="14"/>
      <c r="G539" s="14">
        <v>0.110511588750057</v>
      </c>
      <c r="H539" s="14">
        <v>6.5848514425918103E-2</v>
      </c>
      <c r="I539" s="14">
        <v>9.9086506979045502E-2</v>
      </c>
      <c r="J539" s="14">
        <v>9.8397675248855301E-2</v>
      </c>
      <c r="K539" s="14">
        <v>0.13733537603228099</v>
      </c>
      <c r="L539" s="14">
        <v>0.102012315250733</v>
      </c>
      <c r="M539" s="14"/>
      <c r="N539" s="14">
        <v>8.4368210133913796E-2</v>
      </c>
      <c r="O539" s="14">
        <v>9.7146720552041099E-2</v>
      </c>
      <c r="P539" s="14">
        <v>8.5553229401594696E-2</v>
      </c>
      <c r="Q539" s="14">
        <v>0.135964353061587</v>
      </c>
      <c r="R539" s="14"/>
      <c r="S539" s="14">
        <v>8.4732122709841595E-2</v>
      </c>
      <c r="T539" s="14">
        <v>9.5925231717753204E-2</v>
      </c>
      <c r="U539" s="14">
        <v>0.13630839809558201</v>
      </c>
      <c r="V539" s="14">
        <v>0.115298071146321</v>
      </c>
      <c r="W539" s="14">
        <v>7.9656012141236299E-2</v>
      </c>
      <c r="X539" s="14">
        <v>9.8242964998379201E-2</v>
      </c>
      <c r="Y539" s="14">
        <v>0.126594941153128</v>
      </c>
      <c r="Z539" s="14">
        <v>7.0440358909004699E-2</v>
      </c>
      <c r="AA539" s="14">
        <v>8.2314770296939399E-2</v>
      </c>
      <c r="AB539" s="14">
        <v>0.12996567396314801</v>
      </c>
      <c r="AC539" s="14">
        <v>6.4919111352984796E-2</v>
      </c>
      <c r="AD539" s="14">
        <v>0.131034618870354</v>
      </c>
      <c r="AE539" s="14"/>
      <c r="AF539" s="14">
        <v>8.8722137676811696E-2</v>
      </c>
      <c r="AG539" s="14">
        <v>8.4417920681696706E-2</v>
      </c>
      <c r="AH539" s="14">
        <v>0.14818142568672599</v>
      </c>
      <c r="AI539" s="14"/>
      <c r="AJ539" s="14">
        <v>9.2464049326323502E-2</v>
      </c>
      <c r="AK539" s="14">
        <v>4.61672857754356E-2</v>
      </c>
      <c r="AL539" s="14">
        <v>9.6626567874900995E-2</v>
      </c>
      <c r="AM539" s="14">
        <v>3.4199584207937901E-2</v>
      </c>
      <c r="AN539" s="14">
        <v>0.18552035436424799</v>
      </c>
      <c r="AO539" s="14"/>
      <c r="AP539" s="14">
        <v>6.9360234312107E-2</v>
      </c>
      <c r="AQ539" s="14">
        <v>4.9488379233697498E-2</v>
      </c>
      <c r="AR539" s="14">
        <v>0.12271428065023</v>
      </c>
      <c r="AS539" s="14">
        <v>5.8589531879633401E-2</v>
      </c>
      <c r="AT539" s="14">
        <v>0.29330169595849898</v>
      </c>
      <c r="AU539" s="14"/>
      <c r="AV539" s="14" t="s">
        <v>84</v>
      </c>
      <c r="AW539" s="14">
        <v>9.3220306942857101E-2</v>
      </c>
      <c r="AX539" s="14">
        <v>8.1133326763996996E-2</v>
      </c>
      <c r="AY539" s="14">
        <v>6.6627452762473602E-2</v>
      </c>
      <c r="AZ539" s="14">
        <v>0.1238229823692</v>
      </c>
      <c r="BA539" s="14"/>
      <c r="BB539" s="14">
        <v>0.14422326866655799</v>
      </c>
      <c r="BC539" s="14">
        <v>6.1716840568363997E-2</v>
      </c>
      <c r="BD539" s="14">
        <v>0.145550528552468</v>
      </c>
      <c r="BE539" s="14"/>
      <c r="BF539" s="14">
        <v>0.11503366175313499</v>
      </c>
    </row>
    <row r="540" spans="2:58" x14ac:dyDescent="0.35"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</row>
    <row r="541" spans="2:58" x14ac:dyDescent="0.35">
      <c r="B541" s="6" t="s">
        <v>239</v>
      </c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</row>
    <row r="542" spans="2:58" x14ac:dyDescent="0.35">
      <c r="B542" s="24" t="s">
        <v>82</v>
      </c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</row>
    <row r="543" spans="2:58" x14ac:dyDescent="0.35">
      <c r="B543" t="s">
        <v>233</v>
      </c>
      <c r="C543" s="14">
        <v>0.100551811065669</v>
      </c>
      <c r="D543" s="14">
        <v>0.10854656749470799</v>
      </c>
      <c r="E543" s="14">
        <v>9.3026570368564904E-2</v>
      </c>
      <c r="F543" s="14"/>
      <c r="G543" s="14">
        <v>5.9996611661607802E-2</v>
      </c>
      <c r="H543" s="14">
        <v>0.11294553138664799</v>
      </c>
      <c r="I543" s="14">
        <v>0.12909482429310701</v>
      </c>
      <c r="J543" s="14">
        <v>0.12323948754835901</v>
      </c>
      <c r="K543" s="14">
        <v>0.105846975038231</v>
      </c>
      <c r="L543" s="14">
        <v>7.2214466750236198E-2</v>
      </c>
      <c r="M543" s="14"/>
      <c r="N543" s="14">
        <v>9.8718946831767906E-2</v>
      </c>
      <c r="O543" s="14">
        <v>9.2638178909363197E-2</v>
      </c>
      <c r="P543" s="14">
        <v>0.102997714077655</v>
      </c>
      <c r="Q543" s="14">
        <v>0.106507648122578</v>
      </c>
      <c r="R543" s="14"/>
      <c r="S543" s="14">
        <v>0.100423066464272</v>
      </c>
      <c r="T543" s="14">
        <v>0.11334190769984601</v>
      </c>
      <c r="U543" s="14">
        <v>8.9900600394378694E-2</v>
      </c>
      <c r="V543" s="14">
        <v>0.13946887273384401</v>
      </c>
      <c r="W543" s="14">
        <v>6.4793218693906501E-2</v>
      </c>
      <c r="X543" s="14">
        <v>0.12934623084218699</v>
      </c>
      <c r="Y543" s="14">
        <v>0.119231666842761</v>
      </c>
      <c r="Z543" s="14">
        <v>8.1341625088578104E-2</v>
      </c>
      <c r="AA543" s="14">
        <v>8.0432351930154397E-2</v>
      </c>
      <c r="AB543" s="14">
        <v>7.8821667821049601E-2</v>
      </c>
      <c r="AC543" s="14">
        <v>9.3913837347047793E-2</v>
      </c>
      <c r="AD543" s="14">
        <v>8.0193881712516096E-2</v>
      </c>
      <c r="AE543" s="14"/>
      <c r="AF543" s="14">
        <v>0.14884343099109901</v>
      </c>
      <c r="AG543" s="14">
        <v>7.3503657164977504E-2</v>
      </c>
      <c r="AH543" s="14">
        <v>8.6718353129679293E-2</v>
      </c>
      <c r="AI543" s="14"/>
      <c r="AJ543" s="14">
        <v>0.15519141475061601</v>
      </c>
      <c r="AK543" s="14">
        <v>4.6372915444849699E-2</v>
      </c>
      <c r="AL543" s="14">
        <v>3.7269270759408203E-2</v>
      </c>
      <c r="AM543" s="14">
        <v>0.20338648747143601</v>
      </c>
      <c r="AN543" s="14">
        <v>0.10039652776485899</v>
      </c>
      <c r="AO543" s="14"/>
      <c r="AP543" s="14">
        <v>0.17528557724938501</v>
      </c>
      <c r="AQ543" s="14">
        <v>4.1759027912638497E-2</v>
      </c>
      <c r="AR543" s="14">
        <v>7.87996738631353E-2</v>
      </c>
      <c r="AS543" s="14">
        <v>0.212108614906727</v>
      </c>
      <c r="AT543" s="14">
        <v>6.9715568307320494E-2</v>
      </c>
      <c r="AU543" s="14"/>
      <c r="AV543" s="14" t="s">
        <v>84</v>
      </c>
      <c r="AW543" s="14">
        <v>0.105140635634784</v>
      </c>
      <c r="AX543" s="14">
        <v>0.100556763680412</v>
      </c>
      <c r="AY543" s="14">
        <v>9.3305122642887997E-2</v>
      </c>
      <c r="AZ543" s="14">
        <v>0.104361095367034</v>
      </c>
      <c r="BA543" s="14"/>
      <c r="BB543" s="14">
        <v>3.6936154991566002E-2</v>
      </c>
      <c r="BC543" s="14">
        <v>0.22432512282919501</v>
      </c>
      <c r="BD543" s="14">
        <v>9.3140841826778398E-2</v>
      </c>
      <c r="BE543" s="14"/>
      <c r="BF543" s="14">
        <v>0.12856885189009101</v>
      </c>
    </row>
    <row r="544" spans="2:58" x14ac:dyDescent="0.35">
      <c r="B544" t="s">
        <v>234</v>
      </c>
      <c r="C544" s="14">
        <v>0.119224302122191</v>
      </c>
      <c r="D544" s="14">
        <v>0.123682404115846</v>
      </c>
      <c r="E544" s="14">
        <v>0.115214495638589</v>
      </c>
      <c r="F544" s="14"/>
      <c r="G544" s="14">
        <v>0.122991264211707</v>
      </c>
      <c r="H544" s="14">
        <v>0.11117050011848199</v>
      </c>
      <c r="I544" s="14">
        <v>0.10492006790594</v>
      </c>
      <c r="J544" s="14">
        <v>0.10524237080955801</v>
      </c>
      <c r="K544" s="14">
        <v>0.144151557592333</v>
      </c>
      <c r="L544" s="14">
        <v>0.129525951625235</v>
      </c>
      <c r="M544" s="14"/>
      <c r="N544" s="14">
        <v>0.130701732446592</v>
      </c>
      <c r="O544" s="14">
        <v>9.8440456199483703E-2</v>
      </c>
      <c r="P544" s="14">
        <v>0.149811203276145</v>
      </c>
      <c r="Q544" s="14">
        <v>0.10125065668184099</v>
      </c>
      <c r="R544" s="14"/>
      <c r="S544" s="14">
        <v>9.8134092903908607E-2</v>
      </c>
      <c r="T544" s="14">
        <v>0.120803989667896</v>
      </c>
      <c r="U544" s="14">
        <v>9.7235391093983201E-2</v>
      </c>
      <c r="V544" s="14">
        <v>0.14176086225457099</v>
      </c>
      <c r="W544" s="14">
        <v>0.123298305516433</v>
      </c>
      <c r="X544" s="14">
        <v>0.12222505775433599</v>
      </c>
      <c r="Y544" s="14">
        <v>0.15750598556588499</v>
      </c>
      <c r="Z544" s="14">
        <v>0.120478038151802</v>
      </c>
      <c r="AA544" s="14">
        <v>0.11834750997985</v>
      </c>
      <c r="AB544" s="14">
        <v>0.120525594844512</v>
      </c>
      <c r="AC544" s="14">
        <v>9.4716358264966105E-2</v>
      </c>
      <c r="AD544" s="14">
        <v>0.120033598277988</v>
      </c>
      <c r="AE544" s="14"/>
      <c r="AF544" s="14">
        <v>0.14963441434560101</v>
      </c>
      <c r="AG544" s="14">
        <v>9.8514021228715304E-2</v>
      </c>
      <c r="AH544" s="14">
        <v>9.8165506956645804E-2</v>
      </c>
      <c r="AI544" s="14"/>
      <c r="AJ544" s="14">
        <v>0.18703301719911999</v>
      </c>
      <c r="AK544" s="14">
        <v>6.2987045112770201E-2</v>
      </c>
      <c r="AL544" s="14">
        <v>7.951164528014E-2</v>
      </c>
      <c r="AM544" s="14">
        <v>0.17672603671703899</v>
      </c>
      <c r="AN544" s="14">
        <v>0.109625555253722</v>
      </c>
      <c r="AO544" s="14"/>
      <c r="AP544" s="14">
        <v>0.22615857975918999</v>
      </c>
      <c r="AQ544" s="14">
        <v>5.2355240449412997E-2</v>
      </c>
      <c r="AR544" s="14">
        <v>7.8655567321644998E-2</v>
      </c>
      <c r="AS544" s="14">
        <v>0.19110807160169799</v>
      </c>
      <c r="AT544" s="14">
        <v>0.117459549162981</v>
      </c>
      <c r="AU544" s="14"/>
      <c r="AV544" s="14" t="s">
        <v>84</v>
      </c>
      <c r="AW544" s="14">
        <v>0.124514857544539</v>
      </c>
      <c r="AX544" s="14">
        <v>0.110038820198622</v>
      </c>
      <c r="AY544" s="14">
        <v>0.114428686626348</v>
      </c>
      <c r="AZ544" s="14">
        <v>0.122866775944417</v>
      </c>
      <c r="BA544" s="14"/>
      <c r="BB544" s="14">
        <v>5.0792973088671901E-2</v>
      </c>
      <c r="BC544" s="14">
        <v>0.22960961448961301</v>
      </c>
      <c r="BD544" s="14">
        <v>0.16014959594706299</v>
      </c>
      <c r="BE544" s="14"/>
      <c r="BF544" s="14">
        <v>0.150312800759975</v>
      </c>
    </row>
    <row r="545" spans="2:58" x14ac:dyDescent="0.35">
      <c r="B545" t="s">
        <v>219</v>
      </c>
      <c r="C545" s="14">
        <v>0.35833059234321502</v>
      </c>
      <c r="D545" s="14">
        <v>0.380659387714536</v>
      </c>
      <c r="E545" s="14">
        <v>0.33651974227440401</v>
      </c>
      <c r="F545" s="14"/>
      <c r="G545" s="14">
        <v>0.302826897541905</v>
      </c>
      <c r="H545" s="14">
        <v>0.26431275400626503</v>
      </c>
      <c r="I545" s="14">
        <v>0.316555025417459</v>
      </c>
      <c r="J545" s="14">
        <v>0.354814612406954</v>
      </c>
      <c r="K545" s="14">
        <v>0.40797282117768202</v>
      </c>
      <c r="L545" s="14">
        <v>0.47512183637098199</v>
      </c>
      <c r="M545" s="14"/>
      <c r="N545" s="14">
        <v>0.33172613231913101</v>
      </c>
      <c r="O545" s="14">
        <v>0.365977521022259</v>
      </c>
      <c r="P545" s="14">
        <v>0.373161321165705</v>
      </c>
      <c r="Q545" s="14">
        <v>0.37065153553675101</v>
      </c>
      <c r="R545" s="14"/>
      <c r="S545" s="14">
        <v>0.30619568675991299</v>
      </c>
      <c r="T545" s="14">
        <v>0.42235197627378401</v>
      </c>
      <c r="U545" s="14">
        <v>0.34034173643975801</v>
      </c>
      <c r="V545" s="14">
        <v>0.33386280058628798</v>
      </c>
      <c r="W545" s="14">
        <v>0.41613068422271099</v>
      </c>
      <c r="X545" s="14">
        <v>0.34407190966743101</v>
      </c>
      <c r="Y545" s="14">
        <v>0.30572788596251899</v>
      </c>
      <c r="Z545" s="14">
        <v>0.32597269928721401</v>
      </c>
      <c r="AA545" s="14">
        <v>0.288417031646722</v>
      </c>
      <c r="AB545" s="14">
        <v>0.422465277094628</v>
      </c>
      <c r="AC545" s="14">
        <v>0.45767844303020999</v>
      </c>
      <c r="AD545" s="14">
        <v>0.43524302662077302</v>
      </c>
      <c r="AE545" s="14"/>
      <c r="AF545" s="14">
        <v>0.40143268653858799</v>
      </c>
      <c r="AG545" s="14">
        <v>0.36199378511482799</v>
      </c>
      <c r="AH545" s="14">
        <v>0.296469303669747</v>
      </c>
      <c r="AI545" s="14"/>
      <c r="AJ545" s="14">
        <v>0.40098191303094</v>
      </c>
      <c r="AK545" s="14">
        <v>0.29722109268763602</v>
      </c>
      <c r="AL545" s="14">
        <v>0.525063041823289</v>
      </c>
      <c r="AM545" s="14">
        <v>0.486229206183311</v>
      </c>
      <c r="AN545" s="14">
        <v>0.28594117846279199</v>
      </c>
      <c r="AO545" s="14"/>
      <c r="AP545" s="14">
        <v>0.38334034483677598</v>
      </c>
      <c r="AQ545" s="14">
        <v>0.28057437334565999</v>
      </c>
      <c r="AR545" s="14">
        <v>0.48050554593179701</v>
      </c>
      <c r="AS545" s="14">
        <v>0.41496935689466102</v>
      </c>
      <c r="AT545" s="14">
        <v>0.39453205564010901</v>
      </c>
      <c r="AU545" s="14"/>
      <c r="AV545" s="14" t="s">
        <v>84</v>
      </c>
      <c r="AW545" s="14">
        <v>0.35789373603656199</v>
      </c>
      <c r="AX545" s="14">
        <v>0.31275571246786199</v>
      </c>
      <c r="AY545" s="14">
        <v>0.332112316209906</v>
      </c>
      <c r="AZ545" s="14">
        <v>0.28271600117502399</v>
      </c>
      <c r="BA545" s="14"/>
      <c r="BB545" s="14">
        <v>0.34776804704289799</v>
      </c>
      <c r="BC545" s="14">
        <v>0.425776972310414</v>
      </c>
      <c r="BD545" s="14">
        <v>0.46636843689417301</v>
      </c>
      <c r="BE545" s="14"/>
      <c r="BF545" s="14">
        <v>0.41912402418276701</v>
      </c>
    </row>
    <row r="546" spans="2:58" x14ac:dyDescent="0.35">
      <c r="B546" t="s">
        <v>235</v>
      </c>
      <c r="C546" s="14">
        <v>0.20731054328065199</v>
      </c>
      <c r="D546" s="14">
        <v>0.18704048801124301</v>
      </c>
      <c r="E546" s="14">
        <v>0.22683689090910999</v>
      </c>
      <c r="F546" s="14"/>
      <c r="G546" s="14">
        <v>0.26012721379860998</v>
      </c>
      <c r="H546" s="14">
        <v>0.28077677199068002</v>
      </c>
      <c r="I546" s="14">
        <v>0.22409223744069501</v>
      </c>
      <c r="J546" s="14">
        <v>0.21701342649137001</v>
      </c>
      <c r="K546" s="14">
        <v>0.14689379378502601</v>
      </c>
      <c r="L546" s="14">
        <v>0.131525417473325</v>
      </c>
      <c r="M546" s="14"/>
      <c r="N546" s="14">
        <v>0.23260010245417001</v>
      </c>
      <c r="O546" s="14">
        <v>0.22857709117258901</v>
      </c>
      <c r="P546" s="14">
        <v>0.181743892445135</v>
      </c>
      <c r="Q546" s="14">
        <v>0.18024769635270599</v>
      </c>
      <c r="R546" s="14"/>
      <c r="S546" s="14">
        <v>0.20310731521988501</v>
      </c>
      <c r="T546" s="14">
        <v>0.171177786983434</v>
      </c>
      <c r="U546" s="14">
        <v>0.225467149491449</v>
      </c>
      <c r="V546" s="14">
        <v>0.153854111151561</v>
      </c>
      <c r="W546" s="14">
        <v>0.21706874876481499</v>
      </c>
      <c r="X546" s="14">
        <v>0.20554205002901799</v>
      </c>
      <c r="Y546" s="14">
        <v>0.19264729199779701</v>
      </c>
      <c r="Z546" s="14">
        <v>0.21290607524529501</v>
      </c>
      <c r="AA546" s="14">
        <v>0.29446585936312802</v>
      </c>
      <c r="AB546" s="14">
        <v>0.217104431313697</v>
      </c>
      <c r="AC546" s="14">
        <v>0.22396294918808701</v>
      </c>
      <c r="AD546" s="14">
        <v>0.132470711178171</v>
      </c>
      <c r="AE546" s="14"/>
      <c r="AF546" s="14">
        <v>0.126534111802836</v>
      </c>
      <c r="AG546" s="14">
        <v>0.25606877208476603</v>
      </c>
      <c r="AH546" s="14">
        <v>0.227050142866939</v>
      </c>
      <c r="AI546" s="14"/>
      <c r="AJ546" s="14">
        <v>0.104798527895594</v>
      </c>
      <c r="AK546" s="14">
        <v>0.34101184959638098</v>
      </c>
      <c r="AL546" s="14">
        <v>0.181400119779448</v>
      </c>
      <c r="AM546" s="14">
        <v>0</v>
      </c>
      <c r="AN546" s="14">
        <v>0.212090443477015</v>
      </c>
      <c r="AO546" s="14"/>
      <c r="AP546" s="14">
        <v>7.38756479945787E-2</v>
      </c>
      <c r="AQ546" s="14">
        <v>0.37197000653907702</v>
      </c>
      <c r="AR546" s="14">
        <v>0.162338909301905</v>
      </c>
      <c r="AS546" s="14">
        <v>7.25449318117216E-2</v>
      </c>
      <c r="AT546" s="14">
        <v>6.9426936842224105E-2</v>
      </c>
      <c r="AU546" s="14"/>
      <c r="AV546" s="14" t="s">
        <v>84</v>
      </c>
      <c r="AW546" s="14">
        <v>0.22280584718719301</v>
      </c>
      <c r="AX546" s="14">
        <v>0.268518593970279</v>
      </c>
      <c r="AY546" s="14">
        <v>0.217947333695269</v>
      </c>
      <c r="AZ546" s="14">
        <v>0.20484193545988899</v>
      </c>
      <c r="BA546" s="14"/>
      <c r="BB546" s="14">
        <v>0.334424278935259</v>
      </c>
      <c r="BC546" s="14">
        <v>3.7246425338196498E-2</v>
      </c>
      <c r="BD546" s="14">
        <v>7.9432538687016399E-2</v>
      </c>
      <c r="BE546" s="14"/>
      <c r="BF546" s="14">
        <v>0.139480558293821</v>
      </c>
    </row>
    <row r="547" spans="2:58" x14ac:dyDescent="0.35">
      <c r="B547" t="s">
        <v>236</v>
      </c>
      <c r="C547" s="14">
        <v>8.1060206261300893E-2</v>
      </c>
      <c r="D547" s="14">
        <v>9.7995149456864994E-2</v>
      </c>
      <c r="E547" s="14">
        <v>6.4730242499536794E-2</v>
      </c>
      <c r="F547" s="14"/>
      <c r="G547" s="14">
        <v>0.115292697386621</v>
      </c>
      <c r="H547" s="14">
        <v>0.12673618090890401</v>
      </c>
      <c r="I547" s="14">
        <v>0.103632395367352</v>
      </c>
      <c r="J547" s="14">
        <v>8.0650844145939093E-2</v>
      </c>
      <c r="K547" s="14">
        <v>4.0705860666830997E-2</v>
      </c>
      <c r="L547" s="14">
        <v>3.0276684449175199E-2</v>
      </c>
      <c r="M547" s="14"/>
      <c r="N547" s="14">
        <v>0.101434443064327</v>
      </c>
      <c r="O547" s="14">
        <v>8.1932512380392397E-2</v>
      </c>
      <c r="P547" s="14">
        <v>7.3757072173664798E-2</v>
      </c>
      <c r="Q547" s="14">
        <v>6.4092532232141605E-2</v>
      </c>
      <c r="R547" s="14"/>
      <c r="S547" s="14">
        <v>0.15082569211591801</v>
      </c>
      <c r="T547" s="14">
        <v>4.5600244293391497E-2</v>
      </c>
      <c r="U547" s="14">
        <v>8.6700342425775401E-2</v>
      </c>
      <c r="V547" s="14">
        <v>6.5727000846043701E-2</v>
      </c>
      <c r="W547" s="14">
        <v>4.5788580566736597E-2</v>
      </c>
      <c r="X547" s="14">
        <v>7.9004030815958096E-2</v>
      </c>
      <c r="Y547" s="14">
        <v>8.0268691863104299E-2</v>
      </c>
      <c r="Z547" s="14">
        <v>0.17744892473761301</v>
      </c>
      <c r="AA547" s="14">
        <v>0.10106715012536201</v>
      </c>
      <c r="AB547" s="14">
        <v>1.5876100369152199E-2</v>
      </c>
      <c r="AC547" s="14">
        <v>6.4683983221583197E-2</v>
      </c>
      <c r="AD547" s="14">
        <v>5.1733942093570302E-2</v>
      </c>
      <c r="AE547" s="14"/>
      <c r="AF547" s="14">
        <v>5.31416997833341E-2</v>
      </c>
      <c r="AG547" s="14">
        <v>9.6924767546788901E-2</v>
      </c>
      <c r="AH547" s="14">
        <v>9.1005185449632695E-2</v>
      </c>
      <c r="AI547" s="14"/>
      <c r="AJ547" s="14">
        <v>2.5101037852254801E-2</v>
      </c>
      <c r="AK547" s="14">
        <v>0.16859215735681801</v>
      </c>
      <c r="AL547" s="14">
        <v>5.3956793832134302E-2</v>
      </c>
      <c r="AM547" s="14">
        <v>6.7656724570499899E-2</v>
      </c>
      <c r="AN547" s="14">
        <v>7.3286418314874105E-2</v>
      </c>
      <c r="AO547" s="14"/>
      <c r="AP547" s="14">
        <v>2.4984109288535301E-2</v>
      </c>
      <c r="AQ547" s="14">
        <v>0.17232612810793699</v>
      </c>
      <c r="AR547" s="14">
        <v>3.8518760140115203E-2</v>
      </c>
      <c r="AS547" s="14">
        <v>2.41639366836491E-2</v>
      </c>
      <c r="AT547" s="14">
        <v>1.5712468804431199E-2</v>
      </c>
      <c r="AU547" s="14"/>
      <c r="AV547" s="14" t="s">
        <v>84</v>
      </c>
      <c r="AW547" s="14">
        <v>6.6834849924694295E-2</v>
      </c>
      <c r="AX547" s="14">
        <v>9.2514866611192806E-2</v>
      </c>
      <c r="AY547" s="14">
        <v>0.14637492720585801</v>
      </c>
      <c r="AZ547" s="14">
        <v>0.16139120968443599</v>
      </c>
      <c r="BA547" s="14"/>
      <c r="BB547" s="14">
        <v>8.2445030345751694E-2</v>
      </c>
      <c r="BC547" s="14">
        <v>1.49486392770296E-2</v>
      </c>
      <c r="BD547" s="14">
        <v>0</v>
      </c>
      <c r="BE547" s="14"/>
      <c r="BF547" s="14">
        <v>3.0249663060657201E-2</v>
      </c>
    </row>
    <row r="548" spans="2:58" x14ac:dyDescent="0.35">
      <c r="B548" t="s">
        <v>141</v>
      </c>
      <c r="C548" s="14">
        <v>0.13352254492697199</v>
      </c>
      <c r="D548" s="14">
        <v>0.10207600320680101</v>
      </c>
      <c r="E548" s="14">
        <v>0.163672058309796</v>
      </c>
      <c r="F548" s="14"/>
      <c r="G548" s="14">
        <v>0.13876531539955</v>
      </c>
      <c r="H548" s="14">
        <v>0.104058261589021</v>
      </c>
      <c r="I548" s="14">
        <v>0.121705449575448</v>
      </c>
      <c r="J548" s="14">
        <v>0.119039258597819</v>
      </c>
      <c r="K548" s="14">
        <v>0.15442899173989799</v>
      </c>
      <c r="L548" s="14">
        <v>0.161335643331046</v>
      </c>
      <c r="M548" s="14"/>
      <c r="N548" s="14">
        <v>0.10481864288401301</v>
      </c>
      <c r="O548" s="14">
        <v>0.132434240315912</v>
      </c>
      <c r="P548" s="14">
        <v>0.118528796861696</v>
      </c>
      <c r="Q548" s="14">
        <v>0.17724993107398199</v>
      </c>
      <c r="R548" s="14"/>
      <c r="S548" s="14">
        <v>0.141314146536104</v>
      </c>
      <c r="T548" s="14">
        <v>0.126724095081649</v>
      </c>
      <c r="U548" s="14">
        <v>0.16035478015465501</v>
      </c>
      <c r="V548" s="14">
        <v>0.165326352427692</v>
      </c>
      <c r="W548" s="14">
        <v>0.132920462235398</v>
      </c>
      <c r="X548" s="14">
        <v>0.11981072089107001</v>
      </c>
      <c r="Y548" s="14">
        <v>0.14461847776793399</v>
      </c>
      <c r="Z548" s="14">
        <v>8.1852637489497199E-2</v>
      </c>
      <c r="AA548" s="14">
        <v>0.11727009695478401</v>
      </c>
      <c r="AB548" s="14">
        <v>0.14520692855696099</v>
      </c>
      <c r="AC548" s="14">
        <v>6.5044428948105804E-2</v>
      </c>
      <c r="AD548" s="14">
        <v>0.18032484011698199</v>
      </c>
      <c r="AE548" s="14"/>
      <c r="AF548" s="14">
        <v>0.120413656538542</v>
      </c>
      <c r="AG548" s="14">
        <v>0.11299499685992399</v>
      </c>
      <c r="AH548" s="14">
        <v>0.200591507927356</v>
      </c>
      <c r="AI548" s="14"/>
      <c r="AJ548" s="14">
        <v>0.126894089271476</v>
      </c>
      <c r="AK548" s="14">
        <v>8.3814939801545404E-2</v>
      </c>
      <c r="AL548" s="14">
        <v>0.12279912852558</v>
      </c>
      <c r="AM548" s="14">
        <v>6.60015450577143E-2</v>
      </c>
      <c r="AN548" s="14">
        <v>0.21865987672673801</v>
      </c>
      <c r="AO548" s="14"/>
      <c r="AP548" s="14">
        <v>0.116355740871536</v>
      </c>
      <c r="AQ548" s="14">
        <v>8.1015223645273901E-2</v>
      </c>
      <c r="AR548" s="14">
        <v>0.16118154344140201</v>
      </c>
      <c r="AS548" s="14">
        <v>8.5105088101543602E-2</v>
      </c>
      <c r="AT548" s="14">
        <v>0.33315342124293401</v>
      </c>
      <c r="AU548" s="14"/>
      <c r="AV548" s="14" t="s">
        <v>84</v>
      </c>
      <c r="AW548" s="14">
        <v>0.122810073672227</v>
      </c>
      <c r="AX548" s="14">
        <v>0.115615243071632</v>
      </c>
      <c r="AY548" s="14">
        <v>9.5831613619730804E-2</v>
      </c>
      <c r="AZ548" s="14">
        <v>0.1238229823692</v>
      </c>
      <c r="BA548" s="14"/>
      <c r="BB548" s="14">
        <v>0.147633515595854</v>
      </c>
      <c r="BC548" s="14">
        <v>6.8093225755551406E-2</v>
      </c>
      <c r="BD548" s="14">
        <v>0.20090858664496999</v>
      </c>
      <c r="BE548" s="14"/>
      <c r="BF548" s="14">
        <v>0.13226410181268899</v>
      </c>
    </row>
    <row r="549" spans="2:58" x14ac:dyDescent="0.35"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</row>
    <row r="550" spans="2:58" x14ac:dyDescent="0.35">
      <c r="B550" s="6" t="s">
        <v>240</v>
      </c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</row>
    <row r="551" spans="2:58" x14ac:dyDescent="0.35">
      <c r="B551" s="24" t="s">
        <v>82</v>
      </c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</row>
    <row r="552" spans="2:58" x14ac:dyDescent="0.35">
      <c r="B552" t="s">
        <v>233</v>
      </c>
      <c r="C552" s="14">
        <v>0.114272165259532</v>
      </c>
      <c r="D552" s="14">
        <v>0.11038068249654</v>
      </c>
      <c r="E552" s="14">
        <v>0.11841705350653001</v>
      </c>
      <c r="F552" s="14"/>
      <c r="G552" s="14">
        <v>8.3483148037590604E-2</v>
      </c>
      <c r="H552" s="14">
        <v>9.4898713779639696E-2</v>
      </c>
      <c r="I552" s="14">
        <v>0.124336490526674</v>
      </c>
      <c r="J552" s="14">
        <v>0.16088334485887401</v>
      </c>
      <c r="K552" s="14">
        <v>0.12760475060628801</v>
      </c>
      <c r="L552" s="14">
        <v>9.5373010359413105E-2</v>
      </c>
      <c r="M552" s="14"/>
      <c r="N552" s="14">
        <v>9.74816804849966E-2</v>
      </c>
      <c r="O552" s="14">
        <v>9.6975108574537297E-2</v>
      </c>
      <c r="P552" s="14">
        <v>0.136299162748031</v>
      </c>
      <c r="Q552" s="14">
        <v>0.13124025186878899</v>
      </c>
      <c r="R552" s="14"/>
      <c r="S552" s="14">
        <v>0.103090907189461</v>
      </c>
      <c r="T552" s="14">
        <v>0.12211921462031899</v>
      </c>
      <c r="U552" s="14">
        <v>0.137794697783273</v>
      </c>
      <c r="V552" s="14">
        <v>0.16441534456659401</v>
      </c>
      <c r="W552" s="14">
        <v>0.113640400145839</v>
      </c>
      <c r="X552" s="14">
        <v>9.1754469917195394E-2</v>
      </c>
      <c r="Y552" s="14">
        <v>0.143153416990324</v>
      </c>
      <c r="Z552" s="14">
        <v>9.2991918857745298E-2</v>
      </c>
      <c r="AA552" s="14">
        <v>0.110683965241738</v>
      </c>
      <c r="AB552" s="14">
        <v>7.7895736334622795E-2</v>
      </c>
      <c r="AC552" s="14">
        <v>0.103061399155002</v>
      </c>
      <c r="AD552" s="14">
        <v>8.0422603292252301E-2</v>
      </c>
      <c r="AE552" s="14"/>
      <c r="AF552" s="14">
        <v>0.16616518553069401</v>
      </c>
      <c r="AG552" s="14">
        <v>8.0639067021043898E-2</v>
      </c>
      <c r="AH552" s="14">
        <v>0.102538057663003</v>
      </c>
      <c r="AI552" s="14"/>
      <c r="AJ552" s="14">
        <v>0.166478403921865</v>
      </c>
      <c r="AK552" s="14">
        <v>5.22018500154902E-2</v>
      </c>
      <c r="AL552" s="14">
        <v>6.3798423252211703E-2</v>
      </c>
      <c r="AM552" s="14">
        <v>0.34411790939013498</v>
      </c>
      <c r="AN552" s="14">
        <v>0.12659681263504499</v>
      </c>
      <c r="AO552" s="14"/>
      <c r="AP552" s="14">
        <v>0.190566104479341</v>
      </c>
      <c r="AQ552" s="14">
        <v>4.4532116960571501E-2</v>
      </c>
      <c r="AR552" s="14">
        <v>9.9371184130475507E-2</v>
      </c>
      <c r="AS552" s="14">
        <v>0.23317917863138099</v>
      </c>
      <c r="AT552" s="14">
        <v>9.1691297857632595E-2</v>
      </c>
      <c r="AU552" s="14"/>
      <c r="AV552" s="14" t="s">
        <v>84</v>
      </c>
      <c r="AW552" s="14">
        <v>0.113689784060786</v>
      </c>
      <c r="AX552" s="14">
        <v>0.105491046190784</v>
      </c>
      <c r="AY552" s="14">
        <v>8.3657348373406104E-2</v>
      </c>
      <c r="AZ552" s="14">
        <v>0.127423436418727</v>
      </c>
      <c r="BA552" s="14"/>
      <c r="BB552" s="14">
        <v>4.3354193730388201E-2</v>
      </c>
      <c r="BC552" s="14">
        <v>0.21000491711956801</v>
      </c>
      <c r="BD552" s="14">
        <v>9.5805010962525999E-2</v>
      </c>
      <c r="BE552" s="14"/>
      <c r="BF552" s="14">
        <v>0.131313971581099</v>
      </c>
    </row>
    <row r="553" spans="2:58" x14ac:dyDescent="0.35">
      <c r="B553" t="s">
        <v>234</v>
      </c>
      <c r="C553" s="14">
        <v>0.11803068616185799</v>
      </c>
      <c r="D553" s="14">
        <v>0.117521229892737</v>
      </c>
      <c r="E553" s="14">
        <v>0.118877663950123</v>
      </c>
      <c r="F553" s="14"/>
      <c r="G553" s="14">
        <v>8.0928374452887405E-2</v>
      </c>
      <c r="H553" s="14">
        <v>0.10608759891628</v>
      </c>
      <c r="I553" s="14">
        <v>0.103052339582378</v>
      </c>
      <c r="J553" s="14">
        <v>0.119639774839659</v>
      </c>
      <c r="K553" s="14">
        <v>0.15336438390030099</v>
      </c>
      <c r="L553" s="14">
        <v>0.13953116963461701</v>
      </c>
      <c r="M553" s="14"/>
      <c r="N553" s="14">
        <v>0.107280028577146</v>
      </c>
      <c r="O553" s="14">
        <v>0.10525782541085001</v>
      </c>
      <c r="P553" s="14">
        <v>0.13498056212607601</v>
      </c>
      <c r="Q553" s="14">
        <v>0.125704509837609</v>
      </c>
      <c r="R553" s="14"/>
      <c r="S553" s="14">
        <v>8.56910149099364E-2</v>
      </c>
      <c r="T553" s="14">
        <v>0.140360429677436</v>
      </c>
      <c r="U553" s="14">
        <v>7.8404831180745996E-2</v>
      </c>
      <c r="V553" s="14">
        <v>0.15837637921331199</v>
      </c>
      <c r="W553" s="14">
        <v>0.11305925344090501</v>
      </c>
      <c r="X553" s="14">
        <v>0.12316347755401</v>
      </c>
      <c r="Y553" s="14">
        <v>0.122832434445038</v>
      </c>
      <c r="Z553" s="14">
        <v>0.10840409883598399</v>
      </c>
      <c r="AA553" s="14">
        <v>0.108708505991976</v>
      </c>
      <c r="AB553" s="14">
        <v>0.15441659020814599</v>
      </c>
      <c r="AC553" s="14">
        <v>9.4480957392295201E-2</v>
      </c>
      <c r="AD553" s="14">
        <v>0.117873140479717</v>
      </c>
      <c r="AE553" s="14"/>
      <c r="AF553" s="14">
        <v>0.15659262510685501</v>
      </c>
      <c r="AG553" s="14">
        <v>0.106217604600195</v>
      </c>
      <c r="AH553" s="14">
        <v>9.7081934316116697E-2</v>
      </c>
      <c r="AI553" s="14"/>
      <c r="AJ553" s="14">
        <v>0.161408891869222</v>
      </c>
      <c r="AK553" s="14">
        <v>7.3692893302100507E-2</v>
      </c>
      <c r="AL553" s="14">
        <v>0.13823042658876</v>
      </c>
      <c r="AM553" s="14">
        <v>9.9300491926753207E-2</v>
      </c>
      <c r="AN553" s="14">
        <v>0.12783753051396299</v>
      </c>
      <c r="AO553" s="14"/>
      <c r="AP553" s="14">
        <v>0.213864925282752</v>
      </c>
      <c r="AQ553" s="14">
        <v>4.7217869566885999E-2</v>
      </c>
      <c r="AR553" s="14">
        <v>0.106936475306682</v>
      </c>
      <c r="AS553" s="14">
        <v>0.18359573821061101</v>
      </c>
      <c r="AT553" s="14">
        <v>0.13285716711464901</v>
      </c>
      <c r="AU553" s="14"/>
      <c r="AV553" s="14" t="s">
        <v>84</v>
      </c>
      <c r="AW553" s="14">
        <v>0.11095129827610201</v>
      </c>
      <c r="AX553" s="14">
        <v>0.111915506732968</v>
      </c>
      <c r="AY553" s="14">
        <v>9.5023564994898793E-2</v>
      </c>
      <c r="AZ553" s="14">
        <v>0</v>
      </c>
      <c r="BA553" s="14"/>
      <c r="BB553" s="14">
        <v>4.5238579991309903E-2</v>
      </c>
      <c r="BC553" s="14">
        <v>0.20354040547192301</v>
      </c>
      <c r="BD553" s="14">
        <v>0.10631338847099001</v>
      </c>
      <c r="BE553" s="14"/>
      <c r="BF553" s="14">
        <v>0.12821501895965401</v>
      </c>
    </row>
    <row r="554" spans="2:58" x14ac:dyDescent="0.35">
      <c r="B554" t="s">
        <v>219</v>
      </c>
      <c r="C554" s="14">
        <v>0.25523693839333</v>
      </c>
      <c r="D554" s="14">
        <v>0.26699429078249698</v>
      </c>
      <c r="E554" s="14">
        <v>0.24346487941641701</v>
      </c>
      <c r="F554" s="14"/>
      <c r="G554" s="14">
        <v>0.22462466209819201</v>
      </c>
      <c r="H554" s="14">
        <v>0.241973803996924</v>
      </c>
      <c r="I554" s="14">
        <v>0.242688509710134</v>
      </c>
      <c r="J554" s="14">
        <v>0.21809265798858801</v>
      </c>
      <c r="K554" s="14">
        <v>0.251827657072835</v>
      </c>
      <c r="L554" s="14">
        <v>0.32914980225041801</v>
      </c>
      <c r="M554" s="14"/>
      <c r="N554" s="14">
        <v>0.23581004026246899</v>
      </c>
      <c r="O554" s="14">
        <v>0.27538079467638799</v>
      </c>
      <c r="P554" s="14">
        <v>0.285428447753519</v>
      </c>
      <c r="Q554" s="14">
        <v>0.22938964706100301</v>
      </c>
      <c r="R554" s="14"/>
      <c r="S554" s="14">
        <v>0.24490590704069701</v>
      </c>
      <c r="T554" s="14">
        <v>0.29823049167142002</v>
      </c>
      <c r="U554" s="14">
        <v>0.258348215800624</v>
      </c>
      <c r="V554" s="14">
        <v>0.237086375535174</v>
      </c>
      <c r="W554" s="14">
        <v>0.25639102102565597</v>
      </c>
      <c r="X554" s="14">
        <v>0.28209741365900998</v>
      </c>
      <c r="Y554" s="14">
        <v>0.200178116389227</v>
      </c>
      <c r="Z554" s="14">
        <v>0.22409941766136701</v>
      </c>
      <c r="AA554" s="14">
        <v>0.240624152712338</v>
      </c>
      <c r="AB554" s="14">
        <v>0.26491660725192001</v>
      </c>
      <c r="AC554" s="14">
        <v>0.231258100881437</v>
      </c>
      <c r="AD554" s="14">
        <v>0.333691514460632</v>
      </c>
      <c r="AE554" s="14"/>
      <c r="AF554" s="14">
        <v>0.31348171879541797</v>
      </c>
      <c r="AG554" s="14">
        <v>0.22177147355462201</v>
      </c>
      <c r="AH554" s="14">
        <v>0.21467987363612001</v>
      </c>
      <c r="AI554" s="14"/>
      <c r="AJ554" s="14">
        <v>0.35631169513385902</v>
      </c>
      <c r="AK554" s="14">
        <v>0.17111306967427201</v>
      </c>
      <c r="AL554" s="14">
        <v>0.22433912785027199</v>
      </c>
      <c r="AM554" s="14">
        <v>0.37699206987126999</v>
      </c>
      <c r="AN554" s="14">
        <v>0.19358915392901399</v>
      </c>
      <c r="AO554" s="14"/>
      <c r="AP554" s="14">
        <v>0.35217265970890499</v>
      </c>
      <c r="AQ554" s="14">
        <v>0.165210955550746</v>
      </c>
      <c r="AR554" s="14">
        <v>0.244835837248017</v>
      </c>
      <c r="AS554" s="14">
        <v>0.33259312485891501</v>
      </c>
      <c r="AT554" s="14">
        <v>0.28748957706966999</v>
      </c>
      <c r="AU554" s="14"/>
      <c r="AV554" s="14" t="s">
        <v>84</v>
      </c>
      <c r="AW554" s="14">
        <v>0.24265068300603099</v>
      </c>
      <c r="AX554" s="14">
        <v>0.20508259796651901</v>
      </c>
      <c r="AY554" s="14">
        <v>0.24136045440297099</v>
      </c>
      <c r="AZ554" s="14">
        <v>0.240749022588781</v>
      </c>
      <c r="BA554" s="14"/>
      <c r="BB554" s="14">
        <v>0.18741622990174001</v>
      </c>
      <c r="BC554" s="14">
        <v>0.39984238715183301</v>
      </c>
      <c r="BD554" s="14">
        <v>0.47160316477696801</v>
      </c>
      <c r="BE554" s="14"/>
      <c r="BF554" s="14">
        <v>0.350162424924022</v>
      </c>
    </row>
    <row r="555" spans="2:58" x14ac:dyDescent="0.35">
      <c r="B555" t="s">
        <v>235</v>
      </c>
      <c r="C555" s="14">
        <v>0.28123274633089301</v>
      </c>
      <c r="D555" s="14">
        <v>0.29168052530265698</v>
      </c>
      <c r="E555" s="14">
        <v>0.27092273442311599</v>
      </c>
      <c r="F555" s="14"/>
      <c r="G555" s="14">
        <v>0.321055525606248</v>
      </c>
      <c r="H555" s="14">
        <v>0.28966508988189099</v>
      </c>
      <c r="I555" s="14">
        <v>0.28357788052657701</v>
      </c>
      <c r="J555" s="14">
        <v>0.26432808654527701</v>
      </c>
      <c r="K555" s="14">
        <v>0.257169975192164</v>
      </c>
      <c r="L555" s="14">
        <v>0.27593144445150503</v>
      </c>
      <c r="M555" s="14"/>
      <c r="N555" s="14">
        <v>0.33099678912966302</v>
      </c>
      <c r="O555" s="14">
        <v>0.285503013753449</v>
      </c>
      <c r="P555" s="14">
        <v>0.233550994709291</v>
      </c>
      <c r="Q555" s="14">
        <v>0.268060590562755</v>
      </c>
      <c r="R555" s="14"/>
      <c r="S555" s="14">
        <v>0.26545558230247601</v>
      </c>
      <c r="T555" s="14">
        <v>0.26105269718761698</v>
      </c>
      <c r="U555" s="14">
        <v>0.29466278317934402</v>
      </c>
      <c r="V555" s="14">
        <v>0.22212612165279999</v>
      </c>
      <c r="W555" s="14">
        <v>0.30964782824404402</v>
      </c>
      <c r="X555" s="14">
        <v>0.29316782550714998</v>
      </c>
      <c r="Y555" s="14">
        <v>0.28695577168039899</v>
      </c>
      <c r="Z555" s="14">
        <v>0.32671758485920399</v>
      </c>
      <c r="AA555" s="14">
        <v>0.27158632715439102</v>
      </c>
      <c r="AB555" s="14">
        <v>0.31510048478678299</v>
      </c>
      <c r="AC555" s="14">
        <v>0.36612022780551901</v>
      </c>
      <c r="AD555" s="14">
        <v>0.197116930554498</v>
      </c>
      <c r="AE555" s="14"/>
      <c r="AF555" s="14">
        <v>0.19281675807543699</v>
      </c>
      <c r="AG555" s="14">
        <v>0.34925072042199901</v>
      </c>
      <c r="AH555" s="14">
        <v>0.283278657054641</v>
      </c>
      <c r="AI555" s="14"/>
      <c r="AJ555" s="14">
        <v>0.17441500575601601</v>
      </c>
      <c r="AK555" s="14">
        <v>0.38948430886949198</v>
      </c>
      <c r="AL555" s="14">
        <v>0.44434507584175098</v>
      </c>
      <c r="AM555" s="14">
        <v>6.8002111412191799E-2</v>
      </c>
      <c r="AN555" s="14">
        <v>0.26311002140897399</v>
      </c>
      <c r="AO555" s="14"/>
      <c r="AP555" s="14">
        <v>0.119568983176553</v>
      </c>
      <c r="AQ555" s="14">
        <v>0.42777962555523402</v>
      </c>
      <c r="AR555" s="14">
        <v>0.346025849737219</v>
      </c>
      <c r="AS555" s="14">
        <v>0.155325613677817</v>
      </c>
      <c r="AT555" s="14">
        <v>0.18426125656784301</v>
      </c>
      <c r="AU555" s="14"/>
      <c r="AV555" s="14" t="s">
        <v>84</v>
      </c>
      <c r="AW555" s="14">
        <v>0.296906033272404</v>
      </c>
      <c r="AX555" s="14">
        <v>0.33354178249302902</v>
      </c>
      <c r="AY555" s="14">
        <v>0.30839282239558002</v>
      </c>
      <c r="AZ555" s="14">
        <v>0.31190416914750402</v>
      </c>
      <c r="BA555" s="14"/>
      <c r="BB555" s="14">
        <v>0.47883879043675198</v>
      </c>
      <c r="BC555" s="14">
        <v>0.105101844713423</v>
      </c>
      <c r="BD555" s="14">
        <v>0.13136293804132301</v>
      </c>
      <c r="BE555" s="14"/>
      <c r="BF555" s="14">
        <v>0.227643673592233</v>
      </c>
    </row>
    <row r="556" spans="2:58" x14ac:dyDescent="0.35">
      <c r="B556" t="s">
        <v>236</v>
      </c>
      <c r="C556" s="14">
        <v>0.13555889958939099</v>
      </c>
      <c r="D556" s="14">
        <v>0.14555714309519599</v>
      </c>
      <c r="E556" s="14">
        <v>0.12617679589219599</v>
      </c>
      <c r="F556" s="14"/>
      <c r="G556" s="14">
        <v>0.17853402553078801</v>
      </c>
      <c r="H556" s="14">
        <v>0.20062693499242801</v>
      </c>
      <c r="I556" s="14">
        <v>0.13947414910783501</v>
      </c>
      <c r="J556" s="14">
        <v>0.14144933622445999</v>
      </c>
      <c r="K556" s="14">
        <v>8.8909946097336406E-2</v>
      </c>
      <c r="L556" s="14">
        <v>7.7455729032429199E-2</v>
      </c>
      <c r="M556" s="14"/>
      <c r="N556" s="14">
        <v>0.15523650735837199</v>
      </c>
      <c r="O556" s="14">
        <v>0.13488695287018701</v>
      </c>
      <c r="P556" s="14">
        <v>0.13066001915209499</v>
      </c>
      <c r="Q556" s="14">
        <v>0.117949253053598</v>
      </c>
      <c r="R556" s="14"/>
      <c r="S556" s="14">
        <v>0.199385552259988</v>
      </c>
      <c r="T556" s="14">
        <v>9.3841249682752995E-2</v>
      </c>
      <c r="U556" s="14">
        <v>0.132743462568749</v>
      </c>
      <c r="V556" s="14">
        <v>0.103346335904033</v>
      </c>
      <c r="W556" s="14">
        <v>0.12799182476989501</v>
      </c>
      <c r="X556" s="14">
        <v>0.110710780219337</v>
      </c>
      <c r="Y556" s="14">
        <v>0.13822423886377799</v>
      </c>
      <c r="Z556" s="14">
        <v>0.20083998319899199</v>
      </c>
      <c r="AA556" s="14">
        <v>0.18190027332698799</v>
      </c>
      <c r="AB556" s="14">
        <v>6.9314334007189796E-2</v>
      </c>
      <c r="AC556" s="14">
        <v>0.14076888947378799</v>
      </c>
      <c r="AD556" s="14">
        <v>0.14069164333870601</v>
      </c>
      <c r="AE556" s="14"/>
      <c r="AF556" s="14">
        <v>9.4634759467326607E-2</v>
      </c>
      <c r="AG556" s="14">
        <v>0.166462149935792</v>
      </c>
      <c r="AH556" s="14">
        <v>0.12097829911255201</v>
      </c>
      <c r="AI556" s="14"/>
      <c r="AJ556" s="14">
        <v>5.26603403147443E-2</v>
      </c>
      <c r="AK556" s="14">
        <v>0.26654732418850002</v>
      </c>
      <c r="AL556" s="14">
        <v>6.56499674254091E-2</v>
      </c>
      <c r="AM556" s="14">
        <v>4.30107800529776E-2</v>
      </c>
      <c r="AN556" s="14">
        <v>0.10504233659194399</v>
      </c>
      <c r="AO556" s="14"/>
      <c r="AP556" s="14">
        <v>4.2905052266589597E-2</v>
      </c>
      <c r="AQ556" s="14">
        <v>0.271350649745076</v>
      </c>
      <c r="AR556" s="14">
        <v>0.116199107453942</v>
      </c>
      <c r="AS556" s="14">
        <v>3.2160627086927802E-2</v>
      </c>
      <c r="AT556" s="14">
        <v>2.7327134013885E-2</v>
      </c>
      <c r="AU556" s="14"/>
      <c r="AV556" s="14" t="s">
        <v>84</v>
      </c>
      <c r="AW556" s="14">
        <v>0.134834165470409</v>
      </c>
      <c r="AX556" s="14">
        <v>0.154694977941672</v>
      </c>
      <c r="AY556" s="14">
        <v>0.20054989305656701</v>
      </c>
      <c r="AZ556" s="14">
        <v>0.19610038947578801</v>
      </c>
      <c r="BA556" s="14"/>
      <c r="BB556" s="14">
        <v>0.13788271600825999</v>
      </c>
      <c r="BC556" s="14">
        <v>2.1754429895794399E-2</v>
      </c>
      <c r="BD556" s="14">
        <v>1.24116388464063E-2</v>
      </c>
      <c r="BE556" s="14"/>
      <c r="BF556" s="14">
        <v>6.3165042155550799E-2</v>
      </c>
    </row>
    <row r="557" spans="2:58" x14ac:dyDescent="0.35">
      <c r="B557" t="s">
        <v>141</v>
      </c>
      <c r="C557" s="14">
        <v>9.5668564264997299E-2</v>
      </c>
      <c r="D557" s="14">
        <v>6.7866128430373499E-2</v>
      </c>
      <c r="E557" s="14">
        <v>0.12214087281161801</v>
      </c>
      <c r="F557" s="14"/>
      <c r="G557" s="14">
        <v>0.111374264274294</v>
      </c>
      <c r="H557" s="14">
        <v>6.6747858432836801E-2</v>
      </c>
      <c r="I557" s="14">
        <v>0.106870630546402</v>
      </c>
      <c r="J557" s="14">
        <v>9.5606799543141496E-2</v>
      </c>
      <c r="K557" s="14">
        <v>0.12112328713107701</v>
      </c>
      <c r="L557" s="14">
        <v>8.2558844271618498E-2</v>
      </c>
      <c r="M557" s="14"/>
      <c r="N557" s="14">
        <v>7.3194954187353001E-2</v>
      </c>
      <c r="O557" s="14">
        <v>0.101996304714588</v>
      </c>
      <c r="P557" s="14">
        <v>7.9080813510988904E-2</v>
      </c>
      <c r="Q557" s="14">
        <v>0.12765574761624701</v>
      </c>
      <c r="R557" s="14"/>
      <c r="S557" s="14">
        <v>0.101471036297442</v>
      </c>
      <c r="T557" s="14">
        <v>8.4395917160454206E-2</v>
      </c>
      <c r="U557" s="14">
        <v>9.8046009487263497E-2</v>
      </c>
      <c r="V557" s="14">
        <v>0.114649443128088</v>
      </c>
      <c r="W557" s="14">
        <v>7.9269672373662198E-2</v>
      </c>
      <c r="X557" s="14">
        <v>9.9106033143297495E-2</v>
      </c>
      <c r="Y557" s="14">
        <v>0.108656021631234</v>
      </c>
      <c r="Z557" s="14">
        <v>4.6946996586707701E-2</v>
      </c>
      <c r="AA557" s="14">
        <v>8.64967755725677E-2</v>
      </c>
      <c r="AB557" s="14">
        <v>0.118356247411339</v>
      </c>
      <c r="AC557" s="14">
        <v>6.4310425291957699E-2</v>
      </c>
      <c r="AD557" s="14">
        <v>0.130204167874194</v>
      </c>
      <c r="AE557" s="14"/>
      <c r="AF557" s="14">
        <v>7.6308953024269197E-2</v>
      </c>
      <c r="AG557" s="14">
        <v>7.5658984466347903E-2</v>
      </c>
      <c r="AH557" s="14">
        <v>0.181443178217567</v>
      </c>
      <c r="AI557" s="14"/>
      <c r="AJ557" s="14">
        <v>8.8725663004293701E-2</v>
      </c>
      <c r="AK557" s="14">
        <v>4.69605539501457E-2</v>
      </c>
      <c r="AL557" s="14">
        <v>6.3636979041595598E-2</v>
      </c>
      <c r="AM557" s="14">
        <v>6.85766373466727E-2</v>
      </c>
      <c r="AN557" s="14">
        <v>0.18382414492106</v>
      </c>
      <c r="AO557" s="14"/>
      <c r="AP557" s="14">
        <v>8.0922275085859294E-2</v>
      </c>
      <c r="AQ557" s="14">
        <v>4.3908782621487202E-2</v>
      </c>
      <c r="AR557" s="14">
        <v>8.6631546123664596E-2</v>
      </c>
      <c r="AS557" s="14">
        <v>6.3145717534348597E-2</v>
      </c>
      <c r="AT557" s="14">
        <v>0.27637356737632002</v>
      </c>
      <c r="AU557" s="14"/>
      <c r="AV557" s="14" t="s">
        <v>84</v>
      </c>
      <c r="AW557" s="14">
        <v>0.10096803591426801</v>
      </c>
      <c r="AX557" s="14">
        <v>8.9274088675028701E-2</v>
      </c>
      <c r="AY557" s="14">
        <v>7.1015916776576898E-2</v>
      </c>
      <c r="AZ557" s="14">
        <v>0.1238229823692</v>
      </c>
      <c r="BA557" s="14"/>
      <c r="BB557" s="14">
        <v>0.10726948993155</v>
      </c>
      <c r="BC557" s="14">
        <v>5.97560156474587E-2</v>
      </c>
      <c r="BD557" s="14">
        <v>0.182503858901787</v>
      </c>
      <c r="BE557" s="14"/>
      <c r="BF557" s="14">
        <v>9.9499868787440895E-2</v>
      </c>
    </row>
    <row r="558" spans="2:58" x14ac:dyDescent="0.35"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</row>
    <row r="559" spans="2:58" x14ac:dyDescent="0.35">
      <c r="B559" s="6" t="s">
        <v>241</v>
      </c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</row>
    <row r="560" spans="2:58" x14ac:dyDescent="0.35">
      <c r="B560" s="24" t="s">
        <v>82</v>
      </c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</row>
    <row r="561" spans="2:58" x14ac:dyDescent="0.35">
      <c r="B561" t="s">
        <v>233</v>
      </c>
      <c r="C561" s="14">
        <v>0.112623066793668</v>
      </c>
      <c r="D561" s="14">
        <v>0.11352816505617</v>
      </c>
      <c r="E561" s="14">
        <v>0.110035489054976</v>
      </c>
      <c r="F561" s="14"/>
      <c r="G561" s="14">
        <v>5.9711519181698598E-2</v>
      </c>
      <c r="H561" s="14">
        <v>0.104562492964385</v>
      </c>
      <c r="I561" s="14">
        <v>0.12679827037153399</v>
      </c>
      <c r="J561" s="14">
        <v>0.16213163908976899</v>
      </c>
      <c r="K561" s="14">
        <v>0.130888024198373</v>
      </c>
      <c r="L561" s="14">
        <v>9.0229875882828006E-2</v>
      </c>
      <c r="M561" s="14"/>
      <c r="N561" s="14">
        <v>9.1707028393800002E-2</v>
      </c>
      <c r="O561" s="14">
        <v>9.31017744398797E-2</v>
      </c>
      <c r="P561" s="14">
        <v>0.13589492677561699</v>
      </c>
      <c r="Q561" s="14">
        <v>0.133192481201209</v>
      </c>
      <c r="R561" s="14"/>
      <c r="S561" s="14">
        <v>0.11913311121301499</v>
      </c>
      <c r="T561" s="14">
        <v>0.113547093014239</v>
      </c>
      <c r="U561" s="14">
        <v>0.140673944768688</v>
      </c>
      <c r="V561" s="14">
        <v>0.15004653818972</v>
      </c>
      <c r="W561" s="14">
        <v>0.133755433605664</v>
      </c>
      <c r="X561" s="14">
        <v>0.102932561637507</v>
      </c>
      <c r="Y561" s="14">
        <v>0.11940439902317</v>
      </c>
      <c r="Z561" s="14">
        <v>8.2943881850811099E-2</v>
      </c>
      <c r="AA561" s="14">
        <v>0.101810911093211</v>
      </c>
      <c r="AB561" s="14">
        <v>6.8514799254658906E-2</v>
      </c>
      <c r="AC561" s="14">
        <v>8.4188182610532195E-2</v>
      </c>
      <c r="AD561" s="14">
        <v>0.11154560120017901</v>
      </c>
      <c r="AE561" s="14"/>
      <c r="AF561" s="14">
        <v>0.167363174276005</v>
      </c>
      <c r="AG561" s="14">
        <v>8.3726234818377501E-2</v>
      </c>
      <c r="AH561" s="14">
        <v>9.2070666684489294E-2</v>
      </c>
      <c r="AI561" s="14"/>
      <c r="AJ561" s="14">
        <v>0.16325979015775799</v>
      </c>
      <c r="AK561" s="14">
        <v>6.6420440792749905E-2</v>
      </c>
      <c r="AL561" s="14">
        <v>4.5741313947048598E-2</v>
      </c>
      <c r="AM561" s="14">
        <v>0.235188448321212</v>
      </c>
      <c r="AN561" s="14">
        <v>0.113528072620385</v>
      </c>
      <c r="AO561" s="14"/>
      <c r="AP561" s="14">
        <v>0.18918697435564499</v>
      </c>
      <c r="AQ561" s="14">
        <v>5.0810479421595597E-2</v>
      </c>
      <c r="AR561" s="14">
        <v>9.99345545889469E-2</v>
      </c>
      <c r="AS561" s="14">
        <v>0.208750649582048</v>
      </c>
      <c r="AT561" s="14">
        <v>0.100112220949978</v>
      </c>
      <c r="AU561" s="14"/>
      <c r="AV561" s="14" t="s">
        <v>84</v>
      </c>
      <c r="AW561" s="14">
        <v>0.11461406541814401</v>
      </c>
      <c r="AX561" s="14">
        <v>0.11051785913661399</v>
      </c>
      <c r="AY561" s="14">
        <v>6.3577234211220995E-2</v>
      </c>
      <c r="AZ561" s="14">
        <v>8.7026710714210406E-2</v>
      </c>
      <c r="BA561" s="14"/>
      <c r="BB561" s="14">
        <v>5.2073269677352201E-2</v>
      </c>
      <c r="BC561" s="14">
        <v>0.18791196401865501</v>
      </c>
      <c r="BD561" s="14">
        <v>0.119820324640058</v>
      </c>
      <c r="BE561" s="14"/>
      <c r="BF561" s="14">
        <v>0.13461834379621401</v>
      </c>
    </row>
    <row r="562" spans="2:58" x14ac:dyDescent="0.35">
      <c r="B562" t="s">
        <v>234</v>
      </c>
      <c r="C562" s="14">
        <v>0.10162238266561099</v>
      </c>
      <c r="D562" s="14">
        <v>0.10355236818357599</v>
      </c>
      <c r="E562" s="14">
        <v>0.10003413577568999</v>
      </c>
      <c r="F562" s="14"/>
      <c r="G562" s="14">
        <v>0.10115686563298699</v>
      </c>
      <c r="H562" s="14">
        <v>0.108445590087969</v>
      </c>
      <c r="I562" s="14">
        <v>9.0252556508006093E-2</v>
      </c>
      <c r="J562" s="14">
        <v>9.9430234637665302E-2</v>
      </c>
      <c r="K562" s="14">
        <v>0.113489840361129</v>
      </c>
      <c r="L562" s="14">
        <v>9.9434301002656794E-2</v>
      </c>
      <c r="M562" s="14"/>
      <c r="N562" s="14">
        <v>0.10287740937789799</v>
      </c>
      <c r="O562" s="14">
        <v>0.10712744106604501</v>
      </c>
      <c r="P562" s="14">
        <v>0.103574538217138</v>
      </c>
      <c r="Q562" s="14">
        <v>9.0163108676442602E-2</v>
      </c>
      <c r="R562" s="14"/>
      <c r="S562" s="14">
        <v>6.1223883146761297E-2</v>
      </c>
      <c r="T562" s="14">
        <v>0.14808364024044399</v>
      </c>
      <c r="U562" s="14">
        <v>5.3804864997070302E-2</v>
      </c>
      <c r="V562" s="14">
        <v>0.15570050695843701</v>
      </c>
      <c r="W562" s="14">
        <v>9.5188601058869907E-2</v>
      </c>
      <c r="X562" s="14">
        <v>9.9606194801060199E-2</v>
      </c>
      <c r="Y562" s="14">
        <v>0.10434906652006901</v>
      </c>
      <c r="Z562" s="14">
        <v>8.3031530468607395E-2</v>
      </c>
      <c r="AA562" s="14">
        <v>9.6059067555173294E-2</v>
      </c>
      <c r="AB562" s="14">
        <v>0.12599879020315299</v>
      </c>
      <c r="AC562" s="14">
        <v>6.5488421395320906E-2</v>
      </c>
      <c r="AD562" s="14">
        <v>0.101016465677704</v>
      </c>
      <c r="AE562" s="14"/>
      <c r="AF562" s="14">
        <v>0.123861012357755</v>
      </c>
      <c r="AG562" s="14">
        <v>8.9107518147303499E-2</v>
      </c>
      <c r="AH562" s="14">
        <v>8.9823277333382398E-2</v>
      </c>
      <c r="AI562" s="14"/>
      <c r="AJ562" s="14">
        <v>0.131812029349442</v>
      </c>
      <c r="AK562" s="14">
        <v>6.6963837899195994E-2</v>
      </c>
      <c r="AL562" s="14">
        <v>0.10344571739201799</v>
      </c>
      <c r="AM562" s="14">
        <v>0.16796124555776101</v>
      </c>
      <c r="AN562" s="14">
        <v>0.117202703261913</v>
      </c>
      <c r="AO562" s="14"/>
      <c r="AP562" s="14">
        <v>0.15333088110437901</v>
      </c>
      <c r="AQ562" s="14">
        <v>5.2082260286700002E-2</v>
      </c>
      <c r="AR562" s="14">
        <v>0.10614764009508899</v>
      </c>
      <c r="AS562" s="14">
        <v>0.177837630486785</v>
      </c>
      <c r="AT562" s="14">
        <v>8.5181221138709101E-2</v>
      </c>
      <c r="AU562" s="14"/>
      <c r="AV562" s="14" t="s">
        <v>84</v>
      </c>
      <c r="AW562" s="14">
        <v>9.1142885938015505E-2</v>
      </c>
      <c r="AX562" s="14">
        <v>0.101211481441142</v>
      </c>
      <c r="AY562" s="14">
        <v>8.9476920847769106E-2</v>
      </c>
      <c r="AZ562" s="14">
        <v>7.2813499802480197E-2</v>
      </c>
      <c r="BA562" s="14"/>
      <c r="BB562" s="14">
        <v>2.8411335110727999E-2</v>
      </c>
      <c r="BC562" s="14">
        <v>0.203370337792105</v>
      </c>
      <c r="BD562" s="14">
        <v>9.2860248514102905E-2</v>
      </c>
      <c r="BE562" s="14"/>
      <c r="BF562" s="14">
        <v>0.11648055925482199</v>
      </c>
    </row>
    <row r="563" spans="2:58" x14ac:dyDescent="0.35">
      <c r="B563" t="s">
        <v>219</v>
      </c>
      <c r="C563" s="14">
        <v>0.33093874325800399</v>
      </c>
      <c r="D563" s="14">
        <v>0.33465381189230498</v>
      </c>
      <c r="E563" s="14">
        <v>0.32828107784984101</v>
      </c>
      <c r="F563" s="14"/>
      <c r="G563" s="14">
        <v>0.28170304868184398</v>
      </c>
      <c r="H563" s="14">
        <v>0.29685785278481802</v>
      </c>
      <c r="I563" s="14">
        <v>0.30265175325590898</v>
      </c>
      <c r="J563" s="14">
        <v>0.29331977450127</v>
      </c>
      <c r="K563" s="14">
        <v>0.36255444865269298</v>
      </c>
      <c r="L563" s="14">
        <v>0.42379397836223298</v>
      </c>
      <c r="M563" s="14"/>
      <c r="N563" s="14">
        <v>0.32393950798610499</v>
      </c>
      <c r="O563" s="14">
        <v>0.34067464889531102</v>
      </c>
      <c r="P563" s="14">
        <v>0.356997858196893</v>
      </c>
      <c r="Q563" s="14">
        <v>0.30368932265491799</v>
      </c>
      <c r="R563" s="14"/>
      <c r="S563" s="14">
        <v>0.28988166172798402</v>
      </c>
      <c r="T563" s="14">
        <v>0.37781761079330101</v>
      </c>
      <c r="U563" s="14">
        <v>0.34458671988558598</v>
      </c>
      <c r="V563" s="14">
        <v>0.26673241424176802</v>
      </c>
      <c r="W563" s="14">
        <v>0.387583954253365</v>
      </c>
      <c r="X563" s="14">
        <v>0.35013326014256102</v>
      </c>
      <c r="Y563" s="14">
        <v>0.31316885807658501</v>
      </c>
      <c r="Z563" s="14">
        <v>0.29410468296157999</v>
      </c>
      <c r="AA563" s="14">
        <v>0.27404012805549899</v>
      </c>
      <c r="AB563" s="14">
        <v>0.390586217691063</v>
      </c>
      <c r="AC563" s="14">
        <v>0.36853237256747701</v>
      </c>
      <c r="AD563" s="14">
        <v>0.34919358811921503</v>
      </c>
      <c r="AE563" s="14"/>
      <c r="AF563" s="14">
        <v>0.39339320168113501</v>
      </c>
      <c r="AG563" s="14">
        <v>0.30755542869784003</v>
      </c>
      <c r="AH563" s="14">
        <v>0.289808029368401</v>
      </c>
      <c r="AI563" s="14"/>
      <c r="AJ563" s="14">
        <v>0.412102093254479</v>
      </c>
      <c r="AK563" s="14">
        <v>0.24683592548283501</v>
      </c>
      <c r="AL563" s="14">
        <v>0.33816905006987402</v>
      </c>
      <c r="AM563" s="14">
        <v>0.45075577090737701</v>
      </c>
      <c r="AN563" s="14">
        <v>0.25577149626846701</v>
      </c>
      <c r="AO563" s="14"/>
      <c r="AP563" s="14">
        <v>0.43084566078224401</v>
      </c>
      <c r="AQ563" s="14">
        <v>0.23907337305724899</v>
      </c>
      <c r="AR563" s="14">
        <v>0.33353558671049499</v>
      </c>
      <c r="AS563" s="14">
        <v>0.361401954655442</v>
      </c>
      <c r="AT563" s="14">
        <v>0.40054659721867703</v>
      </c>
      <c r="AU563" s="14"/>
      <c r="AV563" s="14" t="s">
        <v>84</v>
      </c>
      <c r="AW563" s="14">
        <v>0.34158544145790598</v>
      </c>
      <c r="AX563" s="14">
        <v>0.272486459807468</v>
      </c>
      <c r="AY563" s="14">
        <v>0.34046634877801002</v>
      </c>
      <c r="AZ563" s="14">
        <v>0.241897014742878</v>
      </c>
      <c r="BA563" s="14"/>
      <c r="BB563" s="14">
        <v>0.287187030366859</v>
      </c>
      <c r="BC563" s="14">
        <v>0.38196100980262798</v>
      </c>
      <c r="BD563" s="14">
        <v>0.52372238781008096</v>
      </c>
      <c r="BE563" s="14"/>
      <c r="BF563" s="14">
        <v>0.3865040450542</v>
      </c>
    </row>
    <row r="564" spans="2:58" x14ac:dyDescent="0.35">
      <c r="B564" t="s">
        <v>235</v>
      </c>
      <c r="C564" s="14">
        <v>0.248598406699264</v>
      </c>
      <c r="D564" s="14">
        <v>0.25561616145084298</v>
      </c>
      <c r="E564" s="14">
        <v>0.241548002272234</v>
      </c>
      <c r="F564" s="14"/>
      <c r="G564" s="14">
        <v>0.31381373951881403</v>
      </c>
      <c r="H564" s="14">
        <v>0.27065008637045701</v>
      </c>
      <c r="I564" s="14">
        <v>0.24760874258723301</v>
      </c>
      <c r="J564" s="14">
        <v>0.239445713188432</v>
      </c>
      <c r="K564" s="14">
        <v>0.19290358345685599</v>
      </c>
      <c r="L564" s="14">
        <v>0.23299015067595499</v>
      </c>
      <c r="M564" s="14"/>
      <c r="N564" s="14">
        <v>0.28853724107006601</v>
      </c>
      <c r="O564" s="14">
        <v>0.25983073886639202</v>
      </c>
      <c r="P564" s="14">
        <v>0.200745402521321</v>
      </c>
      <c r="Q564" s="14">
        <v>0.23839584294250599</v>
      </c>
      <c r="R564" s="14"/>
      <c r="S564" s="14">
        <v>0.254300262136265</v>
      </c>
      <c r="T564" s="14">
        <v>0.207179980876528</v>
      </c>
      <c r="U564" s="14">
        <v>0.249294038717356</v>
      </c>
      <c r="V564" s="14">
        <v>0.21792680942043699</v>
      </c>
      <c r="W564" s="14">
        <v>0.21625745059530499</v>
      </c>
      <c r="X564" s="14">
        <v>0.23089295989127001</v>
      </c>
      <c r="Y564" s="14">
        <v>0.25910020319914101</v>
      </c>
      <c r="Z564" s="14">
        <v>0.35320583672850703</v>
      </c>
      <c r="AA564" s="14">
        <v>0.29576723179053699</v>
      </c>
      <c r="AB564" s="14">
        <v>0.228314375281644</v>
      </c>
      <c r="AC564" s="14">
        <v>0.31325277899554899</v>
      </c>
      <c r="AD564" s="14">
        <v>0.232995943171979</v>
      </c>
      <c r="AE564" s="14"/>
      <c r="AF564" s="14">
        <v>0.153796480709296</v>
      </c>
      <c r="AG564" s="14">
        <v>0.31029601593998302</v>
      </c>
      <c r="AH564" s="14">
        <v>0.26669524858607302</v>
      </c>
      <c r="AI564" s="14"/>
      <c r="AJ564" s="14">
        <v>0.15655072951903301</v>
      </c>
      <c r="AK564" s="14">
        <v>0.36656935702992099</v>
      </c>
      <c r="AL564" s="14">
        <v>0.34025130042116403</v>
      </c>
      <c r="AM564" s="14">
        <v>0.11189495100571301</v>
      </c>
      <c r="AN564" s="14">
        <v>0.21845997699662101</v>
      </c>
      <c r="AO564" s="14"/>
      <c r="AP564" s="14">
        <v>0.103746348045024</v>
      </c>
      <c r="AQ564" s="14">
        <v>0.39870689024857803</v>
      </c>
      <c r="AR564" s="14">
        <v>0.28602170668954702</v>
      </c>
      <c r="AS564" s="14">
        <v>0.15308751543407201</v>
      </c>
      <c r="AT564" s="14">
        <v>0.108848904194568</v>
      </c>
      <c r="AU564" s="14"/>
      <c r="AV564" s="14" t="s">
        <v>84</v>
      </c>
      <c r="AW564" s="14">
        <v>0.23996102784813</v>
      </c>
      <c r="AX564" s="14">
        <v>0.31286251941962101</v>
      </c>
      <c r="AY564" s="14">
        <v>0.27641957369796399</v>
      </c>
      <c r="AZ564" s="14">
        <v>0.236100467268618</v>
      </c>
      <c r="BA564" s="14"/>
      <c r="BB564" s="14">
        <v>0.40047769029784902</v>
      </c>
      <c r="BC564" s="14">
        <v>0.13411493232763499</v>
      </c>
      <c r="BD564" s="14">
        <v>8.1877052874599093E-2</v>
      </c>
      <c r="BE564" s="14"/>
      <c r="BF564" s="14">
        <v>0.205384827461945</v>
      </c>
    </row>
    <row r="565" spans="2:58" x14ac:dyDescent="0.35">
      <c r="B565" t="s">
        <v>236</v>
      </c>
      <c r="C565" s="14">
        <v>9.9767692064231694E-2</v>
      </c>
      <c r="D565" s="14">
        <v>0.109283041151021</v>
      </c>
      <c r="E565" s="14">
        <v>9.0752372930607894E-2</v>
      </c>
      <c r="F565" s="14"/>
      <c r="G565" s="14">
        <v>0.13254144551432101</v>
      </c>
      <c r="H565" s="14">
        <v>0.139953235657789</v>
      </c>
      <c r="I565" s="14">
        <v>0.112210171354341</v>
      </c>
      <c r="J565" s="14">
        <v>0.107813421808664</v>
      </c>
      <c r="K565" s="14">
        <v>6.8355771217236502E-2</v>
      </c>
      <c r="L565" s="14">
        <v>4.9746558938717801E-2</v>
      </c>
      <c r="M565" s="14"/>
      <c r="N565" s="14">
        <v>0.110445324464366</v>
      </c>
      <c r="O565" s="14">
        <v>9.8437149081934003E-2</v>
      </c>
      <c r="P565" s="14">
        <v>0.10283554611062599</v>
      </c>
      <c r="Q565" s="14">
        <v>8.8697026491169395E-2</v>
      </c>
      <c r="R565" s="14"/>
      <c r="S565" s="14">
        <v>0.14602551998438701</v>
      </c>
      <c r="T565" s="14">
        <v>6.1544909847752502E-2</v>
      </c>
      <c r="U565" s="14">
        <v>0.107355571638192</v>
      </c>
      <c r="V565" s="14">
        <v>7.1462709592027898E-2</v>
      </c>
      <c r="W565" s="14">
        <v>6.7578242545333594E-2</v>
      </c>
      <c r="X565" s="14">
        <v>0.107785715801007</v>
      </c>
      <c r="Y565" s="14">
        <v>0.113275724062254</v>
      </c>
      <c r="Z565" s="14">
        <v>0.13988029783245101</v>
      </c>
      <c r="AA565" s="14">
        <v>0.14581112423589501</v>
      </c>
      <c r="AB565" s="14">
        <v>5.2827853077895399E-2</v>
      </c>
      <c r="AC565" s="14">
        <v>8.4088520947671205E-2</v>
      </c>
      <c r="AD565" s="14">
        <v>7.3776368420047395E-2</v>
      </c>
      <c r="AE565" s="14"/>
      <c r="AF565" s="14">
        <v>6.6859076315339203E-2</v>
      </c>
      <c r="AG565" s="14">
        <v>0.121994813367197</v>
      </c>
      <c r="AH565" s="14">
        <v>9.4499971275529601E-2</v>
      </c>
      <c r="AI565" s="14"/>
      <c r="AJ565" s="14">
        <v>3.6941253634777398E-2</v>
      </c>
      <c r="AK565" s="14">
        <v>0.19183181027464899</v>
      </c>
      <c r="AL565" s="14">
        <v>6.7931408795539994E-2</v>
      </c>
      <c r="AM565" s="14">
        <v>0</v>
      </c>
      <c r="AN565" s="14">
        <v>8.5269520625463294E-2</v>
      </c>
      <c r="AO565" s="14"/>
      <c r="AP565" s="14">
        <v>2.70361652253014E-2</v>
      </c>
      <c r="AQ565" s="14">
        <v>0.19937625564026301</v>
      </c>
      <c r="AR565" s="14">
        <v>8.7541851479590996E-2</v>
      </c>
      <c r="AS565" s="14">
        <v>2.4855821173841799E-2</v>
      </c>
      <c r="AT565" s="14">
        <v>1.61843820745801E-2</v>
      </c>
      <c r="AU565" s="14"/>
      <c r="AV565" s="14" t="s">
        <v>84</v>
      </c>
      <c r="AW565" s="14">
        <v>0.107093718822473</v>
      </c>
      <c r="AX565" s="14">
        <v>9.8023051799927804E-2</v>
      </c>
      <c r="AY565" s="14">
        <v>0.153871124147308</v>
      </c>
      <c r="AZ565" s="14">
        <v>0.23833932510261399</v>
      </c>
      <c r="BA565" s="14"/>
      <c r="BB565" s="14">
        <v>9.8356511919293996E-2</v>
      </c>
      <c r="BC565" s="14">
        <v>3.0278272728716801E-2</v>
      </c>
      <c r="BD565" s="14">
        <v>1.1778448484235799E-2</v>
      </c>
      <c r="BE565" s="14"/>
      <c r="BF565" s="14">
        <v>4.8453288643819897E-2</v>
      </c>
    </row>
    <row r="566" spans="2:58" x14ac:dyDescent="0.35">
      <c r="B566" t="s">
        <v>141</v>
      </c>
      <c r="C566" s="14">
        <v>0.106449708519222</v>
      </c>
      <c r="D566" s="14">
        <v>8.3366452266084801E-2</v>
      </c>
      <c r="E566" s="14">
        <v>0.129348922116652</v>
      </c>
      <c r="F566" s="14"/>
      <c r="G566" s="14">
        <v>0.11107338147033601</v>
      </c>
      <c r="H566" s="14">
        <v>7.9530742134582597E-2</v>
      </c>
      <c r="I566" s="14">
        <v>0.120478505922977</v>
      </c>
      <c r="J566" s="14">
        <v>9.7859216774200605E-2</v>
      </c>
      <c r="K566" s="14">
        <v>0.13180833211371201</v>
      </c>
      <c r="L566" s="14">
        <v>0.10380513513761</v>
      </c>
      <c r="M566" s="14"/>
      <c r="N566" s="14">
        <v>8.2493488707765003E-2</v>
      </c>
      <c r="O566" s="14">
        <v>0.100828247650439</v>
      </c>
      <c r="P566" s="14">
        <v>9.9951728178404697E-2</v>
      </c>
      <c r="Q566" s="14">
        <v>0.14586221803375499</v>
      </c>
      <c r="R566" s="14"/>
      <c r="S566" s="14">
        <v>0.12943556179158699</v>
      </c>
      <c r="T566" s="14">
        <v>9.1826765227735502E-2</v>
      </c>
      <c r="U566" s="14">
        <v>0.10428485999310801</v>
      </c>
      <c r="V566" s="14">
        <v>0.13813102159761001</v>
      </c>
      <c r="W566" s="14">
        <v>9.9636317941462799E-2</v>
      </c>
      <c r="X566" s="14">
        <v>0.10864930772659601</v>
      </c>
      <c r="Y566" s="14">
        <v>9.0701749118780803E-2</v>
      </c>
      <c r="Z566" s="14">
        <v>4.6833770158043603E-2</v>
      </c>
      <c r="AA566" s="14">
        <v>8.6511537269684205E-2</v>
      </c>
      <c r="AB566" s="14">
        <v>0.133757964491585</v>
      </c>
      <c r="AC566" s="14">
        <v>8.4449723483449202E-2</v>
      </c>
      <c r="AD566" s="14">
        <v>0.13147203341087599</v>
      </c>
      <c r="AE566" s="14"/>
      <c r="AF566" s="14">
        <v>9.4727054660469295E-2</v>
      </c>
      <c r="AG566" s="14">
        <v>8.7319989029298994E-2</v>
      </c>
      <c r="AH566" s="14">
        <v>0.16710280675212499</v>
      </c>
      <c r="AI566" s="14"/>
      <c r="AJ566" s="14">
        <v>9.9334104084510599E-2</v>
      </c>
      <c r="AK566" s="14">
        <v>6.1378628520649701E-2</v>
      </c>
      <c r="AL566" s="14">
        <v>0.104461209374356</v>
      </c>
      <c r="AM566" s="14">
        <v>3.4199584207937901E-2</v>
      </c>
      <c r="AN566" s="14">
        <v>0.20976823022715099</v>
      </c>
      <c r="AO566" s="14"/>
      <c r="AP566" s="14">
        <v>9.5853970487407195E-2</v>
      </c>
      <c r="AQ566" s="14">
        <v>5.9950741345614601E-2</v>
      </c>
      <c r="AR566" s="14">
        <v>8.6818660436330394E-2</v>
      </c>
      <c r="AS566" s="14">
        <v>7.4066428667809894E-2</v>
      </c>
      <c r="AT566" s="14">
        <v>0.289126674423487</v>
      </c>
      <c r="AU566" s="14"/>
      <c r="AV566" s="14" t="s">
        <v>84</v>
      </c>
      <c r="AW566" s="14">
        <v>0.10560286051533101</v>
      </c>
      <c r="AX566" s="14">
        <v>0.104898628395227</v>
      </c>
      <c r="AY566" s="14">
        <v>7.6188798317727097E-2</v>
      </c>
      <c r="AZ566" s="14">
        <v>0.1238229823692</v>
      </c>
      <c r="BA566" s="14"/>
      <c r="BB566" s="14">
        <v>0.13349416262791799</v>
      </c>
      <c r="BC566" s="14">
        <v>6.2363483330259699E-2</v>
      </c>
      <c r="BD566" s="14">
        <v>0.16994153767692299</v>
      </c>
      <c r="BE566" s="14"/>
      <c r="BF566" s="14">
        <v>0.108558935789</v>
      </c>
    </row>
    <row r="567" spans="2:58" x14ac:dyDescent="0.35"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</row>
    <row r="568" spans="2:58" x14ac:dyDescent="0.35">
      <c r="B568" s="6" t="s">
        <v>242</v>
      </c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</row>
    <row r="569" spans="2:58" x14ac:dyDescent="0.35">
      <c r="B569" s="24" t="s">
        <v>82</v>
      </c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</row>
    <row r="570" spans="2:58" x14ac:dyDescent="0.35">
      <c r="B570" t="s">
        <v>233</v>
      </c>
      <c r="C570" s="14">
        <v>0.110759355573104</v>
      </c>
      <c r="D570" s="14">
        <v>0.104274764226246</v>
      </c>
      <c r="E570" s="14">
        <v>0.117430994626351</v>
      </c>
      <c r="F570" s="14"/>
      <c r="G570" s="14">
        <v>7.6201390579927294E-2</v>
      </c>
      <c r="H570" s="14">
        <v>0.11333492258358401</v>
      </c>
      <c r="I570" s="14">
        <v>0.12653626454894101</v>
      </c>
      <c r="J570" s="14">
        <v>0.14462075504812599</v>
      </c>
      <c r="K570" s="14">
        <v>0.122416271870167</v>
      </c>
      <c r="L570" s="14">
        <v>8.3402871669057493E-2</v>
      </c>
      <c r="M570" s="14"/>
      <c r="N570" s="14">
        <v>9.6002904208180598E-2</v>
      </c>
      <c r="O570" s="14">
        <v>9.1121537810724504E-2</v>
      </c>
      <c r="P570" s="14">
        <v>0.117854220441539</v>
      </c>
      <c r="Q570" s="14">
        <v>0.14104273720709801</v>
      </c>
      <c r="R570" s="14"/>
      <c r="S570" s="14">
        <v>9.5796756625222093E-2</v>
      </c>
      <c r="T570" s="14">
        <v>0.110501760378991</v>
      </c>
      <c r="U570" s="14">
        <v>0.113575439114348</v>
      </c>
      <c r="V570" s="14">
        <v>0.14307378537989701</v>
      </c>
      <c r="W570" s="14">
        <v>0.105501534436962</v>
      </c>
      <c r="X570" s="14">
        <v>0.13151009943835101</v>
      </c>
      <c r="Y570" s="14">
        <v>0.13730671981421499</v>
      </c>
      <c r="Z570" s="14">
        <v>8.18812222167596E-2</v>
      </c>
      <c r="AA570" s="14">
        <v>0.107547171070021</v>
      </c>
      <c r="AB570" s="14">
        <v>7.0844691934612597E-2</v>
      </c>
      <c r="AC570" s="14">
        <v>0.121329938961749</v>
      </c>
      <c r="AD570" s="14">
        <v>0.10864523545674901</v>
      </c>
      <c r="AE570" s="14"/>
      <c r="AF570" s="14">
        <v>0.164173435827734</v>
      </c>
      <c r="AG570" s="14">
        <v>7.8918396030210794E-2</v>
      </c>
      <c r="AH570" s="14">
        <v>9.4510965965737298E-2</v>
      </c>
      <c r="AI570" s="14"/>
      <c r="AJ570" s="14">
        <v>0.16053051992450901</v>
      </c>
      <c r="AK570" s="14">
        <v>5.52659168750404E-2</v>
      </c>
      <c r="AL570" s="14">
        <v>4.6119997927672102E-2</v>
      </c>
      <c r="AM570" s="14">
        <v>0.37561507060201899</v>
      </c>
      <c r="AN570" s="14">
        <v>0.114613696357301</v>
      </c>
      <c r="AO570" s="14"/>
      <c r="AP570" s="14">
        <v>0.197630354437031</v>
      </c>
      <c r="AQ570" s="14">
        <v>4.1485984557756497E-2</v>
      </c>
      <c r="AR570" s="14">
        <v>9.3188452344050904E-2</v>
      </c>
      <c r="AS570" s="14">
        <v>0.22054784247010001</v>
      </c>
      <c r="AT570" s="14">
        <v>9.0690904709443604E-2</v>
      </c>
      <c r="AU570" s="14"/>
      <c r="AV570" s="14" t="s">
        <v>84</v>
      </c>
      <c r="AW570" s="14">
        <v>0.10371720829499601</v>
      </c>
      <c r="AX570" s="14">
        <v>0.11282059246288099</v>
      </c>
      <c r="AY570" s="14">
        <v>8.5295760472923698E-2</v>
      </c>
      <c r="AZ570" s="14">
        <v>8.7026710714210406E-2</v>
      </c>
      <c r="BA570" s="14"/>
      <c r="BB570" s="14">
        <v>4.4538063016846E-2</v>
      </c>
      <c r="BC570" s="14">
        <v>0.194714818277717</v>
      </c>
      <c r="BD570" s="14">
        <v>0.10735941752978299</v>
      </c>
      <c r="BE570" s="14"/>
      <c r="BF570" s="14">
        <v>0.124129821394646</v>
      </c>
    </row>
    <row r="571" spans="2:58" x14ac:dyDescent="0.35">
      <c r="B571" t="s">
        <v>234</v>
      </c>
      <c r="C571" s="14">
        <v>0.10947563203166601</v>
      </c>
      <c r="D571" s="14">
        <v>0.118678687624758</v>
      </c>
      <c r="E571" s="14">
        <v>0.100794529558517</v>
      </c>
      <c r="F571" s="14"/>
      <c r="G571" s="14">
        <v>0.100737157929199</v>
      </c>
      <c r="H571" s="14">
        <v>8.5878879335220704E-2</v>
      </c>
      <c r="I571" s="14">
        <v>0.106889955699234</v>
      </c>
      <c r="J571" s="14">
        <v>0.116868706533009</v>
      </c>
      <c r="K571" s="14">
        <v>0.114977442388999</v>
      </c>
      <c r="L571" s="14">
        <v>0.12684667867393201</v>
      </c>
      <c r="M571" s="14"/>
      <c r="N571" s="14">
        <v>9.5361186841984705E-2</v>
      </c>
      <c r="O571" s="14">
        <v>0.102589305736217</v>
      </c>
      <c r="P571" s="14">
        <v>0.15137872301618299</v>
      </c>
      <c r="Q571" s="14">
        <v>9.2542484801096905E-2</v>
      </c>
      <c r="R571" s="14"/>
      <c r="S571" s="14">
        <v>7.1932311360546397E-2</v>
      </c>
      <c r="T571" s="14">
        <v>0.15540591271749701</v>
      </c>
      <c r="U571" s="14">
        <v>7.8611326060257905E-2</v>
      </c>
      <c r="V571" s="14">
        <v>0.142851708403823</v>
      </c>
      <c r="W571" s="14">
        <v>0.123562245651757</v>
      </c>
      <c r="X571" s="14">
        <v>0.101096422272357</v>
      </c>
      <c r="Y571" s="14">
        <v>0.11706455780489999</v>
      </c>
      <c r="Z571" s="14">
        <v>7.2173266653570295E-2</v>
      </c>
      <c r="AA571" s="14">
        <v>9.4893075267636295E-2</v>
      </c>
      <c r="AB571" s="14">
        <v>0.15224645126408901</v>
      </c>
      <c r="AC571" s="14">
        <v>6.7734482334828205E-2</v>
      </c>
      <c r="AD571" s="14">
        <v>8.4764725371405197E-2</v>
      </c>
      <c r="AE571" s="14"/>
      <c r="AF571" s="14">
        <v>0.13066653949049001</v>
      </c>
      <c r="AG571" s="14">
        <v>0.100626259548597</v>
      </c>
      <c r="AH571" s="14">
        <v>0.104594529872477</v>
      </c>
      <c r="AI571" s="14"/>
      <c r="AJ571" s="14">
        <v>0.15217969916319499</v>
      </c>
      <c r="AK571" s="14">
        <v>6.5504726290922799E-2</v>
      </c>
      <c r="AL571" s="14">
        <v>8.96577517357144E-2</v>
      </c>
      <c r="AM571" s="14">
        <v>3.2884918202439502E-2</v>
      </c>
      <c r="AN571" s="14">
        <v>0.121688499014695</v>
      </c>
      <c r="AO571" s="14"/>
      <c r="AP571" s="14">
        <v>0.18304506391887301</v>
      </c>
      <c r="AQ571" s="14">
        <v>4.3737848985861298E-2</v>
      </c>
      <c r="AR571" s="14">
        <v>0.140211177954459</v>
      </c>
      <c r="AS571" s="14">
        <v>0.16954964716915999</v>
      </c>
      <c r="AT571" s="14">
        <v>0.111659776320855</v>
      </c>
      <c r="AU571" s="14"/>
      <c r="AV571" s="14" t="s">
        <v>84</v>
      </c>
      <c r="AW571" s="14">
        <v>0.10570194511560201</v>
      </c>
      <c r="AX571" s="14">
        <v>0.10208206646114799</v>
      </c>
      <c r="AY571" s="14">
        <v>8.1738534739609306E-2</v>
      </c>
      <c r="AZ571" s="14">
        <v>0.113210225506997</v>
      </c>
      <c r="BA571" s="14"/>
      <c r="BB571" s="14">
        <v>3.4866213607608998E-2</v>
      </c>
      <c r="BC571" s="14">
        <v>0.19660159843663</v>
      </c>
      <c r="BD571" s="14">
        <v>0.105063656235834</v>
      </c>
      <c r="BE571" s="14"/>
      <c r="BF571" s="14">
        <v>0.126986579558861</v>
      </c>
    </row>
    <row r="572" spans="2:58" x14ac:dyDescent="0.35">
      <c r="B572" t="s">
        <v>219</v>
      </c>
      <c r="C572" s="14">
        <v>0.30515349706755002</v>
      </c>
      <c r="D572" s="14">
        <v>0.30669756500531298</v>
      </c>
      <c r="E572" s="14">
        <v>0.30352161140232398</v>
      </c>
      <c r="F572" s="14"/>
      <c r="G572" s="14">
        <v>0.25458312387892101</v>
      </c>
      <c r="H572" s="14">
        <v>0.27823827035238902</v>
      </c>
      <c r="I572" s="14">
        <v>0.28239073570129097</v>
      </c>
      <c r="J572" s="14">
        <v>0.27943901092963902</v>
      </c>
      <c r="K572" s="14">
        <v>0.31551287278908402</v>
      </c>
      <c r="L572" s="14">
        <v>0.39317121085350498</v>
      </c>
      <c r="M572" s="14"/>
      <c r="N572" s="14">
        <v>0.30227428049528399</v>
      </c>
      <c r="O572" s="14">
        <v>0.31864544754359703</v>
      </c>
      <c r="P572" s="14">
        <v>0.31793736143932899</v>
      </c>
      <c r="Q572" s="14">
        <v>0.28078008227255802</v>
      </c>
      <c r="R572" s="14"/>
      <c r="S572" s="14">
        <v>0.30252116594231399</v>
      </c>
      <c r="T572" s="14">
        <v>0.34644116080985099</v>
      </c>
      <c r="U572" s="14">
        <v>0.31152594665530198</v>
      </c>
      <c r="V572" s="14">
        <v>0.279018747289275</v>
      </c>
      <c r="W572" s="14">
        <v>0.295310425685676</v>
      </c>
      <c r="X572" s="14">
        <v>0.29414829018621202</v>
      </c>
      <c r="Y572" s="14">
        <v>0.25303991461413899</v>
      </c>
      <c r="Z572" s="14">
        <v>0.306204905834847</v>
      </c>
      <c r="AA572" s="14">
        <v>0.31575815067708901</v>
      </c>
      <c r="AB572" s="14">
        <v>0.30266441476860101</v>
      </c>
      <c r="AC572" s="14">
        <v>0.30311745986673699</v>
      </c>
      <c r="AD572" s="14">
        <v>0.36631495941358799</v>
      </c>
      <c r="AE572" s="14"/>
      <c r="AF572" s="14">
        <v>0.36082627190355698</v>
      </c>
      <c r="AG572" s="14">
        <v>0.28405067643433002</v>
      </c>
      <c r="AH572" s="14">
        <v>0.264718655548904</v>
      </c>
      <c r="AI572" s="14"/>
      <c r="AJ572" s="14">
        <v>0.40424923914767802</v>
      </c>
      <c r="AK572" s="14">
        <v>0.214936679935293</v>
      </c>
      <c r="AL572" s="14">
        <v>0.344400322665327</v>
      </c>
      <c r="AM572" s="14">
        <v>0.41266346060843201</v>
      </c>
      <c r="AN572" s="14">
        <v>0.24635636961044999</v>
      </c>
      <c r="AO572" s="14"/>
      <c r="AP572" s="14">
        <v>0.427731788723966</v>
      </c>
      <c r="AQ572" s="14">
        <v>0.19839148203579601</v>
      </c>
      <c r="AR572" s="14">
        <v>0.302668616862735</v>
      </c>
      <c r="AS572" s="14">
        <v>0.39259695504991499</v>
      </c>
      <c r="AT572" s="14">
        <v>0.34113653395136601</v>
      </c>
      <c r="AU572" s="14"/>
      <c r="AV572" s="14" t="s">
        <v>84</v>
      </c>
      <c r="AW572" s="14">
        <v>0.30707742660438098</v>
      </c>
      <c r="AX572" s="14">
        <v>0.238223355902103</v>
      </c>
      <c r="AY572" s="14">
        <v>0.33577837857319898</v>
      </c>
      <c r="AZ572" s="14">
        <v>0.36576800020525602</v>
      </c>
      <c r="BA572" s="14"/>
      <c r="BB572" s="14">
        <v>0.253675068418941</v>
      </c>
      <c r="BC572" s="14">
        <v>0.422261543479866</v>
      </c>
      <c r="BD572" s="14">
        <v>0.48501432069392603</v>
      </c>
      <c r="BE572" s="14"/>
      <c r="BF572" s="14">
        <v>0.38331828088442699</v>
      </c>
    </row>
    <row r="573" spans="2:58" x14ac:dyDescent="0.35">
      <c r="B573" t="s">
        <v>235</v>
      </c>
      <c r="C573" s="14">
        <v>0.26675518993486302</v>
      </c>
      <c r="D573" s="14">
        <v>0.28596813812495298</v>
      </c>
      <c r="E573" s="14">
        <v>0.247826499352895</v>
      </c>
      <c r="F573" s="14"/>
      <c r="G573" s="14">
        <v>0.30134712950307002</v>
      </c>
      <c r="H573" s="14">
        <v>0.30624782939995998</v>
      </c>
      <c r="I573" s="14">
        <v>0.25730804435579402</v>
      </c>
      <c r="J573" s="14">
        <v>0.25959416860409001</v>
      </c>
      <c r="K573" s="14">
        <v>0.25471410073436102</v>
      </c>
      <c r="L573" s="14">
        <v>0.233247753358268</v>
      </c>
      <c r="M573" s="14"/>
      <c r="N573" s="14">
        <v>0.30837481102098002</v>
      </c>
      <c r="O573" s="14">
        <v>0.266490652731947</v>
      </c>
      <c r="P573" s="14">
        <v>0.240499340966289</v>
      </c>
      <c r="Q573" s="14">
        <v>0.24800549965428001</v>
      </c>
      <c r="R573" s="14"/>
      <c r="S573" s="14">
        <v>0.29299969840130902</v>
      </c>
      <c r="T573" s="14">
        <v>0.221554653596544</v>
      </c>
      <c r="U573" s="14">
        <v>0.24477937631912</v>
      </c>
      <c r="V573" s="14">
        <v>0.20274807360153299</v>
      </c>
      <c r="W573" s="14">
        <v>0.29434668327013103</v>
      </c>
      <c r="X573" s="14">
        <v>0.261387800003272</v>
      </c>
      <c r="Y573" s="14">
        <v>0.27095147638446698</v>
      </c>
      <c r="Z573" s="14">
        <v>0.38694599341233299</v>
      </c>
      <c r="AA573" s="14">
        <v>0.26356062559577198</v>
      </c>
      <c r="AB573" s="14">
        <v>0.29692358577824901</v>
      </c>
      <c r="AC573" s="14">
        <v>0.30084472020754999</v>
      </c>
      <c r="AD573" s="14">
        <v>0.23527898308374301</v>
      </c>
      <c r="AE573" s="14"/>
      <c r="AF573" s="14">
        <v>0.180343976770028</v>
      </c>
      <c r="AG573" s="14">
        <v>0.32426787114782901</v>
      </c>
      <c r="AH573" s="14">
        <v>0.27898176642490602</v>
      </c>
      <c r="AI573" s="14"/>
      <c r="AJ573" s="14">
        <v>0.15186324459353401</v>
      </c>
      <c r="AK573" s="14">
        <v>0.39821230117277201</v>
      </c>
      <c r="AL573" s="14">
        <v>0.38222926987267702</v>
      </c>
      <c r="AM573" s="14">
        <v>6.8002111412191799E-2</v>
      </c>
      <c r="AN573" s="14">
        <v>0.25107713797612402</v>
      </c>
      <c r="AO573" s="14"/>
      <c r="AP573" s="14">
        <v>9.3908300503853001E-2</v>
      </c>
      <c r="AQ573" s="14">
        <v>0.43755970907323199</v>
      </c>
      <c r="AR573" s="14">
        <v>0.31180224085810199</v>
      </c>
      <c r="AS573" s="14">
        <v>0.11818484163006999</v>
      </c>
      <c r="AT573" s="14">
        <v>0.157003259894367</v>
      </c>
      <c r="AU573" s="14"/>
      <c r="AV573" s="14" t="s">
        <v>84</v>
      </c>
      <c r="AW573" s="14">
        <v>0.287855568563812</v>
      </c>
      <c r="AX573" s="14">
        <v>0.34348175964604299</v>
      </c>
      <c r="AY573" s="14">
        <v>0.25996736013691701</v>
      </c>
      <c r="AZ573" s="14">
        <v>6.9069681875032804E-2</v>
      </c>
      <c r="BA573" s="14"/>
      <c r="BB573" s="14">
        <v>0.44395045235845898</v>
      </c>
      <c r="BC573" s="14">
        <v>8.4751118764755495E-2</v>
      </c>
      <c r="BD573" s="14">
        <v>0.14473448125740199</v>
      </c>
      <c r="BE573" s="14"/>
      <c r="BF573" s="14">
        <v>0.20454900302478801</v>
      </c>
    </row>
    <row r="574" spans="2:58" x14ac:dyDescent="0.35">
      <c r="B574" t="s">
        <v>236</v>
      </c>
      <c r="C574" s="14">
        <v>0.103463195281516</v>
      </c>
      <c r="D574" s="14">
        <v>0.107254777033191</v>
      </c>
      <c r="E574" s="14">
        <v>0.100058979530126</v>
      </c>
      <c r="F574" s="14"/>
      <c r="G574" s="14">
        <v>0.153384297433074</v>
      </c>
      <c r="H574" s="14">
        <v>0.14711724708003199</v>
      </c>
      <c r="I574" s="14">
        <v>0.10820402107207699</v>
      </c>
      <c r="J574" s="14">
        <v>0.10892898770258599</v>
      </c>
      <c r="K574" s="14">
        <v>5.7902047360280803E-2</v>
      </c>
      <c r="L574" s="14">
        <v>5.7087875417020803E-2</v>
      </c>
      <c r="M574" s="14"/>
      <c r="N574" s="14">
        <v>0.126445971069478</v>
      </c>
      <c r="O574" s="14">
        <v>0.106318834544172</v>
      </c>
      <c r="P574" s="14">
        <v>8.3608573811237499E-2</v>
      </c>
      <c r="Q574" s="14">
        <v>9.4954660176165703E-2</v>
      </c>
      <c r="R574" s="14"/>
      <c r="S574" s="14">
        <v>0.12644253354624899</v>
      </c>
      <c r="T574" s="14">
        <v>7.4991751367118401E-2</v>
      </c>
      <c r="U574" s="14">
        <v>0.13468075636681701</v>
      </c>
      <c r="V574" s="14">
        <v>9.9031971053113801E-2</v>
      </c>
      <c r="W574" s="14">
        <v>9.54446581055821E-2</v>
      </c>
      <c r="X574" s="14">
        <v>0.101462253394109</v>
      </c>
      <c r="Y574" s="14">
        <v>0.102058828965309</v>
      </c>
      <c r="Z574" s="14">
        <v>0.117528986259909</v>
      </c>
      <c r="AA574" s="14">
        <v>0.136049919553108</v>
      </c>
      <c r="AB574" s="14">
        <v>4.8655455309475001E-2</v>
      </c>
      <c r="AC574" s="14">
        <v>0.112318113269522</v>
      </c>
      <c r="AD574" s="14">
        <v>8.9210656642096695E-2</v>
      </c>
      <c r="AE574" s="14"/>
      <c r="AF574" s="14">
        <v>7.5917069067179099E-2</v>
      </c>
      <c r="AG574" s="14">
        <v>0.12019694928936001</v>
      </c>
      <c r="AH574" s="14">
        <v>9.2027972805253003E-2</v>
      </c>
      <c r="AI574" s="14"/>
      <c r="AJ574" s="14">
        <v>3.4171031894158301E-2</v>
      </c>
      <c r="AK574" s="14">
        <v>0.20513077859717299</v>
      </c>
      <c r="AL574" s="14">
        <v>3.1620983089187697E-2</v>
      </c>
      <c r="AM574" s="14">
        <v>7.6634854966978999E-2</v>
      </c>
      <c r="AN574" s="14">
        <v>7.7785717122548698E-2</v>
      </c>
      <c r="AO574" s="14"/>
      <c r="AP574" s="14">
        <v>1.47587221035245E-2</v>
      </c>
      <c r="AQ574" s="14">
        <v>0.223428608644753</v>
      </c>
      <c r="AR574" s="14">
        <v>7.2589599387513998E-2</v>
      </c>
      <c r="AS574" s="14">
        <v>1.6637659648566401E-2</v>
      </c>
      <c r="AT574" s="14">
        <v>1.1039530955058901E-2</v>
      </c>
      <c r="AU574" s="14"/>
      <c r="AV574" s="14" t="s">
        <v>84</v>
      </c>
      <c r="AW574" s="14">
        <v>9.9087186026077495E-2</v>
      </c>
      <c r="AX574" s="14">
        <v>0.114189443401364</v>
      </c>
      <c r="AY574" s="14">
        <v>0.15680701710867001</v>
      </c>
      <c r="AZ574" s="14">
        <v>0.241102399329303</v>
      </c>
      <c r="BA574" s="14"/>
      <c r="BB574" s="14">
        <v>0.113678614346022</v>
      </c>
      <c r="BC574" s="14">
        <v>1.53296334516872E-2</v>
      </c>
      <c r="BD574" s="14">
        <v>0</v>
      </c>
      <c r="BE574" s="14"/>
      <c r="BF574" s="14">
        <v>5.09473530012741E-2</v>
      </c>
    </row>
    <row r="575" spans="2:58" x14ac:dyDescent="0.35">
      <c r="B575" t="s">
        <v>141</v>
      </c>
      <c r="C575" s="14">
        <v>0.1043931301113</v>
      </c>
      <c r="D575" s="14">
        <v>7.71260679855377E-2</v>
      </c>
      <c r="E575" s="14">
        <v>0.13036738552978699</v>
      </c>
      <c r="F575" s="14"/>
      <c r="G575" s="14">
        <v>0.113746900675809</v>
      </c>
      <c r="H575" s="14">
        <v>6.9182851248813806E-2</v>
      </c>
      <c r="I575" s="14">
        <v>0.118670978622664</v>
      </c>
      <c r="J575" s="14">
        <v>9.0548371182550894E-2</v>
      </c>
      <c r="K575" s="14">
        <v>0.13447726485710801</v>
      </c>
      <c r="L575" s="14">
        <v>0.106243610028218</v>
      </c>
      <c r="M575" s="14"/>
      <c r="N575" s="14">
        <v>7.15408463640929E-2</v>
      </c>
      <c r="O575" s="14">
        <v>0.114834221633341</v>
      </c>
      <c r="P575" s="14">
        <v>8.8721780325422495E-2</v>
      </c>
      <c r="Q575" s="14">
        <v>0.142674535888801</v>
      </c>
      <c r="R575" s="14"/>
      <c r="S575" s="14">
        <v>0.11030753412435899</v>
      </c>
      <c r="T575" s="14">
        <v>9.1104761129998602E-2</v>
      </c>
      <c r="U575" s="14">
        <v>0.116827155484155</v>
      </c>
      <c r="V575" s="14">
        <v>0.13327571427235799</v>
      </c>
      <c r="W575" s="14">
        <v>8.5834452849891704E-2</v>
      </c>
      <c r="X575" s="14">
        <v>0.11039513470569801</v>
      </c>
      <c r="Y575" s="14">
        <v>0.11957850241697</v>
      </c>
      <c r="Z575" s="14">
        <v>3.52656256225811E-2</v>
      </c>
      <c r="AA575" s="14">
        <v>8.2191057836373205E-2</v>
      </c>
      <c r="AB575" s="14">
        <v>0.128665400944974</v>
      </c>
      <c r="AC575" s="14">
        <v>9.4655285359613803E-2</v>
      </c>
      <c r="AD575" s="14">
        <v>0.115785440032418</v>
      </c>
      <c r="AE575" s="14"/>
      <c r="AF575" s="14">
        <v>8.8072706941011505E-2</v>
      </c>
      <c r="AG575" s="14">
        <v>9.1939847549673298E-2</v>
      </c>
      <c r="AH575" s="14">
        <v>0.165166109382722</v>
      </c>
      <c r="AI575" s="14"/>
      <c r="AJ575" s="14">
        <v>9.7006265276926198E-2</v>
      </c>
      <c r="AK575" s="14">
        <v>6.0949597128798397E-2</v>
      </c>
      <c r="AL575" s="14">
        <v>0.105971674709422</v>
      </c>
      <c r="AM575" s="14">
        <v>3.4199584207937901E-2</v>
      </c>
      <c r="AN575" s="14">
        <v>0.18847857991888201</v>
      </c>
      <c r="AO575" s="14"/>
      <c r="AP575" s="14">
        <v>8.2925770312753E-2</v>
      </c>
      <c r="AQ575" s="14">
        <v>5.5396366702600397E-2</v>
      </c>
      <c r="AR575" s="14">
        <v>7.9539912593139195E-2</v>
      </c>
      <c r="AS575" s="14">
        <v>8.2483054032188599E-2</v>
      </c>
      <c r="AT575" s="14">
        <v>0.28846999416891</v>
      </c>
      <c r="AU575" s="14"/>
      <c r="AV575" s="14" t="s">
        <v>84</v>
      </c>
      <c r="AW575" s="14">
        <v>9.6560665395130502E-2</v>
      </c>
      <c r="AX575" s="14">
        <v>8.9202782126461599E-2</v>
      </c>
      <c r="AY575" s="14">
        <v>8.0412948968681397E-2</v>
      </c>
      <c r="AZ575" s="14">
        <v>0.1238229823692</v>
      </c>
      <c r="BA575" s="14"/>
      <c r="BB575" s="14">
        <v>0.109291588252123</v>
      </c>
      <c r="BC575" s="14">
        <v>8.6341287589343799E-2</v>
      </c>
      <c r="BD575" s="14">
        <v>0.15782812428305601</v>
      </c>
      <c r="BE575" s="14"/>
      <c r="BF575" s="14">
        <v>0.11006896213600401</v>
      </c>
    </row>
    <row r="576" spans="2:58" x14ac:dyDescent="0.35"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</row>
    <row r="577" spans="2:58" x14ac:dyDescent="0.35">
      <c r="B577" s="6" t="s">
        <v>243</v>
      </c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</row>
    <row r="578" spans="2:58" x14ac:dyDescent="0.35">
      <c r="B578" s="24" t="s">
        <v>82</v>
      </c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</row>
    <row r="579" spans="2:58" x14ac:dyDescent="0.35">
      <c r="B579" t="s">
        <v>233</v>
      </c>
      <c r="C579" s="14">
        <v>0.108185475818922</v>
      </c>
      <c r="D579" s="14">
        <v>0.110624375382524</v>
      </c>
      <c r="E579" s="14">
        <v>0.106118681810146</v>
      </c>
      <c r="F579" s="14"/>
      <c r="G579" s="14">
        <v>6.8761614428360193E-2</v>
      </c>
      <c r="H579" s="14">
        <v>8.9741434152653704E-2</v>
      </c>
      <c r="I579" s="14">
        <v>0.122552494846713</v>
      </c>
      <c r="J579" s="14">
        <v>0.15266366589882099</v>
      </c>
      <c r="K579" s="14">
        <v>0.13149260050063699</v>
      </c>
      <c r="L579" s="14">
        <v>8.5811986647104502E-2</v>
      </c>
      <c r="M579" s="14"/>
      <c r="N579" s="14">
        <v>8.7320813969932895E-2</v>
      </c>
      <c r="O579" s="14">
        <v>8.7483401770057104E-2</v>
      </c>
      <c r="P579" s="14">
        <v>0.13159767137393399</v>
      </c>
      <c r="Q579" s="14">
        <v>0.13178131540742999</v>
      </c>
      <c r="R579" s="14"/>
      <c r="S579" s="14">
        <v>7.9466259347111795E-2</v>
      </c>
      <c r="T579" s="14">
        <v>0.11754131296430299</v>
      </c>
      <c r="U579" s="14">
        <v>0.14600212976634699</v>
      </c>
      <c r="V579" s="14">
        <v>0.14887452388583999</v>
      </c>
      <c r="W579" s="14">
        <v>0.118179092903146</v>
      </c>
      <c r="X579" s="14">
        <v>0.10353274570231701</v>
      </c>
      <c r="Y579" s="14">
        <v>0.105476764009554</v>
      </c>
      <c r="Z579" s="14">
        <v>0.10549679122858301</v>
      </c>
      <c r="AA579" s="14">
        <v>8.9218878637160104E-2</v>
      </c>
      <c r="AB579" s="14">
        <v>9.4343743739836103E-2</v>
      </c>
      <c r="AC579" s="14">
        <v>9.3594480214745104E-2</v>
      </c>
      <c r="AD579" s="14">
        <v>0.115838223505644</v>
      </c>
      <c r="AE579" s="14"/>
      <c r="AF579" s="14">
        <v>0.160281472763245</v>
      </c>
      <c r="AG579" s="14">
        <v>7.4748496431497197E-2</v>
      </c>
      <c r="AH579" s="14">
        <v>0.102330376902821</v>
      </c>
      <c r="AI579" s="14"/>
      <c r="AJ579" s="14">
        <v>0.15377970431434099</v>
      </c>
      <c r="AK579" s="14">
        <v>4.8207644865341501E-2</v>
      </c>
      <c r="AL579" s="14">
        <v>5.2404776261342802E-2</v>
      </c>
      <c r="AM579" s="14">
        <v>0.23035870804385999</v>
      </c>
      <c r="AN579" s="14">
        <v>0.127839347495184</v>
      </c>
      <c r="AO579" s="14"/>
      <c r="AP579" s="14">
        <v>0.16963488092691101</v>
      </c>
      <c r="AQ579" s="14">
        <v>4.5211827426838803E-2</v>
      </c>
      <c r="AR579" s="14">
        <v>9.1615883594818703E-2</v>
      </c>
      <c r="AS579" s="14">
        <v>0.21666574635491201</v>
      </c>
      <c r="AT579" s="14">
        <v>9.15305784442033E-2</v>
      </c>
      <c r="AU579" s="14"/>
      <c r="AV579" s="14" t="s">
        <v>84</v>
      </c>
      <c r="AW579" s="14">
        <v>0.12977470892189899</v>
      </c>
      <c r="AX579" s="14">
        <v>9.8948129490043293E-2</v>
      </c>
      <c r="AY579" s="14">
        <v>5.43232903104338E-2</v>
      </c>
      <c r="AZ579" s="14">
        <v>3.6600029205097001E-2</v>
      </c>
      <c r="BA579" s="14"/>
      <c r="BB579" s="14">
        <v>5.18592177214637E-2</v>
      </c>
      <c r="BC579" s="14">
        <v>0.19418492015306699</v>
      </c>
      <c r="BD579" s="14">
        <v>8.2683682911051395E-2</v>
      </c>
      <c r="BE579" s="14"/>
      <c r="BF579" s="14">
        <v>0.12893068311875699</v>
      </c>
    </row>
    <row r="580" spans="2:58" x14ac:dyDescent="0.35">
      <c r="B580" t="s">
        <v>234</v>
      </c>
      <c r="C580" s="14">
        <v>0.10162607051714399</v>
      </c>
      <c r="D580" s="14">
        <v>9.0152453472164301E-2</v>
      </c>
      <c r="E580" s="14">
        <v>0.113152053564071</v>
      </c>
      <c r="F580" s="14"/>
      <c r="G580" s="14">
        <v>8.7351569936664805E-2</v>
      </c>
      <c r="H580" s="14">
        <v>0.101480393144774</v>
      </c>
      <c r="I580" s="14">
        <v>9.5073890400600797E-2</v>
      </c>
      <c r="J580" s="14">
        <v>0.102852489751502</v>
      </c>
      <c r="K580" s="14">
        <v>0.108183520078034</v>
      </c>
      <c r="L580" s="14">
        <v>0.11115899968188001</v>
      </c>
      <c r="M580" s="14"/>
      <c r="N580" s="14">
        <v>9.1931125898368299E-2</v>
      </c>
      <c r="O580" s="14">
        <v>0.10226144972184401</v>
      </c>
      <c r="P580" s="14">
        <v>9.6021213914063805E-2</v>
      </c>
      <c r="Q580" s="14">
        <v>0.111843216140176</v>
      </c>
      <c r="R580" s="14"/>
      <c r="S580" s="14">
        <v>8.2822304511203496E-2</v>
      </c>
      <c r="T580" s="14">
        <v>0.125506476948296</v>
      </c>
      <c r="U580" s="14">
        <v>4.9050757610960102E-2</v>
      </c>
      <c r="V580" s="14">
        <v>0.17016911085174699</v>
      </c>
      <c r="W580" s="14">
        <v>8.9213630337052499E-2</v>
      </c>
      <c r="X580" s="14">
        <v>0.117940519483932</v>
      </c>
      <c r="Y580" s="14">
        <v>0.12985877584593999</v>
      </c>
      <c r="Z580" s="14">
        <v>5.7977503830277798E-2</v>
      </c>
      <c r="AA580" s="14">
        <v>7.7130469937128701E-2</v>
      </c>
      <c r="AB580" s="14">
        <v>0.11141269652128601</v>
      </c>
      <c r="AC580" s="14">
        <v>6.5872107673276906E-2</v>
      </c>
      <c r="AD580" s="14">
        <v>0.103708527362722</v>
      </c>
      <c r="AE580" s="14"/>
      <c r="AF580" s="14">
        <v>0.12066164211521101</v>
      </c>
      <c r="AG580" s="14">
        <v>9.9942296954257201E-2</v>
      </c>
      <c r="AH580" s="14">
        <v>9.1579051837526196E-2</v>
      </c>
      <c r="AI580" s="14"/>
      <c r="AJ580" s="14">
        <v>0.14151680450033199</v>
      </c>
      <c r="AK580" s="14">
        <v>6.2159035635810198E-2</v>
      </c>
      <c r="AL580" s="14">
        <v>0.13376037037893301</v>
      </c>
      <c r="AM580" s="14">
        <v>0.20770528721047099</v>
      </c>
      <c r="AN580" s="14">
        <v>9.8916831806011199E-2</v>
      </c>
      <c r="AO580" s="14"/>
      <c r="AP580" s="14">
        <v>0.18620398349292999</v>
      </c>
      <c r="AQ580" s="14">
        <v>4.61644908628739E-2</v>
      </c>
      <c r="AR580" s="14">
        <v>0.105839846158372</v>
      </c>
      <c r="AS580" s="14">
        <v>0.17233177135435801</v>
      </c>
      <c r="AT580" s="14">
        <v>7.5059901505558899E-2</v>
      </c>
      <c r="AU580" s="14"/>
      <c r="AV580" s="14" t="s">
        <v>84</v>
      </c>
      <c r="AW580" s="14">
        <v>8.0826134829875898E-2</v>
      </c>
      <c r="AX580" s="14">
        <v>0.102339404090866</v>
      </c>
      <c r="AY580" s="14">
        <v>0.106149771612048</v>
      </c>
      <c r="AZ580" s="14">
        <v>9.1196812580806405E-2</v>
      </c>
      <c r="BA580" s="14"/>
      <c r="BB580" s="14">
        <v>4.6959641036012099E-2</v>
      </c>
      <c r="BC580" s="14">
        <v>0.160355965926856</v>
      </c>
      <c r="BD580" s="14">
        <v>8.0611467292196107E-2</v>
      </c>
      <c r="BE580" s="14"/>
      <c r="BF580" s="14">
        <v>0.10205926284146601</v>
      </c>
    </row>
    <row r="581" spans="2:58" x14ac:dyDescent="0.35">
      <c r="B581" t="s">
        <v>219</v>
      </c>
      <c r="C581" s="14">
        <v>0.32976748277916701</v>
      </c>
      <c r="D581" s="14">
        <v>0.34315704874318298</v>
      </c>
      <c r="E581" s="14">
        <v>0.31661852326305501</v>
      </c>
      <c r="F581" s="14"/>
      <c r="G581" s="14">
        <v>0.25826015400385399</v>
      </c>
      <c r="H581" s="14">
        <v>0.29504089157338698</v>
      </c>
      <c r="I581" s="14">
        <v>0.30933248546230002</v>
      </c>
      <c r="J581" s="14">
        <v>0.328412408240705</v>
      </c>
      <c r="K581" s="14">
        <v>0.33394769459335599</v>
      </c>
      <c r="L581" s="14">
        <v>0.42047412299470999</v>
      </c>
      <c r="M581" s="14"/>
      <c r="N581" s="14">
        <v>0.32636853011383099</v>
      </c>
      <c r="O581" s="14">
        <v>0.33865346710452798</v>
      </c>
      <c r="P581" s="14">
        <v>0.342907283235171</v>
      </c>
      <c r="Q581" s="14">
        <v>0.31655160283503803</v>
      </c>
      <c r="R581" s="14"/>
      <c r="S581" s="14">
        <v>0.33273812032330402</v>
      </c>
      <c r="T581" s="14">
        <v>0.38350322379866097</v>
      </c>
      <c r="U581" s="14">
        <v>0.32845932101439101</v>
      </c>
      <c r="V581" s="14">
        <v>0.258097778110289</v>
      </c>
      <c r="W581" s="14">
        <v>0.37930726511807</v>
      </c>
      <c r="X581" s="14">
        <v>0.33161724812152499</v>
      </c>
      <c r="Y581" s="14">
        <v>0.29756908057933601</v>
      </c>
      <c r="Z581" s="14">
        <v>0.23421627644225801</v>
      </c>
      <c r="AA581" s="14">
        <v>0.29669432948282098</v>
      </c>
      <c r="AB581" s="14">
        <v>0.37441003422041402</v>
      </c>
      <c r="AC581" s="14">
        <v>0.35127649334070499</v>
      </c>
      <c r="AD581" s="14">
        <v>0.34451894814858602</v>
      </c>
      <c r="AE581" s="14"/>
      <c r="AF581" s="14">
        <v>0.39776080859518897</v>
      </c>
      <c r="AG581" s="14">
        <v>0.30240769885882102</v>
      </c>
      <c r="AH581" s="14">
        <v>0.28143395235671698</v>
      </c>
      <c r="AI581" s="14"/>
      <c r="AJ581" s="14">
        <v>0.416541412342609</v>
      </c>
      <c r="AK581" s="14">
        <v>0.24686011166835101</v>
      </c>
      <c r="AL581" s="14">
        <v>0.33949653109281602</v>
      </c>
      <c r="AM581" s="14">
        <v>0.46073089590107802</v>
      </c>
      <c r="AN581" s="14">
        <v>0.27411942534207701</v>
      </c>
      <c r="AO581" s="14"/>
      <c r="AP581" s="14">
        <v>0.42704896514577201</v>
      </c>
      <c r="AQ581" s="14">
        <v>0.24286366303013701</v>
      </c>
      <c r="AR581" s="14">
        <v>0.34493497579334997</v>
      </c>
      <c r="AS581" s="14">
        <v>0.370938872530923</v>
      </c>
      <c r="AT581" s="14">
        <v>0.39293277297789803</v>
      </c>
      <c r="AU581" s="14"/>
      <c r="AV581" s="14" t="s">
        <v>84</v>
      </c>
      <c r="AW581" s="14">
        <v>0.32493715386647998</v>
      </c>
      <c r="AX581" s="14">
        <v>0.28297766279514402</v>
      </c>
      <c r="AY581" s="14">
        <v>0.34082315476563302</v>
      </c>
      <c r="AZ581" s="14">
        <v>0.22517484965193099</v>
      </c>
      <c r="BA581" s="14"/>
      <c r="BB581" s="14">
        <v>0.26651126318479901</v>
      </c>
      <c r="BC581" s="14">
        <v>0.438963263036943</v>
      </c>
      <c r="BD581" s="14">
        <v>0.55086528157497705</v>
      </c>
      <c r="BE581" s="14"/>
      <c r="BF581" s="14">
        <v>0.41191061499371301</v>
      </c>
    </row>
    <row r="582" spans="2:58" x14ac:dyDescent="0.35">
      <c r="B582" t="s">
        <v>235</v>
      </c>
      <c r="C582" s="14">
        <v>0.25105559647000703</v>
      </c>
      <c r="D582" s="14">
        <v>0.253345837280398</v>
      </c>
      <c r="E582" s="14">
        <v>0.24863789463407901</v>
      </c>
      <c r="F582" s="14"/>
      <c r="G582" s="14">
        <v>0.34921663550638499</v>
      </c>
      <c r="H582" s="14">
        <v>0.28776904446898399</v>
      </c>
      <c r="I582" s="14">
        <v>0.22520068971351601</v>
      </c>
      <c r="J582" s="14">
        <v>0.22621704527251901</v>
      </c>
      <c r="K582" s="14">
        <v>0.225999465552573</v>
      </c>
      <c r="L582" s="14">
        <v>0.21400238699559301</v>
      </c>
      <c r="M582" s="14"/>
      <c r="N582" s="14">
        <v>0.30956509748647998</v>
      </c>
      <c r="O582" s="14">
        <v>0.25534376275605503</v>
      </c>
      <c r="P582" s="14">
        <v>0.218541295232661</v>
      </c>
      <c r="Q582" s="14">
        <v>0.21264158941233799</v>
      </c>
      <c r="R582" s="14"/>
      <c r="S582" s="14">
        <v>0.22149406293208901</v>
      </c>
      <c r="T582" s="14">
        <v>0.20846887722482799</v>
      </c>
      <c r="U582" s="14">
        <v>0.29161149142648402</v>
      </c>
      <c r="V582" s="14">
        <v>0.20721866947524101</v>
      </c>
      <c r="W582" s="14">
        <v>0.25164673577419999</v>
      </c>
      <c r="X582" s="14">
        <v>0.211980213263121</v>
      </c>
      <c r="Y582" s="14">
        <v>0.27068697276338199</v>
      </c>
      <c r="Z582" s="14">
        <v>0.36500176009406798</v>
      </c>
      <c r="AA582" s="14">
        <v>0.30996865636359</v>
      </c>
      <c r="AB582" s="14">
        <v>0.24863235641958201</v>
      </c>
      <c r="AC582" s="14">
        <v>0.301352469336158</v>
      </c>
      <c r="AD582" s="14">
        <v>0.216194056405528</v>
      </c>
      <c r="AE582" s="14"/>
      <c r="AF582" s="14">
        <v>0.165778058650219</v>
      </c>
      <c r="AG582" s="14">
        <v>0.29653059961088601</v>
      </c>
      <c r="AH582" s="14">
        <v>0.25012911809850902</v>
      </c>
      <c r="AI582" s="14"/>
      <c r="AJ582" s="14">
        <v>0.14695929050161399</v>
      </c>
      <c r="AK582" s="14">
        <v>0.38098844886302402</v>
      </c>
      <c r="AL582" s="14">
        <v>0.32505523145299298</v>
      </c>
      <c r="AM582" s="14">
        <v>6.7005524636653296E-2</v>
      </c>
      <c r="AN582" s="14">
        <v>0.21539176839604099</v>
      </c>
      <c r="AO582" s="14"/>
      <c r="AP582" s="14">
        <v>0.100887129314709</v>
      </c>
      <c r="AQ582" s="14">
        <v>0.40577356267158099</v>
      </c>
      <c r="AR582" s="14">
        <v>0.26752651277165801</v>
      </c>
      <c r="AS582" s="14">
        <v>0.15296368939840699</v>
      </c>
      <c r="AT582" s="14">
        <v>0.11962704099452499</v>
      </c>
      <c r="AU582" s="14"/>
      <c r="AV582" s="14" t="s">
        <v>84</v>
      </c>
      <c r="AW582" s="14">
        <v>0.26510865875464001</v>
      </c>
      <c r="AX582" s="14">
        <v>0.29834915013929098</v>
      </c>
      <c r="AY582" s="14">
        <v>0.27875953164409301</v>
      </c>
      <c r="AZ582" s="14">
        <v>0.31789423704164799</v>
      </c>
      <c r="BA582" s="14"/>
      <c r="BB582" s="14">
        <v>0.35442653355555798</v>
      </c>
      <c r="BC582" s="14">
        <v>0.12572750071988401</v>
      </c>
      <c r="BD582" s="14">
        <v>6.5030217153383002E-2</v>
      </c>
      <c r="BE582" s="14"/>
      <c r="BF582" s="14">
        <v>0.17896611457130901</v>
      </c>
    </row>
    <row r="583" spans="2:58" x14ac:dyDescent="0.35">
      <c r="B583" t="s">
        <v>236</v>
      </c>
      <c r="C583" s="14">
        <v>9.5837212241299596E-2</v>
      </c>
      <c r="D583" s="14">
        <v>0.113026884873577</v>
      </c>
      <c r="E583" s="14">
        <v>7.9301652147023297E-2</v>
      </c>
      <c r="F583" s="14"/>
      <c r="G583" s="14">
        <v>0.111575668413914</v>
      </c>
      <c r="H583" s="14">
        <v>0.144513704188069</v>
      </c>
      <c r="I583" s="14">
        <v>0.12358910113035</v>
      </c>
      <c r="J583" s="14">
        <v>8.9233958069162594E-2</v>
      </c>
      <c r="K583" s="14">
        <v>6.5202157278633502E-2</v>
      </c>
      <c r="L583" s="14">
        <v>4.9224578035943697E-2</v>
      </c>
      <c r="M583" s="14"/>
      <c r="N583" s="14">
        <v>0.10057381119488799</v>
      </c>
      <c r="O583" s="14">
        <v>9.6813619243422397E-2</v>
      </c>
      <c r="P583" s="14">
        <v>0.104537897341741</v>
      </c>
      <c r="Q583" s="14">
        <v>8.1863614467244605E-2</v>
      </c>
      <c r="R583" s="14"/>
      <c r="S583" s="14">
        <v>0.164344168404222</v>
      </c>
      <c r="T583" s="14">
        <v>5.79583804671839E-2</v>
      </c>
      <c r="U583" s="14">
        <v>7.9689019318406898E-2</v>
      </c>
      <c r="V583" s="14">
        <v>8.7712274206090998E-2</v>
      </c>
      <c r="W583" s="14">
        <v>6.7924939860291106E-2</v>
      </c>
      <c r="X583" s="14">
        <v>0.130984547191279</v>
      </c>
      <c r="Y583" s="14">
        <v>7.5049456250756499E-2</v>
      </c>
      <c r="Z583" s="14">
        <v>0.14249368260582901</v>
      </c>
      <c r="AA583" s="14">
        <v>0.11819660389254</v>
      </c>
      <c r="AB583" s="14">
        <v>3.1381448092200302E-2</v>
      </c>
      <c r="AC583" s="14">
        <v>8.5322922825595296E-2</v>
      </c>
      <c r="AD583" s="14">
        <v>8.9379683186062098E-2</v>
      </c>
      <c r="AE583" s="14"/>
      <c r="AF583" s="14">
        <v>6.39062135309479E-2</v>
      </c>
      <c r="AG583" s="14">
        <v>0.12797873506656601</v>
      </c>
      <c r="AH583" s="14">
        <v>9.1977626840518703E-2</v>
      </c>
      <c r="AI583" s="14"/>
      <c r="AJ583" s="14">
        <v>3.9433419036768898E-2</v>
      </c>
      <c r="AK583" s="14">
        <v>0.19167871124670799</v>
      </c>
      <c r="AL583" s="14">
        <v>5.8736317490321703E-2</v>
      </c>
      <c r="AM583" s="14">
        <v>0</v>
      </c>
      <c r="AN583" s="14">
        <v>7.7221620102845903E-2</v>
      </c>
      <c r="AO583" s="14"/>
      <c r="AP583" s="14">
        <v>3.6054466260592402E-2</v>
      </c>
      <c r="AQ583" s="14">
        <v>0.19587728918903599</v>
      </c>
      <c r="AR583" s="14">
        <v>7.6278519852636201E-2</v>
      </c>
      <c r="AS583" s="14">
        <v>3.8842426441307899E-3</v>
      </c>
      <c r="AT583" s="14">
        <v>1.5456268160962501E-2</v>
      </c>
      <c r="AU583" s="14"/>
      <c r="AV583" s="14" t="s">
        <v>84</v>
      </c>
      <c r="AW583" s="14">
        <v>8.4171151661986202E-2</v>
      </c>
      <c r="AX583" s="14">
        <v>0.10992092044504299</v>
      </c>
      <c r="AY583" s="14">
        <v>0.146072294896014</v>
      </c>
      <c r="AZ583" s="14">
        <v>0.12536297805358099</v>
      </c>
      <c r="BA583" s="14"/>
      <c r="BB583" s="14">
        <v>0.170951756250044</v>
      </c>
      <c r="BC583" s="14">
        <v>0</v>
      </c>
      <c r="BD583" s="14">
        <v>1.1778448484235799E-2</v>
      </c>
      <c r="BE583" s="14"/>
      <c r="BF583" s="14">
        <v>5.4067885791772102E-2</v>
      </c>
    </row>
    <row r="584" spans="2:58" x14ac:dyDescent="0.35">
      <c r="B584" t="s">
        <v>141</v>
      </c>
      <c r="C584" s="14">
        <v>0.11352816217346</v>
      </c>
      <c r="D584" s="14">
        <v>8.9693400248153698E-2</v>
      </c>
      <c r="E584" s="14">
        <v>0.13617119458162599</v>
      </c>
      <c r="F584" s="14"/>
      <c r="G584" s="14">
        <v>0.12483435771082201</v>
      </c>
      <c r="H584" s="14">
        <v>8.1454532472131996E-2</v>
      </c>
      <c r="I584" s="14">
        <v>0.12425133844651901</v>
      </c>
      <c r="J584" s="14">
        <v>0.100620432767291</v>
      </c>
      <c r="K584" s="14">
        <v>0.135174561996766</v>
      </c>
      <c r="L584" s="14">
        <v>0.119327925644768</v>
      </c>
      <c r="M584" s="14"/>
      <c r="N584" s="14">
        <v>8.4240621336499594E-2</v>
      </c>
      <c r="O584" s="14">
        <v>0.119444299404094</v>
      </c>
      <c r="P584" s="14">
        <v>0.10639463890242901</v>
      </c>
      <c r="Q584" s="14">
        <v>0.145318661737773</v>
      </c>
      <c r="R584" s="14"/>
      <c r="S584" s="14">
        <v>0.11913508448207</v>
      </c>
      <c r="T584" s="14">
        <v>0.107021728596728</v>
      </c>
      <c r="U584" s="14">
        <v>0.10518728086341</v>
      </c>
      <c r="V584" s="14">
        <v>0.127927643470792</v>
      </c>
      <c r="W584" s="14">
        <v>9.3728336007239899E-2</v>
      </c>
      <c r="X584" s="14">
        <v>0.103944726237826</v>
      </c>
      <c r="Y584" s="14">
        <v>0.12135895055103101</v>
      </c>
      <c r="Z584" s="14">
        <v>9.4813985798983202E-2</v>
      </c>
      <c r="AA584" s="14">
        <v>0.10879106168676</v>
      </c>
      <c r="AB584" s="14">
        <v>0.139819721006682</v>
      </c>
      <c r="AC584" s="14">
        <v>0.102581526609519</v>
      </c>
      <c r="AD584" s="14">
        <v>0.13036056139145899</v>
      </c>
      <c r="AE584" s="14"/>
      <c r="AF584" s="14">
        <v>9.1611804345189299E-2</v>
      </c>
      <c r="AG584" s="14">
        <v>9.8392173077972503E-2</v>
      </c>
      <c r="AH584" s="14">
        <v>0.18254987396390801</v>
      </c>
      <c r="AI584" s="14"/>
      <c r="AJ584" s="14">
        <v>0.101769369304335</v>
      </c>
      <c r="AK584" s="14">
        <v>7.0106047720766104E-2</v>
      </c>
      <c r="AL584" s="14">
        <v>9.0546773323593399E-2</v>
      </c>
      <c r="AM584" s="14">
        <v>3.4199584207937901E-2</v>
      </c>
      <c r="AN584" s="14">
        <v>0.20651100685784099</v>
      </c>
      <c r="AO584" s="14"/>
      <c r="AP584" s="14">
        <v>8.0170574859085894E-2</v>
      </c>
      <c r="AQ584" s="14">
        <v>6.4109166819534005E-2</v>
      </c>
      <c r="AR584" s="14">
        <v>0.113804261829166</v>
      </c>
      <c r="AS584" s="14">
        <v>8.3215677717269301E-2</v>
      </c>
      <c r="AT584" s="14">
        <v>0.30539343791685197</v>
      </c>
      <c r="AU584" s="14"/>
      <c r="AV584" s="14" t="s">
        <v>84</v>
      </c>
      <c r="AW584" s="14">
        <v>0.115182191965118</v>
      </c>
      <c r="AX584" s="14">
        <v>0.107464733039612</v>
      </c>
      <c r="AY584" s="14">
        <v>7.3871956771778199E-2</v>
      </c>
      <c r="AZ584" s="14">
        <v>0.203771093466937</v>
      </c>
      <c r="BA584" s="14"/>
      <c r="BB584" s="14">
        <v>0.109291588252123</v>
      </c>
      <c r="BC584" s="14">
        <v>8.07683501632495E-2</v>
      </c>
      <c r="BD584" s="14">
        <v>0.20903090258415699</v>
      </c>
      <c r="BE584" s="14"/>
      <c r="BF584" s="14">
        <v>0.124065438682983</v>
      </c>
    </row>
    <row r="585" spans="2:58" x14ac:dyDescent="0.35"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</row>
    <row r="586" spans="2:58" x14ac:dyDescent="0.35">
      <c r="B586" s="6" t="s">
        <v>244</v>
      </c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</row>
    <row r="587" spans="2:58" x14ac:dyDescent="0.35">
      <c r="B587" s="24" t="s">
        <v>82</v>
      </c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</row>
    <row r="588" spans="2:58" x14ac:dyDescent="0.35">
      <c r="B588" t="s">
        <v>233</v>
      </c>
      <c r="C588" s="14">
        <v>9.4517513859130903E-2</v>
      </c>
      <c r="D588" s="14">
        <v>0.10428949556136199</v>
      </c>
      <c r="E588" s="14">
        <v>8.5235600092108302E-2</v>
      </c>
      <c r="F588" s="14"/>
      <c r="G588" s="14">
        <v>5.8175117448509298E-2</v>
      </c>
      <c r="H588" s="14">
        <v>0.108408673656413</v>
      </c>
      <c r="I588" s="14">
        <v>0.107080580593645</v>
      </c>
      <c r="J588" s="14">
        <v>0.11646788558500699</v>
      </c>
      <c r="K588" s="14">
        <v>0.10872212783226901</v>
      </c>
      <c r="L588" s="14">
        <v>6.9757696479297499E-2</v>
      </c>
      <c r="M588" s="14"/>
      <c r="N588" s="14">
        <v>7.4838470930996798E-2</v>
      </c>
      <c r="O588" s="14">
        <v>6.7915836294943896E-2</v>
      </c>
      <c r="P588" s="14">
        <v>0.125183154438823</v>
      </c>
      <c r="Q588" s="14">
        <v>0.114313873168913</v>
      </c>
      <c r="R588" s="14"/>
      <c r="S588" s="14">
        <v>8.8053847838189606E-2</v>
      </c>
      <c r="T588" s="14">
        <v>0.110585519264216</v>
      </c>
      <c r="U588" s="14">
        <v>6.0218826175149898E-2</v>
      </c>
      <c r="V588" s="14">
        <v>0.14417488099668599</v>
      </c>
      <c r="W588" s="14">
        <v>6.5102092978330306E-2</v>
      </c>
      <c r="X588" s="14">
        <v>0.120038697176358</v>
      </c>
      <c r="Y588" s="14">
        <v>0.11153128801213</v>
      </c>
      <c r="Z588" s="14">
        <v>8.2125069039467299E-2</v>
      </c>
      <c r="AA588" s="14">
        <v>9.0834501133502804E-2</v>
      </c>
      <c r="AB588" s="14">
        <v>5.8757116090927902E-2</v>
      </c>
      <c r="AC588" s="14">
        <v>8.4507539742834897E-2</v>
      </c>
      <c r="AD588" s="14">
        <v>9.8536007867665101E-2</v>
      </c>
      <c r="AE588" s="14"/>
      <c r="AF588" s="14">
        <v>0.142797300641374</v>
      </c>
      <c r="AG588" s="14">
        <v>6.8917117088236696E-2</v>
      </c>
      <c r="AH588" s="14">
        <v>6.8345914898916699E-2</v>
      </c>
      <c r="AI588" s="14"/>
      <c r="AJ588" s="14">
        <v>0.14130447335051499</v>
      </c>
      <c r="AK588" s="14">
        <v>4.1664738669227201E-2</v>
      </c>
      <c r="AL588" s="14">
        <v>3.8151598510116597E-2</v>
      </c>
      <c r="AM588" s="14">
        <v>0.19815495950147299</v>
      </c>
      <c r="AN588" s="14">
        <v>9.4001107614335999E-2</v>
      </c>
      <c r="AO588" s="14"/>
      <c r="AP588" s="14">
        <v>0.146142210815146</v>
      </c>
      <c r="AQ588" s="14">
        <v>3.5921746260169002E-2</v>
      </c>
      <c r="AR588" s="14">
        <v>8.4689721958515998E-2</v>
      </c>
      <c r="AS588" s="14">
        <v>0.21423614806805799</v>
      </c>
      <c r="AT588" s="14">
        <v>6.4938119242095499E-2</v>
      </c>
      <c r="AU588" s="14"/>
      <c r="AV588" s="14" t="s">
        <v>84</v>
      </c>
      <c r="AW588" s="14">
        <v>0.114721315021729</v>
      </c>
      <c r="AX588" s="14">
        <v>7.6131519058856206E-2</v>
      </c>
      <c r="AY588" s="14">
        <v>7.0959124059395196E-2</v>
      </c>
      <c r="AZ588" s="14">
        <v>7.0164795457157703E-2</v>
      </c>
      <c r="BA588" s="14"/>
      <c r="BB588" s="14">
        <v>5.557901175261E-2</v>
      </c>
      <c r="BC588" s="14">
        <v>0.20249219898870699</v>
      </c>
      <c r="BD588" s="14">
        <v>6.9125528149246204E-2</v>
      </c>
      <c r="BE588" s="14"/>
      <c r="BF588" s="14">
        <v>0.124465553839402</v>
      </c>
    </row>
    <row r="589" spans="2:58" x14ac:dyDescent="0.35">
      <c r="B589" t="s">
        <v>234</v>
      </c>
      <c r="C589" s="14">
        <v>0.127798785219356</v>
      </c>
      <c r="D589" s="14">
        <v>0.147412884609809</v>
      </c>
      <c r="E589" s="14">
        <v>0.107963307242852</v>
      </c>
      <c r="F589" s="14"/>
      <c r="G589" s="14">
        <v>0.104376539720763</v>
      </c>
      <c r="H589" s="14">
        <v>0.141558212812606</v>
      </c>
      <c r="I589" s="14">
        <v>0.116110369786559</v>
      </c>
      <c r="J589" s="14">
        <v>0.139378192532362</v>
      </c>
      <c r="K589" s="14">
        <v>0.12107761256886999</v>
      </c>
      <c r="L589" s="14">
        <v>0.13677951309455399</v>
      </c>
      <c r="M589" s="14"/>
      <c r="N589" s="14">
        <v>0.13584741861441499</v>
      </c>
      <c r="O589" s="14">
        <v>0.130373561204743</v>
      </c>
      <c r="P589" s="14">
        <v>0.12095506817453699</v>
      </c>
      <c r="Q589" s="14">
        <v>0.12228869873899</v>
      </c>
      <c r="R589" s="14"/>
      <c r="S589" s="14">
        <v>0.12482873077190899</v>
      </c>
      <c r="T589" s="14">
        <v>0.121912716129827</v>
      </c>
      <c r="U589" s="14">
        <v>0.144596318216932</v>
      </c>
      <c r="V589" s="14">
        <v>0.170637953184684</v>
      </c>
      <c r="W589" s="14">
        <v>0.20076881482903799</v>
      </c>
      <c r="X589" s="14">
        <v>0.117150656015229</v>
      </c>
      <c r="Y589" s="14">
        <v>0.15141290410018399</v>
      </c>
      <c r="Z589" s="14">
        <v>7.0486861048317598E-2</v>
      </c>
      <c r="AA589" s="14">
        <v>0.109878922767569</v>
      </c>
      <c r="AB589" s="14">
        <v>0.11314337633617599</v>
      </c>
      <c r="AC589" s="14">
        <v>6.5541405719847401E-2</v>
      </c>
      <c r="AD589" s="14">
        <v>8.1766515078829094E-2</v>
      </c>
      <c r="AE589" s="14"/>
      <c r="AF589" s="14">
        <v>0.16682435405406401</v>
      </c>
      <c r="AG589" s="14">
        <v>0.10851930707294299</v>
      </c>
      <c r="AH589" s="14">
        <v>0.10289608992727101</v>
      </c>
      <c r="AI589" s="14"/>
      <c r="AJ589" s="14">
        <v>0.179300679568385</v>
      </c>
      <c r="AK589" s="14">
        <v>8.5246813714053904E-2</v>
      </c>
      <c r="AL589" s="14">
        <v>9.7694160541781594E-2</v>
      </c>
      <c r="AM589" s="14">
        <v>0.210044340802165</v>
      </c>
      <c r="AN589" s="14">
        <v>0.133030039974526</v>
      </c>
      <c r="AO589" s="14"/>
      <c r="AP589" s="14">
        <v>0.191917343549176</v>
      </c>
      <c r="AQ589" s="14">
        <v>6.8932683175200599E-2</v>
      </c>
      <c r="AR589" s="14">
        <v>8.7737559573857204E-2</v>
      </c>
      <c r="AS589" s="14">
        <v>0.22038661704427501</v>
      </c>
      <c r="AT589" s="14">
        <v>0.13513502536168301</v>
      </c>
      <c r="AU589" s="14"/>
      <c r="AV589" s="14" t="s">
        <v>84</v>
      </c>
      <c r="AW589" s="14">
        <v>0.119655620392724</v>
      </c>
      <c r="AX589" s="14">
        <v>0.123073755074024</v>
      </c>
      <c r="AY589" s="14">
        <v>9.63079829426884E-2</v>
      </c>
      <c r="AZ589" s="14">
        <v>9.08234072136299E-2</v>
      </c>
      <c r="BA589" s="14"/>
      <c r="BB589" s="14">
        <v>8.4239503376783195E-2</v>
      </c>
      <c r="BC589" s="14">
        <v>0.251847631903934</v>
      </c>
      <c r="BD589" s="14">
        <v>0.17675894173175999</v>
      </c>
      <c r="BE589" s="14"/>
      <c r="BF589" s="14">
        <v>0.16846793468728</v>
      </c>
    </row>
    <row r="590" spans="2:58" x14ac:dyDescent="0.35">
      <c r="B590" t="s">
        <v>219</v>
      </c>
      <c r="C590" s="14">
        <v>0.39711628622089301</v>
      </c>
      <c r="D590" s="14">
        <v>0.40515567146421999</v>
      </c>
      <c r="E590" s="14">
        <v>0.39042307497235401</v>
      </c>
      <c r="F590" s="14"/>
      <c r="G590" s="14">
        <v>0.34190438180322402</v>
      </c>
      <c r="H590" s="14">
        <v>0.31698062537973498</v>
      </c>
      <c r="I590" s="14">
        <v>0.330186625242818</v>
      </c>
      <c r="J590" s="14">
        <v>0.36841791788855299</v>
      </c>
      <c r="K590" s="14">
        <v>0.48402480920501501</v>
      </c>
      <c r="L590" s="14">
        <v>0.51834213415603803</v>
      </c>
      <c r="M590" s="14"/>
      <c r="N590" s="14">
        <v>0.39559134839849502</v>
      </c>
      <c r="O590" s="14">
        <v>0.39707485869311998</v>
      </c>
      <c r="P590" s="14">
        <v>0.41629648263131702</v>
      </c>
      <c r="Q590" s="14">
        <v>0.38341302105901398</v>
      </c>
      <c r="R590" s="14"/>
      <c r="S590" s="14">
        <v>0.34189123444274799</v>
      </c>
      <c r="T590" s="14">
        <v>0.45420769462636101</v>
      </c>
      <c r="U590" s="14">
        <v>0.413886412081369</v>
      </c>
      <c r="V590" s="14">
        <v>0.33881084412766699</v>
      </c>
      <c r="W590" s="14">
        <v>0.40966525057037401</v>
      </c>
      <c r="X590" s="14">
        <v>0.35904839609820399</v>
      </c>
      <c r="Y590" s="14">
        <v>0.34968901281210002</v>
      </c>
      <c r="Z590" s="14">
        <v>0.34181733352876498</v>
      </c>
      <c r="AA590" s="14">
        <v>0.36653330036849402</v>
      </c>
      <c r="AB590" s="14">
        <v>0.50512794088894997</v>
      </c>
      <c r="AC590" s="14">
        <v>0.47465925532610498</v>
      </c>
      <c r="AD590" s="14">
        <v>0.48185218070980701</v>
      </c>
      <c r="AE590" s="14"/>
      <c r="AF590" s="14">
        <v>0.42950642957306701</v>
      </c>
      <c r="AG590" s="14">
        <v>0.40775073885609697</v>
      </c>
      <c r="AH590" s="14">
        <v>0.33479902389258898</v>
      </c>
      <c r="AI590" s="14"/>
      <c r="AJ590" s="14">
        <v>0.43992272449245901</v>
      </c>
      <c r="AK590" s="14">
        <v>0.34497761713417402</v>
      </c>
      <c r="AL590" s="14">
        <v>0.50349968384600896</v>
      </c>
      <c r="AM590" s="14">
        <v>0.52134541603360696</v>
      </c>
      <c r="AN590" s="14">
        <v>0.31993089891479298</v>
      </c>
      <c r="AO590" s="14"/>
      <c r="AP590" s="14">
        <v>0.43657680539550903</v>
      </c>
      <c r="AQ590" s="14">
        <v>0.347231555538212</v>
      </c>
      <c r="AR590" s="14">
        <v>0.49065385181645299</v>
      </c>
      <c r="AS590" s="14">
        <v>0.41889158870683402</v>
      </c>
      <c r="AT590" s="14">
        <v>0.40279691906972198</v>
      </c>
      <c r="AU590" s="14"/>
      <c r="AV590" s="14" t="s">
        <v>84</v>
      </c>
      <c r="AW590" s="14">
        <v>0.39006698716467603</v>
      </c>
      <c r="AX590" s="14">
        <v>0.36699048808124402</v>
      </c>
      <c r="AY590" s="14">
        <v>0.42088497120329998</v>
      </c>
      <c r="AZ590" s="14">
        <v>0.39798350914629399</v>
      </c>
      <c r="BA590" s="14"/>
      <c r="BB590" s="14">
        <v>0.38936623521223301</v>
      </c>
      <c r="BC590" s="14">
        <v>0.41402873867477202</v>
      </c>
      <c r="BD590" s="14">
        <v>0.51934474794254504</v>
      </c>
      <c r="BE590" s="14"/>
      <c r="BF590" s="14">
        <v>0.436349619214843</v>
      </c>
    </row>
    <row r="591" spans="2:58" x14ac:dyDescent="0.35">
      <c r="B591" t="s">
        <v>235</v>
      </c>
      <c r="C591" s="14">
        <v>0.181680286999476</v>
      </c>
      <c r="D591" s="14">
        <v>0.16054154027800099</v>
      </c>
      <c r="E591" s="14">
        <v>0.20198089010175599</v>
      </c>
      <c r="F591" s="14"/>
      <c r="G591" s="14">
        <v>0.25899160830547502</v>
      </c>
      <c r="H591" s="14">
        <v>0.23530839918277899</v>
      </c>
      <c r="I591" s="14">
        <v>0.206806898488089</v>
      </c>
      <c r="J591" s="14">
        <v>0.17506055917928101</v>
      </c>
      <c r="K591" s="14">
        <v>0.10379376927091501</v>
      </c>
      <c r="L591" s="14">
        <v>0.12398862264292999</v>
      </c>
      <c r="M591" s="14"/>
      <c r="N591" s="14">
        <v>0.20507338394469601</v>
      </c>
      <c r="O591" s="14">
        <v>0.199674607242875</v>
      </c>
      <c r="P591" s="14">
        <v>0.15079993839415201</v>
      </c>
      <c r="Q591" s="14">
        <v>0.166164177807787</v>
      </c>
      <c r="R591" s="14"/>
      <c r="S591" s="14">
        <v>0.193676012669728</v>
      </c>
      <c r="T591" s="14">
        <v>0.12964723547179499</v>
      </c>
      <c r="U591" s="14">
        <v>0.17724310895303</v>
      </c>
      <c r="V591" s="14">
        <v>0.13654283399600201</v>
      </c>
      <c r="W591" s="14">
        <v>0.18516585081440601</v>
      </c>
      <c r="X591" s="14">
        <v>0.21134716153324301</v>
      </c>
      <c r="Y591" s="14">
        <v>0.16202860271289399</v>
      </c>
      <c r="Z591" s="14">
        <v>0.27570018044250499</v>
      </c>
      <c r="AA591" s="14">
        <v>0.24259285838286301</v>
      </c>
      <c r="AB591" s="14">
        <v>0.14590697046061701</v>
      </c>
      <c r="AC591" s="14">
        <v>0.22584835014575599</v>
      </c>
      <c r="AD591" s="14">
        <v>0.13859760353769299</v>
      </c>
      <c r="AE591" s="14"/>
      <c r="AF591" s="14">
        <v>9.5445926387769997E-2</v>
      </c>
      <c r="AG591" s="14">
        <v>0.22468903888137301</v>
      </c>
      <c r="AH591" s="14">
        <v>0.23719706542388699</v>
      </c>
      <c r="AI591" s="14"/>
      <c r="AJ591" s="14">
        <v>9.45648574371694E-2</v>
      </c>
      <c r="AK591" s="14">
        <v>0.29030235618616401</v>
      </c>
      <c r="AL591" s="14">
        <v>0.18450743058980801</v>
      </c>
      <c r="AM591" s="14">
        <v>3.6255699454816701E-2</v>
      </c>
      <c r="AN591" s="14">
        <v>0.18499541821881299</v>
      </c>
      <c r="AO591" s="14"/>
      <c r="AP591" s="14">
        <v>0.100574984172764</v>
      </c>
      <c r="AQ591" s="14">
        <v>0.31598988041193399</v>
      </c>
      <c r="AR591" s="14">
        <v>0.15862229301285</v>
      </c>
      <c r="AS591" s="14">
        <v>6.2922139562246696E-2</v>
      </c>
      <c r="AT591" s="14">
        <v>5.9476066628833098E-2</v>
      </c>
      <c r="AU591" s="14"/>
      <c r="AV591" s="14" t="s">
        <v>84</v>
      </c>
      <c r="AW591" s="14">
        <v>0.213334642651863</v>
      </c>
      <c r="AX591" s="14">
        <v>0.219617723727206</v>
      </c>
      <c r="AY591" s="14">
        <v>0.17939153735507599</v>
      </c>
      <c r="AZ591" s="14">
        <v>7.8865980711103595E-2</v>
      </c>
      <c r="BA591" s="14"/>
      <c r="BB591" s="14">
        <v>0.238540748567103</v>
      </c>
      <c r="BC591" s="14">
        <v>4.67133872880496E-2</v>
      </c>
      <c r="BD591" s="14">
        <v>2.5416773259934099E-2</v>
      </c>
      <c r="BE591" s="14"/>
      <c r="BF591" s="14">
        <v>0.10514501407277201</v>
      </c>
    </row>
    <row r="592" spans="2:58" x14ac:dyDescent="0.35">
      <c r="B592" t="s">
        <v>236</v>
      </c>
      <c r="C592" s="14">
        <v>7.2028676281701398E-2</v>
      </c>
      <c r="D592" s="14">
        <v>8.7476091295346101E-2</v>
      </c>
      <c r="E592" s="14">
        <v>5.7127456721983397E-2</v>
      </c>
      <c r="F592" s="14"/>
      <c r="G592" s="14">
        <v>9.34223139441787E-2</v>
      </c>
      <c r="H592" s="14">
        <v>0.10456756580837601</v>
      </c>
      <c r="I592" s="14">
        <v>0.104667002027517</v>
      </c>
      <c r="J592" s="14">
        <v>7.1927190959738901E-2</v>
      </c>
      <c r="K592" s="14">
        <v>3.7395258942137397E-2</v>
      </c>
      <c r="L592" s="14">
        <v>2.8188022664179701E-2</v>
      </c>
      <c r="M592" s="14"/>
      <c r="N592" s="14">
        <v>8.9152029399522104E-2</v>
      </c>
      <c r="O592" s="14">
        <v>6.8054060264480604E-2</v>
      </c>
      <c r="P592" s="14">
        <v>8.1975291425221794E-2</v>
      </c>
      <c r="Q592" s="14">
        <v>5.0186252944936401E-2</v>
      </c>
      <c r="R592" s="14"/>
      <c r="S592" s="14">
        <v>0.127247174360721</v>
      </c>
      <c r="T592" s="14">
        <v>6.1077361270794203E-2</v>
      </c>
      <c r="U592" s="14">
        <v>7.3581750250940298E-2</v>
      </c>
      <c r="V592" s="14">
        <v>5.5578831973479299E-2</v>
      </c>
      <c r="W592" s="14">
        <v>3.2614378511956199E-2</v>
      </c>
      <c r="X592" s="14">
        <v>7.9022066474399993E-2</v>
      </c>
      <c r="Y592" s="14">
        <v>6.3176301883751701E-2</v>
      </c>
      <c r="Z592" s="14">
        <v>0.124990561504898</v>
      </c>
      <c r="AA592" s="14">
        <v>9.2517871372477203E-2</v>
      </c>
      <c r="AB592" s="14">
        <v>2.6099254334930402E-2</v>
      </c>
      <c r="AC592" s="14">
        <v>4.6508189193792897E-2</v>
      </c>
      <c r="AD592" s="14">
        <v>3.6299653871521002E-2</v>
      </c>
      <c r="AE592" s="14"/>
      <c r="AF592" s="14">
        <v>5.62595063097166E-2</v>
      </c>
      <c r="AG592" s="14">
        <v>8.0926892271771897E-2</v>
      </c>
      <c r="AH592" s="14">
        <v>7.4814475469463904E-2</v>
      </c>
      <c r="AI592" s="14"/>
      <c r="AJ592" s="14">
        <v>2.8715465614689999E-2</v>
      </c>
      <c r="AK592" s="14">
        <v>0.14526373728091599</v>
      </c>
      <c r="AL592" s="14">
        <v>5.8776609752806401E-2</v>
      </c>
      <c r="AM592" s="14">
        <v>0</v>
      </c>
      <c r="AN592" s="14">
        <v>5.5212393615687499E-2</v>
      </c>
      <c r="AO592" s="14"/>
      <c r="AP592" s="14">
        <v>2.6635676226578801E-2</v>
      </c>
      <c r="AQ592" s="14">
        <v>0.14642030827109501</v>
      </c>
      <c r="AR592" s="14">
        <v>5.7135428167703103E-2</v>
      </c>
      <c r="AS592" s="14">
        <v>2.0384582686384999E-2</v>
      </c>
      <c r="AT592" s="14">
        <v>5.7699700014815797E-3</v>
      </c>
      <c r="AU592" s="14"/>
      <c r="AV592" s="14" t="s">
        <v>84</v>
      </c>
      <c r="AW592" s="14">
        <v>5.4409687352717999E-2</v>
      </c>
      <c r="AX592" s="14">
        <v>8.3042906975840394E-2</v>
      </c>
      <c r="AY592" s="14">
        <v>0.144032148625059</v>
      </c>
      <c r="AZ592" s="14">
        <v>0.19610038947578801</v>
      </c>
      <c r="BA592" s="14"/>
      <c r="BB592" s="14">
        <v>9.7212470689924793E-2</v>
      </c>
      <c r="BC592" s="14">
        <v>2.26700861879181E-2</v>
      </c>
      <c r="BD592" s="14">
        <v>0</v>
      </c>
      <c r="BE592" s="14"/>
      <c r="BF592" s="14">
        <v>3.7467876731061299E-2</v>
      </c>
    </row>
    <row r="593" spans="2:58" x14ac:dyDescent="0.35">
      <c r="B593" t="s">
        <v>141</v>
      </c>
      <c r="C593" s="14">
        <v>0.12685845141944299</v>
      </c>
      <c r="D593" s="14">
        <v>9.5124316791262695E-2</v>
      </c>
      <c r="E593" s="14">
        <v>0.157269670868946</v>
      </c>
      <c r="F593" s="14"/>
      <c r="G593" s="14">
        <v>0.14313003877784999</v>
      </c>
      <c r="H593" s="14">
        <v>9.3176523160091507E-2</v>
      </c>
      <c r="I593" s="14">
        <v>0.13514852386137199</v>
      </c>
      <c r="J593" s="14">
        <v>0.128748253855059</v>
      </c>
      <c r="K593" s="14">
        <v>0.144986422180793</v>
      </c>
      <c r="L593" s="14">
        <v>0.122944010963001</v>
      </c>
      <c r="M593" s="14"/>
      <c r="N593" s="14">
        <v>9.94973487118746E-2</v>
      </c>
      <c r="O593" s="14">
        <v>0.136907076299837</v>
      </c>
      <c r="P593" s="14">
        <v>0.104790064935949</v>
      </c>
      <c r="Q593" s="14">
        <v>0.163633976280361</v>
      </c>
      <c r="R593" s="14"/>
      <c r="S593" s="14">
        <v>0.124302999916705</v>
      </c>
      <c r="T593" s="14">
        <v>0.122569473237007</v>
      </c>
      <c r="U593" s="14">
        <v>0.13047358432257899</v>
      </c>
      <c r="V593" s="14">
        <v>0.154254655721481</v>
      </c>
      <c r="W593" s="14">
        <v>0.106683612295896</v>
      </c>
      <c r="X593" s="14">
        <v>0.113393022702566</v>
      </c>
      <c r="Y593" s="14">
        <v>0.162161890478941</v>
      </c>
      <c r="Z593" s="14">
        <v>0.10487999443604699</v>
      </c>
      <c r="AA593" s="14">
        <v>9.76425459750946E-2</v>
      </c>
      <c r="AB593" s="14">
        <v>0.150965341888399</v>
      </c>
      <c r="AC593" s="14">
        <v>0.10293525987166401</v>
      </c>
      <c r="AD593" s="14">
        <v>0.16294803893448401</v>
      </c>
      <c r="AE593" s="14"/>
      <c r="AF593" s="14">
        <v>0.109166483034009</v>
      </c>
      <c r="AG593" s="14">
        <v>0.109196905829578</v>
      </c>
      <c r="AH593" s="14">
        <v>0.18194743038787201</v>
      </c>
      <c r="AI593" s="14"/>
      <c r="AJ593" s="14">
        <v>0.11619179953678201</v>
      </c>
      <c r="AK593" s="14">
        <v>9.2544737015465298E-2</v>
      </c>
      <c r="AL593" s="14">
        <v>0.117370516759479</v>
      </c>
      <c r="AM593" s="14">
        <v>3.4199584207937901E-2</v>
      </c>
      <c r="AN593" s="14">
        <v>0.212830141661844</v>
      </c>
      <c r="AO593" s="14"/>
      <c r="AP593" s="14">
        <v>9.8152979840826604E-2</v>
      </c>
      <c r="AQ593" s="14">
        <v>8.5503826343389003E-2</v>
      </c>
      <c r="AR593" s="14">
        <v>0.121161145470621</v>
      </c>
      <c r="AS593" s="14">
        <v>6.3178923932201494E-2</v>
      </c>
      <c r="AT593" s="14">
        <v>0.33188389969618398</v>
      </c>
      <c r="AU593" s="14"/>
      <c r="AV593" s="14" t="s">
        <v>84</v>
      </c>
      <c r="AW593" s="14">
        <v>0.10781174741629</v>
      </c>
      <c r="AX593" s="14">
        <v>0.13114360708282899</v>
      </c>
      <c r="AY593" s="14">
        <v>8.8424235814481902E-2</v>
      </c>
      <c r="AZ593" s="14">
        <v>0.16606191799602599</v>
      </c>
      <c r="BA593" s="14"/>
      <c r="BB593" s="14">
        <v>0.13506203040134601</v>
      </c>
      <c r="BC593" s="14">
        <v>6.2247956956618097E-2</v>
      </c>
      <c r="BD593" s="14">
        <v>0.20935400891651501</v>
      </c>
      <c r="BE593" s="14"/>
      <c r="BF593" s="14">
        <v>0.12810400145464201</v>
      </c>
    </row>
    <row r="594" spans="2:58" x14ac:dyDescent="0.35"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</row>
    <row r="595" spans="2:58" x14ac:dyDescent="0.35">
      <c r="B595" s="6" t="s">
        <v>245</v>
      </c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</row>
    <row r="596" spans="2:58" x14ac:dyDescent="0.35">
      <c r="B596" s="24" t="s">
        <v>82</v>
      </c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</row>
    <row r="597" spans="2:58" x14ac:dyDescent="0.35">
      <c r="B597" t="s">
        <v>233</v>
      </c>
      <c r="C597" s="14">
        <v>8.9107866995965707E-2</v>
      </c>
      <c r="D597" s="14">
        <v>9.1800095211338195E-2</v>
      </c>
      <c r="E597" s="14">
        <v>8.6736881387668899E-2</v>
      </c>
      <c r="F597" s="14"/>
      <c r="G597" s="14">
        <v>3.4812804843470498E-2</v>
      </c>
      <c r="H597" s="14">
        <v>7.8658521895788897E-2</v>
      </c>
      <c r="I597" s="14">
        <v>0.118573380415488</v>
      </c>
      <c r="J597" s="14">
        <v>0.124529976429595</v>
      </c>
      <c r="K597" s="14">
        <v>0.10587312966875</v>
      </c>
      <c r="L597" s="14">
        <v>6.9639771882454696E-2</v>
      </c>
      <c r="M597" s="14"/>
      <c r="N597" s="14">
        <v>8.2050572426290505E-2</v>
      </c>
      <c r="O597" s="14">
        <v>6.5164820562654102E-2</v>
      </c>
      <c r="P597" s="14">
        <v>0.12060623874392599</v>
      </c>
      <c r="Q597" s="14">
        <v>9.5577888571587694E-2</v>
      </c>
      <c r="R597" s="14"/>
      <c r="S597" s="14">
        <v>7.5151371852197696E-2</v>
      </c>
      <c r="T597" s="14">
        <v>9.9797788540434196E-2</v>
      </c>
      <c r="U597" s="14">
        <v>6.0974526537858398E-2</v>
      </c>
      <c r="V597" s="14">
        <v>0.146084678231648</v>
      </c>
      <c r="W597" s="14">
        <v>9.2877875630684906E-2</v>
      </c>
      <c r="X597" s="14">
        <v>9.6580147386653395E-2</v>
      </c>
      <c r="Y597" s="14">
        <v>0.105912250706529</v>
      </c>
      <c r="Z597" s="14">
        <v>4.4803404024158E-2</v>
      </c>
      <c r="AA597" s="14">
        <v>8.1729973232278E-2</v>
      </c>
      <c r="AB597" s="14">
        <v>5.6583676914354598E-2</v>
      </c>
      <c r="AC597" s="14">
        <v>9.3235422756354505E-2</v>
      </c>
      <c r="AD597" s="14">
        <v>0.112736716681995</v>
      </c>
      <c r="AE597" s="14"/>
      <c r="AF597" s="14">
        <v>0.14629461547709599</v>
      </c>
      <c r="AG597" s="14">
        <v>6.2333986843081203E-2</v>
      </c>
      <c r="AH597" s="14">
        <v>5.2786669468867099E-2</v>
      </c>
      <c r="AI597" s="14"/>
      <c r="AJ597" s="14">
        <v>0.14445640428880499</v>
      </c>
      <c r="AK597" s="14">
        <v>3.2176203786652501E-2</v>
      </c>
      <c r="AL597" s="14">
        <v>2.93955757667257E-2</v>
      </c>
      <c r="AM597" s="14">
        <v>0.26955811156892501</v>
      </c>
      <c r="AN597" s="14">
        <v>8.37957760816221E-2</v>
      </c>
      <c r="AO597" s="14"/>
      <c r="AP597" s="14">
        <v>0.15037571387377399</v>
      </c>
      <c r="AQ597" s="14">
        <v>2.5575173666523999E-2</v>
      </c>
      <c r="AR597" s="14">
        <v>7.1700743197579506E-2</v>
      </c>
      <c r="AS597" s="14">
        <v>0.222510360502988</v>
      </c>
      <c r="AT597" s="14">
        <v>6.4800411757249404E-2</v>
      </c>
      <c r="AU597" s="14"/>
      <c r="AV597" s="14" t="s">
        <v>84</v>
      </c>
      <c r="AW597" s="14">
        <v>8.9823142406139103E-2</v>
      </c>
      <c r="AX597" s="14">
        <v>8.1848589396809293E-2</v>
      </c>
      <c r="AY597" s="14">
        <v>4.9270248607168401E-2</v>
      </c>
      <c r="AZ597" s="14">
        <v>8.7026710714210406E-2</v>
      </c>
      <c r="BA597" s="14"/>
      <c r="BB597" s="14">
        <v>4.1544270930147703E-2</v>
      </c>
      <c r="BC597" s="14">
        <v>0.220634304892982</v>
      </c>
      <c r="BD597" s="14">
        <v>9.3951990879265798E-2</v>
      </c>
      <c r="BE597" s="14"/>
      <c r="BF597" s="14">
        <v>0.131537268951156</v>
      </c>
    </row>
    <row r="598" spans="2:58" x14ac:dyDescent="0.35">
      <c r="B598" t="s">
        <v>234</v>
      </c>
      <c r="C598" s="14">
        <v>0.107044016970302</v>
      </c>
      <c r="D598" s="14">
        <v>0.110347197978188</v>
      </c>
      <c r="E598" s="14">
        <v>0.10412823084021799</v>
      </c>
      <c r="F598" s="14"/>
      <c r="G598" s="14">
        <v>0.12818166020263999</v>
      </c>
      <c r="H598" s="14">
        <v>8.1349055767772793E-2</v>
      </c>
      <c r="I598" s="14">
        <v>8.0189247072280506E-2</v>
      </c>
      <c r="J598" s="14">
        <v>0.11497312017653701</v>
      </c>
      <c r="K598" s="14">
        <v>0.13810898856576201</v>
      </c>
      <c r="L598" s="14">
        <v>0.108341831108637</v>
      </c>
      <c r="M598" s="14"/>
      <c r="N598" s="14">
        <v>0.12134834341488</v>
      </c>
      <c r="O598" s="14">
        <v>0.101284753153603</v>
      </c>
      <c r="P598" s="14">
        <v>0.10139743624233399</v>
      </c>
      <c r="Q598" s="14">
        <v>9.9987301764489597E-2</v>
      </c>
      <c r="R598" s="14"/>
      <c r="S598" s="14">
        <v>8.8448641889879207E-2</v>
      </c>
      <c r="T598" s="14">
        <v>0.12761936526176099</v>
      </c>
      <c r="U598" s="14">
        <v>9.0582204406512296E-2</v>
      </c>
      <c r="V598" s="14">
        <v>0.13301461091581901</v>
      </c>
      <c r="W598" s="14">
        <v>0.136444730950156</v>
      </c>
      <c r="X598" s="14">
        <v>0.127377687563444</v>
      </c>
      <c r="Y598" s="14">
        <v>0.12345469031759999</v>
      </c>
      <c r="Z598" s="14">
        <v>0.108488758390112</v>
      </c>
      <c r="AA598" s="14">
        <v>9.8583107426896299E-2</v>
      </c>
      <c r="AB598" s="14">
        <v>9.0067530445586602E-2</v>
      </c>
      <c r="AC598" s="14">
        <v>7.5142279379348101E-2</v>
      </c>
      <c r="AD598" s="14">
        <v>3.0449520450305599E-2</v>
      </c>
      <c r="AE598" s="14"/>
      <c r="AF598" s="14">
        <v>0.14313032679205401</v>
      </c>
      <c r="AG598" s="14">
        <v>8.4223242833853504E-2</v>
      </c>
      <c r="AH598" s="14">
        <v>7.2386856034123995E-2</v>
      </c>
      <c r="AI598" s="14"/>
      <c r="AJ598" s="14">
        <v>0.15420196410200401</v>
      </c>
      <c r="AK598" s="14">
        <v>5.4656171314799697E-2</v>
      </c>
      <c r="AL598" s="14">
        <v>0.11382194989547501</v>
      </c>
      <c r="AM598" s="14">
        <v>0.10460853907821401</v>
      </c>
      <c r="AN598" s="14">
        <v>0.12428667213780201</v>
      </c>
      <c r="AO598" s="14"/>
      <c r="AP598" s="14">
        <v>0.16341644085929899</v>
      </c>
      <c r="AQ598" s="14">
        <v>5.1543754399878502E-2</v>
      </c>
      <c r="AR598" s="14">
        <v>8.4527314640590906E-2</v>
      </c>
      <c r="AS598" s="14">
        <v>0.194053573615072</v>
      </c>
      <c r="AT598" s="14">
        <v>0.12451393592751001</v>
      </c>
      <c r="AU598" s="14"/>
      <c r="AV598" s="14" t="s">
        <v>84</v>
      </c>
      <c r="AW598" s="14">
        <v>0.11536243885353401</v>
      </c>
      <c r="AX598" s="14">
        <v>0.107548103776081</v>
      </c>
      <c r="AY598" s="14">
        <v>6.5578508462916393E-2</v>
      </c>
      <c r="AZ598" s="14">
        <v>7.2440094435303803E-2</v>
      </c>
      <c r="BA598" s="14"/>
      <c r="BB598" s="14">
        <v>3.8143245625905702E-2</v>
      </c>
      <c r="BC598" s="14">
        <v>0.23192259985167099</v>
      </c>
      <c r="BD598" s="14">
        <v>0.107395612765901</v>
      </c>
      <c r="BE598" s="14"/>
      <c r="BF598" s="14">
        <v>0.13588319941829299</v>
      </c>
    </row>
    <row r="599" spans="2:58" x14ac:dyDescent="0.35">
      <c r="B599" t="s">
        <v>219</v>
      </c>
      <c r="C599" s="14">
        <v>0.39278979739794301</v>
      </c>
      <c r="D599" s="14">
        <v>0.40657322616939601</v>
      </c>
      <c r="E599" s="14">
        <v>0.37944157067365097</v>
      </c>
      <c r="F599" s="14"/>
      <c r="G599" s="14">
        <v>0.34579291179070898</v>
      </c>
      <c r="H599" s="14">
        <v>0.32059362546054399</v>
      </c>
      <c r="I599" s="14">
        <v>0.330064878859815</v>
      </c>
      <c r="J599" s="14">
        <v>0.37874151242381499</v>
      </c>
      <c r="K599" s="14">
        <v>0.42616200425019402</v>
      </c>
      <c r="L599" s="14">
        <v>0.52273175072003097</v>
      </c>
      <c r="M599" s="14"/>
      <c r="N599" s="14">
        <v>0.380769854790238</v>
      </c>
      <c r="O599" s="14">
        <v>0.39241938264297999</v>
      </c>
      <c r="P599" s="14">
        <v>0.42042897544409202</v>
      </c>
      <c r="Q599" s="14">
        <v>0.38513730281200798</v>
      </c>
      <c r="R599" s="14"/>
      <c r="S599" s="14">
        <v>0.35173539333474402</v>
      </c>
      <c r="T599" s="14">
        <v>0.411802583070908</v>
      </c>
      <c r="U599" s="14">
        <v>0.41123021156910899</v>
      </c>
      <c r="V599" s="14">
        <v>0.33753273089001601</v>
      </c>
      <c r="W599" s="14">
        <v>0.44114957498231699</v>
      </c>
      <c r="X599" s="14">
        <v>0.35759137997860702</v>
      </c>
      <c r="Y599" s="14">
        <v>0.33500116253031098</v>
      </c>
      <c r="Z599" s="14">
        <v>0.29153871056173097</v>
      </c>
      <c r="AA599" s="14">
        <v>0.36573229071220498</v>
      </c>
      <c r="AB599" s="14">
        <v>0.509821273846229</v>
      </c>
      <c r="AC599" s="14">
        <v>0.457159019751468</v>
      </c>
      <c r="AD599" s="14">
        <v>0.54112819381733901</v>
      </c>
      <c r="AE599" s="14"/>
      <c r="AF599" s="14">
        <v>0.437006811854036</v>
      </c>
      <c r="AG599" s="14">
        <v>0.38158846762264897</v>
      </c>
      <c r="AH599" s="14">
        <v>0.33617379976045197</v>
      </c>
      <c r="AI599" s="14"/>
      <c r="AJ599" s="14">
        <v>0.45712556785311098</v>
      </c>
      <c r="AK599" s="14">
        <v>0.32723447545449702</v>
      </c>
      <c r="AL599" s="14">
        <v>0.41453105689905501</v>
      </c>
      <c r="AM599" s="14">
        <v>0.52322406234968899</v>
      </c>
      <c r="AN599" s="14">
        <v>0.31528018996082702</v>
      </c>
      <c r="AO599" s="14"/>
      <c r="AP599" s="14">
        <v>0.465983237313563</v>
      </c>
      <c r="AQ599" s="14">
        <v>0.31411500715561502</v>
      </c>
      <c r="AR599" s="14">
        <v>0.43465367395610799</v>
      </c>
      <c r="AS599" s="14">
        <v>0.43736335832573198</v>
      </c>
      <c r="AT599" s="14">
        <v>0.39358470345532398</v>
      </c>
      <c r="AU599" s="14"/>
      <c r="AV599" s="14" t="s">
        <v>84</v>
      </c>
      <c r="AW599" s="14">
        <v>0.39218982910522998</v>
      </c>
      <c r="AX599" s="14">
        <v>0.37234578639259702</v>
      </c>
      <c r="AY599" s="14">
        <v>0.36965881580073501</v>
      </c>
      <c r="AZ599" s="14">
        <v>0.39950490666756799</v>
      </c>
      <c r="BA599" s="14"/>
      <c r="BB599" s="14">
        <v>0.366220672233461</v>
      </c>
      <c r="BC599" s="14">
        <v>0.44817346158323801</v>
      </c>
      <c r="BD599" s="14">
        <v>0.536674619938182</v>
      </c>
      <c r="BE599" s="14"/>
      <c r="BF599" s="14">
        <v>0.44829164977388303</v>
      </c>
    </row>
    <row r="600" spans="2:58" x14ac:dyDescent="0.35">
      <c r="B600" t="s">
        <v>235</v>
      </c>
      <c r="C600" s="14">
        <v>0.21492917098129199</v>
      </c>
      <c r="D600" s="14">
        <v>0.21000006457881701</v>
      </c>
      <c r="E600" s="14">
        <v>0.21946827678889</v>
      </c>
      <c r="F600" s="14"/>
      <c r="G600" s="14">
        <v>0.25501328047905902</v>
      </c>
      <c r="H600" s="14">
        <v>0.327321661503234</v>
      </c>
      <c r="I600" s="14">
        <v>0.23449116167911599</v>
      </c>
      <c r="J600" s="14">
        <v>0.191412935844785</v>
      </c>
      <c r="K600" s="14">
        <v>0.14661781703323601</v>
      </c>
      <c r="L600" s="14">
        <v>0.146098669717207</v>
      </c>
      <c r="M600" s="14"/>
      <c r="N600" s="14">
        <v>0.24696477137782</v>
      </c>
      <c r="O600" s="14">
        <v>0.212645762808783</v>
      </c>
      <c r="P600" s="14">
        <v>0.19649209767629</v>
      </c>
      <c r="Q600" s="14">
        <v>0.19896926874095999</v>
      </c>
      <c r="R600" s="14"/>
      <c r="S600" s="14">
        <v>0.227740860556265</v>
      </c>
      <c r="T600" s="14">
        <v>0.193418508542616</v>
      </c>
      <c r="U600" s="14">
        <v>0.228207082670913</v>
      </c>
      <c r="V600" s="14">
        <v>0.16852181254123899</v>
      </c>
      <c r="W600" s="14">
        <v>0.204453186447138</v>
      </c>
      <c r="X600" s="14">
        <v>0.23089666700514999</v>
      </c>
      <c r="Y600" s="14">
        <v>0.22184248326931899</v>
      </c>
      <c r="Z600" s="14">
        <v>0.30863112081318</v>
      </c>
      <c r="AA600" s="14">
        <v>0.24656898270778899</v>
      </c>
      <c r="AB600" s="14">
        <v>0.18293687594344801</v>
      </c>
      <c r="AC600" s="14">
        <v>0.25452506414392101</v>
      </c>
      <c r="AD600" s="14">
        <v>9.8925152353560697E-2</v>
      </c>
      <c r="AE600" s="14"/>
      <c r="AF600" s="14">
        <v>0.13045322737981399</v>
      </c>
      <c r="AG600" s="14">
        <v>0.27225127126756998</v>
      </c>
      <c r="AH600" s="14">
        <v>0.26846684575992702</v>
      </c>
      <c r="AI600" s="14"/>
      <c r="AJ600" s="14">
        <v>0.12380831237159499</v>
      </c>
      <c r="AK600" s="14">
        <v>0.35268991821365198</v>
      </c>
      <c r="AL600" s="14">
        <v>0.24757912879341601</v>
      </c>
      <c r="AM600" s="14">
        <v>0</v>
      </c>
      <c r="AN600" s="14">
        <v>0.193085357723143</v>
      </c>
      <c r="AO600" s="14"/>
      <c r="AP600" s="14">
        <v>0.102233257184789</v>
      </c>
      <c r="AQ600" s="14">
        <v>0.38358152902047599</v>
      </c>
      <c r="AR600" s="14">
        <v>0.236789213873107</v>
      </c>
      <c r="AS600" s="14">
        <v>8.0752567491924998E-2</v>
      </c>
      <c r="AT600" s="14">
        <v>6.3762850616509298E-2</v>
      </c>
      <c r="AU600" s="14"/>
      <c r="AV600" s="14" t="s">
        <v>84</v>
      </c>
      <c r="AW600" s="14">
        <v>0.24469133486376701</v>
      </c>
      <c r="AX600" s="14">
        <v>0.237760322275616</v>
      </c>
      <c r="AY600" s="14">
        <v>0.27629824297206201</v>
      </c>
      <c r="AZ600" s="14">
        <v>0.15605101758215101</v>
      </c>
      <c r="BA600" s="14"/>
      <c r="BB600" s="14">
        <v>0.36621547855745501</v>
      </c>
      <c r="BC600" s="14">
        <v>4.7268790792644899E-2</v>
      </c>
      <c r="BD600" s="14">
        <v>6.3836546739435104E-2</v>
      </c>
      <c r="BE600" s="14"/>
      <c r="BF600" s="14">
        <v>0.151711694033073</v>
      </c>
    </row>
    <row r="601" spans="2:58" x14ac:dyDescent="0.35">
      <c r="B601" t="s">
        <v>236</v>
      </c>
      <c r="C601" s="14">
        <v>7.2976983249497598E-2</v>
      </c>
      <c r="D601" s="14">
        <v>9.30305728802336E-2</v>
      </c>
      <c r="E601" s="14">
        <v>5.3571836450111397E-2</v>
      </c>
      <c r="F601" s="14"/>
      <c r="G601" s="14">
        <v>8.7031636846509705E-2</v>
      </c>
      <c r="H601" s="14">
        <v>9.2661375546066599E-2</v>
      </c>
      <c r="I601" s="14">
        <v>0.10786964456498201</v>
      </c>
      <c r="J601" s="14">
        <v>8.2789393503067799E-2</v>
      </c>
      <c r="K601" s="14">
        <v>3.06568937169986E-2</v>
      </c>
      <c r="L601" s="14">
        <v>3.9723452280612699E-2</v>
      </c>
      <c r="M601" s="14"/>
      <c r="N601" s="14">
        <v>8.20168857929994E-2</v>
      </c>
      <c r="O601" s="14">
        <v>7.7944891665392493E-2</v>
      </c>
      <c r="P601" s="14">
        <v>7.4352009138151806E-2</v>
      </c>
      <c r="Q601" s="14">
        <v>5.8122811044541201E-2</v>
      </c>
      <c r="R601" s="14"/>
      <c r="S601" s="14">
        <v>0.12442982110395701</v>
      </c>
      <c r="T601" s="14">
        <v>4.9140505993616801E-2</v>
      </c>
      <c r="U601" s="14">
        <v>7.3594805401868899E-2</v>
      </c>
      <c r="V601" s="14">
        <v>6.1246347056506403E-2</v>
      </c>
      <c r="W601" s="14">
        <v>3.8949005229743899E-2</v>
      </c>
      <c r="X601" s="14">
        <v>6.0951895265216501E-2</v>
      </c>
      <c r="Y601" s="14">
        <v>7.52831346032964E-2</v>
      </c>
      <c r="Z601" s="14">
        <v>0.14084882354730299</v>
      </c>
      <c r="AA601" s="14">
        <v>0.10182780545510101</v>
      </c>
      <c r="AB601" s="14">
        <v>2.6308127898799001E-2</v>
      </c>
      <c r="AC601" s="14">
        <v>5.5690112389473703E-2</v>
      </c>
      <c r="AD601" s="14">
        <v>5.1733942093570302E-2</v>
      </c>
      <c r="AE601" s="14"/>
      <c r="AF601" s="14">
        <v>5.4470258512209803E-2</v>
      </c>
      <c r="AG601" s="14">
        <v>8.5067291467011294E-2</v>
      </c>
      <c r="AH601" s="14">
        <v>7.9448001628140294E-2</v>
      </c>
      <c r="AI601" s="14"/>
      <c r="AJ601" s="14">
        <v>2.3860795858364901E-2</v>
      </c>
      <c r="AK601" s="14">
        <v>0.144322170338373</v>
      </c>
      <c r="AL601" s="14">
        <v>7.0007910684681901E-2</v>
      </c>
      <c r="AM601" s="14">
        <v>3.40326496564985E-2</v>
      </c>
      <c r="AN601" s="14">
        <v>6.0944649614444603E-2</v>
      </c>
      <c r="AO601" s="14"/>
      <c r="AP601" s="14">
        <v>2.5385934031290702E-2</v>
      </c>
      <c r="AQ601" s="14">
        <v>0.15111774239137801</v>
      </c>
      <c r="AR601" s="14">
        <v>5.8406679276436897E-2</v>
      </c>
      <c r="AS601" s="14">
        <v>1.1868468029226699E-2</v>
      </c>
      <c r="AT601" s="14">
        <v>1.07933644875664E-2</v>
      </c>
      <c r="AU601" s="14"/>
      <c r="AV601" s="14" t="s">
        <v>84</v>
      </c>
      <c r="AW601" s="14">
        <v>5.1632105231298499E-2</v>
      </c>
      <c r="AX601" s="14">
        <v>7.8382541033300196E-2</v>
      </c>
      <c r="AY601" s="14">
        <v>0.14574037030524301</v>
      </c>
      <c r="AZ601" s="14">
        <v>0.161154288231566</v>
      </c>
      <c r="BA601" s="14"/>
      <c r="BB601" s="14">
        <v>8.8384078166917901E-2</v>
      </c>
      <c r="BC601" s="14">
        <v>0</v>
      </c>
      <c r="BD601" s="14">
        <v>0</v>
      </c>
      <c r="BE601" s="14"/>
      <c r="BF601" s="14">
        <v>2.6709946266792399E-2</v>
      </c>
    </row>
    <row r="602" spans="2:58" x14ac:dyDescent="0.35">
      <c r="B602" t="s">
        <v>141</v>
      </c>
      <c r="C602" s="14">
        <v>0.123152164404999</v>
      </c>
      <c r="D602" s="14">
        <v>8.8248843182027706E-2</v>
      </c>
      <c r="E602" s="14">
        <v>0.15665320385946099</v>
      </c>
      <c r="F602" s="14"/>
      <c r="G602" s="14">
        <v>0.14916770583761099</v>
      </c>
      <c r="H602" s="14">
        <v>9.9415759826594105E-2</v>
      </c>
      <c r="I602" s="14">
        <v>0.128811687408319</v>
      </c>
      <c r="J602" s="14">
        <v>0.10755306162220001</v>
      </c>
      <c r="K602" s="14">
        <v>0.15258116676506001</v>
      </c>
      <c r="L602" s="14">
        <v>0.11346452429105799</v>
      </c>
      <c r="M602" s="14"/>
      <c r="N602" s="14">
        <v>8.6849572197771494E-2</v>
      </c>
      <c r="O602" s="14">
        <v>0.15054038916658699</v>
      </c>
      <c r="P602" s="14">
        <v>8.6723242755206098E-2</v>
      </c>
      <c r="Q602" s="14">
        <v>0.162205427066414</v>
      </c>
      <c r="R602" s="14"/>
      <c r="S602" s="14">
        <v>0.13249391126295801</v>
      </c>
      <c r="T602" s="14">
        <v>0.118221248590664</v>
      </c>
      <c r="U602" s="14">
        <v>0.13541116941373799</v>
      </c>
      <c r="V602" s="14">
        <v>0.15359982036477199</v>
      </c>
      <c r="W602" s="14">
        <v>8.6125626759960203E-2</v>
      </c>
      <c r="X602" s="14">
        <v>0.126602222800929</v>
      </c>
      <c r="Y602" s="14">
        <v>0.13850627857294401</v>
      </c>
      <c r="Z602" s="14">
        <v>0.105689182663516</v>
      </c>
      <c r="AA602" s="14">
        <v>0.105557840465731</v>
      </c>
      <c r="AB602" s="14">
        <v>0.134282514951583</v>
      </c>
      <c r="AC602" s="14">
        <v>6.4248101579434697E-2</v>
      </c>
      <c r="AD602" s="14">
        <v>0.165026474603229</v>
      </c>
      <c r="AE602" s="14"/>
      <c r="AF602" s="14">
        <v>8.8644759984790003E-2</v>
      </c>
      <c r="AG602" s="14">
        <v>0.11453573996583501</v>
      </c>
      <c r="AH602" s="14">
        <v>0.19073782734849001</v>
      </c>
      <c r="AI602" s="14"/>
      <c r="AJ602" s="14">
        <v>9.6546955526120706E-2</v>
      </c>
      <c r="AK602" s="14">
        <v>8.8921060892026102E-2</v>
      </c>
      <c r="AL602" s="14">
        <v>0.124664377960646</v>
      </c>
      <c r="AM602" s="14">
        <v>6.85766373466727E-2</v>
      </c>
      <c r="AN602" s="14">
        <v>0.22260735448216101</v>
      </c>
      <c r="AO602" s="14"/>
      <c r="AP602" s="14">
        <v>9.2605416737284896E-2</v>
      </c>
      <c r="AQ602" s="14">
        <v>7.4066793366128994E-2</v>
      </c>
      <c r="AR602" s="14">
        <v>0.113922375056178</v>
      </c>
      <c r="AS602" s="14">
        <v>5.3451672035056498E-2</v>
      </c>
      <c r="AT602" s="14">
        <v>0.34254473375584199</v>
      </c>
      <c r="AU602" s="14"/>
      <c r="AV602" s="14" t="s">
        <v>84</v>
      </c>
      <c r="AW602" s="14">
        <v>0.106301149540031</v>
      </c>
      <c r="AX602" s="14">
        <v>0.12211465712559701</v>
      </c>
      <c r="AY602" s="14">
        <v>9.3453813851874803E-2</v>
      </c>
      <c r="AZ602" s="14">
        <v>0.1238229823692</v>
      </c>
      <c r="BA602" s="14"/>
      <c r="BB602" s="14">
        <v>9.9492254486113693E-2</v>
      </c>
      <c r="BC602" s="14">
        <v>5.2000842879463403E-2</v>
      </c>
      <c r="BD602" s="14">
        <v>0.19814122967721701</v>
      </c>
      <c r="BE602" s="14"/>
      <c r="BF602" s="14">
        <v>0.10586624155680199</v>
      </c>
    </row>
    <row r="603" spans="2:58" x14ac:dyDescent="0.35"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</row>
    <row r="604" spans="2:58" x14ac:dyDescent="0.35">
      <c r="B604" s="6" t="s">
        <v>246</v>
      </c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</row>
    <row r="605" spans="2:58" x14ac:dyDescent="0.35">
      <c r="B605" s="24" t="s">
        <v>82</v>
      </c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</row>
    <row r="606" spans="2:58" x14ac:dyDescent="0.35">
      <c r="B606" t="s">
        <v>233</v>
      </c>
      <c r="C606" s="14">
        <v>7.7269856471190307E-2</v>
      </c>
      <c r="D606" s="14">
        <v>8.8123341344567604E-2</v>
      </c>
      <c r="E606" s="14">
        <v>6.6878860332171594E-2</v>
      </c>
      <c r="F606" s="14"/>
      <c r="G606" s="14">
        <v>4.8357217892754802E-2</v>
      </c>
      <c r="H606" s="14">
        <v>6.9192084522701994E-2</v>
      </c>
      <c r="I606" s="14">
        <v>7.9343857792599698E-2</v>
      </c>
      <c r="J606" s="14">
        <v>0.104596726500552</v>
      </c>
      <c r="K606" s="14">
        <v>9.9274962733722105E-2</v>
      </c>
      <c r="L606" s="14">
        <v>6.4321237412361995E-2</v>
      </c>
      <c r="M606" s="14"/>
      <c r="N606" s="14">
        <v>7.0025736278727005E-2</v>
      </c>
      <c r="O606" s="14">
        <v>5.1393175529104398E-2</v>
      </c>
      <c r="P606" s="14">
        <v>0.108869895984447</v>
      </c>
      <c r="Q606" s="14">
        <v>8.1723454006227297E-2</v>
      </c>
      <c r="R606" s="14"/>
      <c r="S606" s="14">
        <v>6.1880037301842099E-2</v>
      </c>
      <c r="T606" s="14">
        <v>7.5316676332295607E-2</v>
      </c>
      <c r="U606" s="14">
        <v>6.72293310561312E-2</v>
      </c>
      <c r="V606" s="14">
        <v>0.106456512304502</v>
      </c>
      <c r="W606" s="14">
        <v>5.7372822860556803E-2</v>
      </c>
      <c r="X606" s="14">
        <v>9.7641181021853402E-2</v>
      </c>
      <c r="Y606" s="14">
        <v>0.105834656953721</v>
      </c>
      <c r="Z606" s="14">
        <v>7.0199851252632894E-2</v>
      </c>
      <c r="AA606" s="14">
        <v>6.8628684111470606E-2</v>
      </c>
      <c r="AB606" s="14">
        <v>6.8288752183842102E-2</v>
      </c>
      <c r="AC606" s="14">
        <v>8.4577886618348794E-2</v>
      </c>
      <c r="AD606" s="14">
        <v>6.1696374091687801E-2</v>
      </c>
      <c r="AE606" s="14"/>
      <c r="AF606" s="14">
        <v>0.12902320379764001</v>
      </c>
      <c r="AG606" s="14">
        <v>4.9279074157513598E-2</v>
      </c>
      <c r="AH606" s="14">
        <v>5.13381698635232E-2</v>
      </c>
      <c r="AI606" s="14"/>
      <c r="AJ606" s="14">
        <v>0.122022004496511</v>
      </c>
      <c r="AK606" s="14">
        <v>3.0024746368171502E-2</v>
      </c>
      <c r="AL606" s="14">
        <v>2.1896314591042999E-2</v>
      </c>
      <c r="AM606" s="14">
        <v>0.19815495950147299</v>
      </c>
      <c r="AN606" s="14">
        <v>7.4255105994077295E-2</v>
      </c>
      <c r="AO606" s="14"/>
      <c r="AP606" s="14">
        <v>0.13582121880468101</v>
      </c>
      <c r="AQ606" s="14">
        <v>1.9314855394175701E-2</v>
      </c>
      <c r="AR606" s="14">
        <v>5.0697073166454498E-2</v>
      </c>
      <c r="AS606" s="14">
        <v>0.19542785486939801</v>
      </c>
      <c r="AT606" s="14">
        <v>7.5948258892597695E-2</v>
      </c>
      <c r="AU606" s="14"/>
      <c r="AV606" s="14" t="s">
        <v>84</v>
      </c>
      <c r="AW606" s="14">
        <v>9.3425179474449394E-2</v>
      </c>
      <c r="AX606" s="14">
        <v>6.9030596569012503E-2</v>
      </c>
      <c r="AY606" s="14">
        <v>3.5064090888738797E-2</v>
      </c>
      <c r="AZ606" s="14">
        <v>3.6600029205097001E-2</v>
      </c>
      <c r="BA606" s="14"/>
      <c r="BB606" s="14">
        <v>8.1457347266388602E-3</v>
      </c>
      <c r="BC606" s="14">
        <v>0.18742721464781301</v>
      </c>
      <c r="BD606" s="14">
        <v>9.6030213091305203E-2</v>
      </c>
      <c r="BE606" s="14"/>
      <c r="BF606" s="14">
        <v>9.9198602889078599E-2</v>
      </c>
    </row>
    <row r="607" spans="2:58" x14ac:dyDescent="0.35">
      <c r="B607" t="s">
        <v>234</v>
      </c>
      <c r="C607" s="14">
        <v>8.9266177192086404E-2</v>
      </c>
      <c r="D607" s="14">
        <v>9.8122197953669499E-2</v>
      </c>
      <c r="E607" s="14">
        <v>8.0864942655249905E-2</v>
      </c>
      <c r="F607" s="14"/>
      <c r="G607" s="14">
        <v>9.5790029819149899E-2</v>
      </c>
      <c r="H607" s="14">
        <v>0.101683652732177</v>
      </c>
      <c r="I607" s="14">
        <v>7.1142101072816599E-2</v>
      </c>
      <c r="J607" s="14">
        <v>0.101758461640584</v>
      </c>
      <c r="K607" s="14">
        <v>8.0834634371325098E-2</v>
      </c>
      <c r="L607" s="14">
        <v>8.5048468351685697E-2</v>
      </c>
      <c r="M607" s="14"/>
      <c r="N607" s="14">
        <v>8.5870841421860994E-2</v>
      </c>
      <c r="O607" s="14">
        <v>9.0198344528605895E-2</v>
      </c>
      <c r="P607" s="14">
        <v>7.6457192465808899E-2</v>
      </c>
      <c r="Q607" s="14">
        <v>0.102405912175871</v>
      </c>
      <c r="R607" s="14"/>
      <c r="S607" s="14">
        <v>7.7315282080781603E-2</v>
      </c>
      <c r="T607" s="14">
        <v>0.11641475531852299</v>
      </c>
      <c r="U607" s="14">
        <v>6.0540118009286201E-2</v>
      </c>
      <c r="V607" s="14">
        <v>0.12670387883393</v>
      </c>
      <c r="W607" s="14">
        <v>0.129767917902956</v>
      </c>
      <c r="X607" s="14">
        <v>8.4230521635872205E-2</v>
      </c>
      <c r="Y607" s="14">
        <v>0.105981248194467</v>
      </c>
      <c r="Z607" s="14">
        <v>7.1649224164307398E-2</v>
      </c>
      <c r="AA607" s="14">
        <v>7.36700652261401E-2</v>
      </c>
      <c r="AB607" s="14">
        <v>7.7162190391633897E-2</v>
      </c>
      <c r="AC607" s="14">
        <v>2.7948609390494601E-2</v>
      </c>
      <c r="AD607" s="14">
        <v>8.7309093968747101E-2</v>
      </c>
      <c r="AE607" s="14"/>
      <c r="AF607" s="14">
        <v>0.10654907009449199</v>
      </c>
      <c r="AG607" s="14">
        <v>7.2500241049359995E-2</v>
      </c>
      <c r="AH607" s="14">
        <v>7.4140299641504995E-2</v>
      </c>
      <c r="AI607" s="14"/>
      <c r="AJ607" s="14">
        <v>0.124746903694669</v>
      </c>
      <c r="AK607" s="14">
        <v>6.18574996294615E-2</v>
      </c>
      <c r="AL607" s="14">
        <v>6.2225025843889503E-2</v>
      </c>
      <c r="AM607" s="14">
        <v>7.4968013446844103E-2</v>
      </c>
      <c r="AN607" s="14">
        <v>9.1521340651189997E-2</v>
      </c>
      <c r="AO607" s="14"/>
      <c r="AP607" s="14">
        <v>0.150908285014074</v>
      </c>
      <c r="AQ607" s="14">
        <v>4.2429085620453E-2</v>
      </c>
      <c r="AR607" s="14">
        <v>8.7177747013985202E-2</v>
      </c>
      <c r="AS607" s="14">
        <v>0.15351570377597101</v>
      </c>
      <c r="AT607" s="14">
        <v>7.3759688113839497E-2</v>
      </c>
      <c r="AU607" s="14"/>
      <c r="AV607" s="14" t="s">
        <v>84</v>
      </c>
      <c r="AW607" s="14">
        <v>8.8632870494616697E-2</v>
      </c>
      <c r="AX607" s="14">
        <v>9.6322651323375696E-2</v>
      </c>
      <c r="AY607" s="14">
        <v>8.4276992302272397E-2</v>
      </c>
      <c r="AZ607" s="14">
        <v>7.2440094435303803E-2</v>
      </c>
      <c r="BA607" s="14"/>
      <c r="BB607" s="14">
        <v>3.4669145676295497E-2</v>
      </c>
      <c r="BC607" s="14">
        <v>0.172551511717047</v>
      </c>
      <c r="BD607" s="14">
        <v>8.1113444871200605E-2</v>
      </c>
      <c r="BE607" s="14"/>
      <c r="BF607" s="14">
        <v>0.10301799648759601</v>
      </c>
    </row>
    <row r="608" spans="2:58" x14ac:dyDescent="0.35">
      <c r="B608" t="s">
        <v>219</v>
      </c>
      <c r="C608" s="14">
        <v>0.35664132853588199</v>
      </c>
      <c r="D608" s="14">
        <v>0.35081760717024801</v>
      </c>
      <c r="E608" s="14">
        <v>0.36237019486836602</v>
      </c>
      <c r="F608" s="14"/>
      <c r="G608" s="14">
        <v>0.32142702094626302</v>
      </c>
      <c r="H608" s="14">
        <v>0.30655160228371398</v>
      </c>
      <c r="I608" s="14">
        <v>0.34695349832528299</v>
      </c>
      <c r="J608" s="14">
        <v>0.32668631371347201</v>
      </c>
      <c r="K608" s="14">
        <v>0.34686560539928102</v>
      </c>
      <c r="L608" s="14">
        <v>0.45964554102768601</v>
      </c>
      <c r="M608" s="14"/>
      <c r="N608" s="14">
        <v>0.378194206328195</v>
      </c>
      <c r="O608" s="14">
        <v>0.36299900024816001</v>
      </c>
      <c r="P608" s="14">
        <v>0.366246036248289</v>
      </c>
      <c r="Q608" s="14">
        <v>0.322763848300607</v>
      </c>
      <c r="R608" s="14"/>
      <c r="S608" s="14">
        <v>0.32845538042088501</v>
      </c>
      <c r="T608" s="14">
        <v>0.35505601350940902</v>
      </c>
      <c r="U608" s="14">
        <v>0.375343892510556</v>
      </c>
      <c r="V608" s="14">
        <v>0.30979188494458298</v>
      </c>
      <c r="W608" s="14">
        <v>0.40187424474300398</v>
      </c>
      <c r="X608" s="14">
        <v>0.31857209106441797</v>
      </c>
      <c r="Y608" s="14">
        <v>0.34190803937826802</v>
      </c>
      <c r="Z608" s="14">
        <v>0.30829778420931803</v>
      </c>
      <c r="AA608" s="14">
        <v>0.34190360344071202</v>
      </c>
      <c r="AB608" s="14">
        <v>0.43597233933076002</v>
      </c>
      <c r="AC608" s="14">
        <v>0.39413020883447702</v>
      </c>
      <c r="AD608" s="14">
        <v>0.45156256719164001</v>
      </c>
      <c r="AE608" s="14"/>
      <c r="AF608" s="14">
        <v>0.39697861367881798</v>
      </c>
      <c r="AG608" s="14">
        <v>0.343024216498797</v>
      </c>
      <c r="AH608" s="14">
        <v>0.32411010198340701</v>
      </c>
      <c r="AI608" s="14"/>
      <c r="AJ608" s="14">
        <v>0.42137509308182503</v>
      </c>
      <c r="AK608" s="14">
        <v>0.28219041318451998</v>
      </c>
      <c r="AL608" s="14">
        <v>0.35739030647589898</v>
      </c>
      <c r="AM608" s="14">
        <v>0.51425296641649498</v>
      </c>
      <c r="AN608" s="14">
        <v>0.30121037139595203</v>
      </c>
      <c r="AO608" s="14"/>
      <c r="AP608" s="14">
        <v>0.43571093404408001</v>
      </c>
      <c r="AQ608" s="14">
        <v>0.26862332982201698</v>
      </c>
      <c r="AR608" s="14">
        <v>0.38453594245247802</v>
      </c>
      <c r="AS608" s="14">
        <v>0.40680026160714799</v>
      </c>
      <c r="AT608" s="14">
        <v>0.422853226603843</v>
      </c>
      <c r="AU608" s="14"/>
      <c r="AV608" s="14" t="s">
        <v>84</v>
      </c>
      <c r="AW608" s="14">
        <v>0.346059648517548</v>
      </c>
      <c r="AX608" s="14">
        <v>0.34815524236754802</v>
      </c>
      <c r="AY608" s="14">
        <v>0.35081815731645699</v>
      </c>
      <c r="AZ608" s="14">
        <v>0.32820201724213899</v>
      </c>
      <c r="BA608" s="14"/>
      <c r="BB608" s="14">
        <v>0.32181065233703199</v>
      </c>
      <c r="BC608" s="14">
        <v>0.40887805364643498</v>
      </c>
      <c r="BD608" s="14">
        <v>0.54849530607914498</v>
      </c>
      <c r="BE608" s="14"/>
      <c r="BF608" s="14">
        <v>0.41479723577291999</v>
      </c>
    </row>
    <row r="609" spans="2:58" x14ac:dyDescent="0.35">
      <c r="B609" t="s">
        <v>235</v>
      </c>
      <c r="C609" s="14">
        <v>0.201744646121059</v>
      </c>
      <c r="D609" s="14">
        <v>0.197005059777347</v>
      </c>
      <c r="E609" s="14">
        <v>0.20605939237722001</v>
      </c>
      <c r="F609" s="14"/>
      <c r="G609" s="14">
        <v>0.266218702893533</v>
      </c>
      <c r="H609" s="14">
        <v>0.28183090453451998</v>
      </c>
      <c r="I609" s="14">
        <v>0.21094563887686199</v>
      </c>
      <c r="J609" s="14">
        <v>0.19634939487568101</v>
      </c>
      <c r="K609" s="14">
        <v>0.151087901758647</v>
      </c>
      <c r="L609" s="14">
        <v>0.124726626086772</v>
      </c>
      <c r="M609" s="14"/>
      <c r="N609" s="14">
        <v>0.215443730359793</v>
      </c>
      <c r="O609" s="14">
        <v>0.21477177006086701</v>
      </c>
      <c r="P609" s="14">
        <v>0.20098920388224301</v>
      </c>
      <c r="Q609" s="14">
        <v>0.177644166629808</v>
      </c>
      <c r="R609" s="14"/>
      <c r="S609" s="14">
        <v>0.17767905956049801</v>
      </c>
      <c r="T609" s="14">
        <v>0.184552086250269</v>
      </c>
      <c r="U609" s="14">
        <v>0.21491351440694101</v>
      </c>
      <c r="V609" s="14">
        <v>0.15952526478654999</v>
      </c>
      <c r="W609" s="14">
        <v>0.23107326431112901</v>
      </c>
      <c r="X609" s="14">
        <v>0.19940181083289499</v>
      </c>
      <c r="Y609" s="14">
        <v>0.174797072490641</v>
      </c>
      <c r="Z609" s="14">
        <v>0.31558171105359101</v>
      </c>
      <c r="AA609" s="14">
        <v>0.25433098795507902</v>
      </c>
      <c r="AB609" s="14">
        <v>0.178635538411865</v>
      </c>
      <c r="AC609" s="14">
        <v>0.23045406280230599</v>
      </c>
      <c r="AD609" s="14">
        <v>0.168027779416311</v>
      </c>
      <c r="AE609" s="14"/>
      <c r="AF609" s="14">
        <v>0.12514269455388499</v>
      </c>
      <c r="AG609" s="14">
        <v>0.246021877351315</v>
      </c>
      <c r="AH609" s="14">
        <v>0.24261922195007199</v>
      </c>
      <c r="AI609" s="14"/>
      <c r="AJ609" s="14">
        <v>0.112594833116216</v>
      </c>
      <c r="AK609" s="14">
        <v>0.323430323183519</v>
      </c>
      <c r="AL609" s="14">
        <v>0.227896912678617</v>
      </c>
      <c r="AM609" s="14">
        <v>3.40326496564985E-2</v>
      </c>
      <c r="AN609" s="14">
        <v>0.187871683152391</v>
      </c>
      <c r="AO609" s="14"/>
      <c r="AP609" s="14">
        <v>8.4100091086553697E-2</v>
      </c>
      <c r="AQ609" s="14">
        <v>0.36287594483490498</v>
      </c>
      <c r="AR609" s="14">
        <v>0.179745930097512</v>
      </c>
      <c r="AS609" s="14">
        <v>7.8573908880241405E-2</v>
      </c>
      <c r="AT609" s="14">
        <v>4.7218083809565499E-2</v>
      </c>
      <c r="AU609" s="14"/>
      <c r="AV609" s="14" t="s">
        <v>84</v>
      </c>
      <c r="AW609" s="14">
        <v>0.23250732101621999</v>
      </c>
      <c r="AX609" s="14">
        <v>0.23832821365988099</v>
      </c>
      <c r="AY609" s="14">
        <v>0.20632335161115001</v>
      </c>
      <c r="AZ609" s="14">
        <v>6.8510867496282393E-2</v>
      </c>
      <c r="BA609" s="14"/>
      <c r="BB609" s="14">
        <v>0.32972206567581103</v>
      </c>
      <c r="BC609" s="14">
        <v>6.6460824432496096E-2</v>
      </c>
      <c r="BD609" s="14">
        <v>1.3005134413527899E-2</v>
      </c>
      <c r="BE609" s="14"/>
      <c r="BF609" s="14">
        <v>0.140027169534993</v>
      </c>
    </row>
    <row r="610" spans="2:58" x14ac:dyDescent="0.35">
      <c r="B610" t="s">
        <v>236</v>
      </c>
      <c r="C610" s="14">
        <v>8.2954771425753901E-2</v>
      </c>
      <c r="D610" s="14">
        <v>0.101509817399266</v>
      </c>
      <c r="E610" s="14">
        <v>6.5045277139694394E-2</v>
      </c>
      <c r="F610" s="14"/>
      <c r="G610" s="14">
        <v>0.106257574786268</v>
      </c>
      <c r="H610" s="14">
        <v>0.120803095833546</v>
      </c>
      <c r="I610" s="14">
        <v>0.114439903862518</v>
      </c>
      <c r="J610" s="14">
        <v>9.35455806840291E-2</v>
      </c>
      <c r="K610" s="14">
        <v>3.7913331578148197E-2</v>
      </c>
      <c r="L610" s="14">
        <v>3.2748240215848802E-2</v>
      </c>
      <c r="M610" s="14"/>
      <c r="N610" s="14">
        <v>9.9613617794919507E-2</v>
      </c>
      <c r="O610" s="14">
        <v>7.9899044265570096E-2</v>
      </c>
      <c r="P610" s="14">
        <v>8.3951480081302293E-2</v>
      </c>
      <c r="Q610" s="14">
        <v>6.6859979777429704E-2</v>
      </c>
      <c r="R610" s="14"/>
      <c r="S610" s="14">
        <v>0.158987053926262</v>
      </c>
      <c r="T610" s="14">
        <v>6.0083006043766499E-2</v>
      </c>
      <c r="U610" s="14">
        <v>6.0490782205417197E-2</v>
      </c>
      <c r="V610" s="14">
        <v>7.8012426862167597E-2</v>
      </c>
      <c r="W610" s="14">
        <v>4.6504754331495299E-2</v>
      </c>
      <c r="X610" s="14">
        <v>0.10092102641308601</v>
      </c>
      <c r="Y610" s="14">
        <v>7.9210588768906395E-2</v>
      </c>
      <c r="Z610" s="14">
        <v>0.14034269867493601</v>
      </c>
      <c r="AA610" s="14">
        <v>8.2249945338552594E-2</v>
      </c>
      <c r="AB610" s="14">
        <v>2.59909519364547E-2</v>
      </c>
      <c r="AC610" s="14">
        <v>8.4971561297318698E-2</v>
      </c>
      <c r="AD610" s="14">
        <v>3.6299653871521002E-2</v>
      </c>
      <c r="AE610" s="14"/>
      <c r="AF610" s="14">
        <v>5.8087346712708599E-2</v>
      </c>
      <c r="AG610" s="14">
        <v>0.107358262506448</v>
      </c>
      <c r="AH610" s="14">
        <v>7.5746577019674396E-2</v>
      </c>
      <c r="AI610" s="14"/>
      <c r="AJ610" s="14">
        <v>3.7418500178684103E-2</v>
      </c>
      <c r="AK610" s="14">
        <v>0.163465739244577</v>
      </c>
      <c r="AL610" s="14">
        <v>4.7407600736701701E-2</v>
      </c>
      <c r="AM610" s="14">
        <v>3.3624074914001399E-2</v>
      </c>
      <c r="AN610" s="14">
        <v>6.1076924702880002E-2</v>
      </c>
      <c r="AO610" s="14"/>
      <c r="AP610" s="14">
        <v>3.3165886376799701E-2</v>
      </c>
      <c r="AQ610" s="14">
        <v>0.16912092272411999</v>
      </c>
      <c r="AR610" s="14">
        <v>4.5690758449174002E-2</v>
      </c>
      <c r="AS610" s="14">
        <v>1.2034958079964299E-2</v>
      </c>
      <c r="AT610" s="14">
        <v>5.0234704820888596E-3</v>
      </c>
      <c r="AU610" s="14"/>
      <c r="AV610" s="14" t="s">
        <v>84</v>
      </c>
      <c r="AW610" s="14">
        <v>6.7028762566173405E-2</v>
      </c>
      <c r="AX610" s="14">
        <v>7.5405529924365305E-2</v>
      </c>
      <c r="AY610" s="14">
        <v>0.17710958838239499</v>
      </c>
      <c r="AZ610" s="14">
        <v>0.244550029098585</v>
      </c>
      <c r="BA610" s="14"/>
      <c r="BB610" s="14">
        <v>0.122213416045483</v>
      </c>
      <c r="BC610" s="14">
        <v>7.7214469108885199E-3</v>
      </c>
      <c r="BD610" s="14">
        <v>1.24116388464063E-2</v>
      </c>
      <c r="BE610" s="14"/>
      <c r="BF610" s="14">
        <v>4.47488845448335E-2</v>
      </c>
    </row>
    <row r="611" spans="2:58" x14ac:dyDescent="0.35">
      <c r="B611" t="s">
        <v>141</v>
      </c>
      <c r="C611" s="14">
        <v>0.192123220254028</v>
      </c>
      <c r="D611" s="14">
        <v>0.16442197635490199</v>
      </c>
      <c r="E611" s="14">
        <v>0.21878133262729799</v>
      </c>
      <c r="F611" s="14"/>
      <c r="G611" s="14">
        <v>0.16194945366203201</v>
      </c>
      <c r="H611" s="14">
        <v>0.119938660093342</v>
      </c>
      <c r="I611" s="14">
        <v>0.17717500006992001</v>
      </c>
      <c r="J611" s="14">
        <v>0.177063522585682</v>
      </c>
      <c r="K611" s="14">
        <v>0.28402356415887697</v>
      </c>
      <c r="L611" s="14">
        <v>0.233509886905646</v>
      </c>
      <c r="M611" s="14"/>
      <c r="N611" s="14">
        <v>0.150851867816505</v>
      </c>
      <c r="O611" s="14">
        <v>0.200738665367693</v>
      </c>
      <c r="P611" s="14">
        <v>0.16348619133791001</v>
      </c>
      <c r="Q611" s="14">
        <v>0.24860263911005701</v>
      </c>
      <c r="R611" s="14"/>
      <c r="S611" s="14">
        <v>0.19568318670973101</v>
      </c>
      <c r="T611" s="14">
        <v>0.208577462545737</v>
      </c>
      <c r="U611" s="14">
        <v>0.221482361811668</v>
      </c>
      <c r="V611" s="14">
        <v>0.21951003226826801</v>
      </c>
      <c r="W611" s="14">
        <v>0.13340699585085899</v>
      </c>
      <c r="X611" s="14">
        <v>0.199233369031875</v>
      </c>
      <c r="Y611" s="14">
        <v>0.192268394213997</v>
      </c>
      <c r="Z611" s="14">
        <v>9.3928730645213995E-2</v>
      </c>
      <c r="AA611" s="14">
        <v>0.179216713928046</v>
      </c>
      <c r="AB611" s="14">
        <v>0.213950227745444</v>
      </c>
      <c r="AC611" s="14">
        <v>0.177917671057055</v>
      </c>
      <c r="AD611" s="14">
        <v>0.19510453146009299</v>
      </c>
      <c r="AE611" s="14"/>
      <c r="AF611" s="14">
        <v>0.18421907116245601</v>
      </c>
      <c r="AG611" s="14">
        <v>0.181816328436567</v>
      </c>
      <c r="AH611" s="14">
        <v>0.23204562954181901</v>
      </c>
      <c r="AI611" s="14"/>
      <c r="AJ611" s="14">
        <v>0.18184266543209501</v>
      </c>
      <c r="AK611" s="14">
        <v>0.13903127838974999</v>
      </c>
      <c r="AL611" s="14">
        <v>0.28318383967385002</v>
      </c>
      <c r="AM611" s="14">
        <v>0.14496733606468801</v>
      </c>
      <c r="AN611" s="14">
        <v>0.28406457410350999</v>
      </c>
      <c r="AO611" s="14"/>
      <c r="AP611" s="14">
        <v>0.160293584673812</v>
      </c>
      <c r="AQ611" s="14">
        <v>0.13763586160433</v>
      </c>
      <c r="AR611" s="14">
        <v>0.252152548820397</v>
      </c>
      <c r="AS611" s="14">
        <v>0.153647312787277</v>
      </c>
      <c r="AT611" s="14">
        <v>0.37519727209806603</v>
      </c>
      <c r="AU611" s="14"/>
      <c r="AV611" s="14" t="s">
        <v>84</v>
      </c>
      <c r="AW611" s="14">
        <v>0.172346217930993</v>
      </c>
      <c r="AX611" s="14">
        <v>0.17275776615581701</v>
      </c>
      <c r="AY611" s="14">
        <v>0.14640781949898701</v>
      </c>
      <c r="AZ611" s="14">
        <v>0.24969696252259299</v>
      </c>
      <c r="BA611" s="14"/>
      <c r="BB611" s="14">
        <v>0.183438985538739</v>
      </c>
      <c r="BC611" s="14">
        <v>0.15696094864532001</v>
      </c>
      <c r="BD611" s="14">
        <v>0.24894426269841499</v>
      </c>
      <c r="BE611" s="14"/>
      <c r="BF611" s="14">
        <v>0.19821011077057901</v>
      </c>
    </row>
    <row r="612" spans="2:58" x14ac:dyDescent="0.35"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</row>
    <row r="613" spans="2:58" x14ac:dyDescent="0.35">
      <c r="B613" s="6" t="s">
        <v>247</v>
      </c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</row>
    <row r="614" spans="2:58" x14ac:dyDescent="0.35">
      <c r="B614" s="24" t="s">
        <v>82</v>
      </c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</row>
    <row r="615" spans="2:58" x14ac:dyDescent="0.35">
      <c r="B615" t="s">
        <v>233</v>
      </c>
      <c r="C615" s="14">
        <v>7.5476854954411102E-2</v>
      </c>
      <c r="D615" s="14">
        <v>8.8021256189042801E-2</v>
      </c>
      <c r="E615" s="14">
        <v>6.3426154935391499E-2</v>
      </c>
      <c r="F615" s="14"/>
      <c r="G615" s="14">
        <v>3.9018437597235098E-2</v>
      </c>
      <c r="H615" s="14">
        <v>6.4778978243563698E-2</v>
      </c>
      <c r="I615" s="14">
        <v>8.8655419406126604E-2</v>
      </c>
      <c r="J615" s="14">
        <v>9.5387704088766401E-2</v>
      </c>
      <c r="K615" s="14">
        <v>0.10816250230928499</v>
      </c>
      <c r="L615" s="14">
        <v>5.9517763865460101E-2</v>
      </c>
      <c r="M615" s="14"/>
      <c r="N615" s="14">
        <v>6.3747892636560194E-2</v>
      </c>
      <c r="O615" s="14">
        <v>5.8519994317918003E-2</v>
      </c>
      <c r="P615" s="14">
        <v>0.111299850945713</v>
      </c>
      <c r="Q615" s="14">
        <v>7.3636015350055498E-2</v>
      </c>
      <c r="R615" s="14"/>
      <c r="S615" s="14">
        <v>5.7109613058296801E-2</v>
      </c>
      <c r="T615" s="14">
        <v>8.3384744288095697E-2</v>
      </c>
      <c r="U615" s="14">
        <v>5.4913522000320902E-2</v>
      </c>
      <c r="V615" s="14">
        <v>0.13293149758583001</v>
      </c>
      <c r="W615" s="14">
        <v>7.0366552168611804E-2</v>
      </c>
      <c r="X615" s="14">
        <v>8.0749825582402804E-2</v>
      </c>
      <c r="Y615" s="14">
        <v>0.11097154512311699</v>
      </c>
      <c r="Z615" s="14">
        <v>5.82746334657986E-2</v>
      </c>
      <c r="AA615" s="14">
        <v>6.3381106230692694E-2</v>
      </c>
      <c r="AB615" s="14">
        <v>4.1308761711687403E-2</v>
      </c>
      <c r="AC615" s="14">
        <v>8.3847368740571304E-2</v>
      </c>
      <c r="AD615" s="14">
        <v>6.6591806852189794E-2</v>
      </c>
      <c r="AE615" s="14"/>
      <c r="AF615" s="14">
        <v>0.13222193730752599</v>
      </c>
      <c r="AG615" s="14">
        <v>4.6410901339706198E-2</v>
      </c>
      <c r="AH615" s="14">
        <v>3.9591611550952401E-2</v>
      </c>
      <c r="AI615" s="14"/>
      <c r="AJ615" s="14">
        <v>0.127454681007172</v>
      </c>
      <c r="AK615" s="14">
        <v>2.65003124927801E-2</v>
      </c>
      <c r="AL615" s="14">
        <v>2.93955757667257E-2</v>
      </c>
      <c r="AM615" s="14">
        <v>0.19815495950147299</v>
      </c>
      <c r="AN615" s="14">
        <v>7.4600017132548893E-2</v>
      </c>
      <c r="AO615" s="14"/>
      <c r="AP615" s="14">
        <v>0.149067878123575</v>
      </c>
      <c r="AQ615" s="14">
        <v>1.89379788467882E-2</v>
      </c>
      <c r="AR615" s="14">
        <v>4.4257178839784798E-2</v>
      </c>
      <c r="AS615" s="14">
        <v>0.19446561872776599</v>
      </c>
      <c r="AT615" s="14">
        <v>5.44415116322799E-2</v>
      </c>
      <c r="AU615" s="14"/>
      <c r="AV615" s="14" t="s">
        <v>84</v>
      </c>
      <c r="AW615" s="14">
        <v>8.1178915919656897E-2</v>
      </c>
      <c r="AX615" s="14">
        <v>7.4066484768526897E-2</v>
      </c>
      <c r="AY615" s="14">
        <v>2.1583283097320601E-2</v>
      </c>
      <c r="AZ615" s="14">
        <v>3.6600029205097001E-2</v>
      </c>
      <c r="BA615" s="14"/>
      <c r="BB615" s="14">
        <v>8.1457347266388602E-3</v>
      </c>
      <c r="BC615" s="14">
        <v>0.185043404563912</v>
      </c>
      <c r="BD615" s="14">
        <v>6.9426760413409297E-2</v>
      </c>
      <c r="BE615" s="14"/>
      <c r="BF615" s="14">
        <v>9.5782920242499694E-2</v>
      </c>
    </row>
    <row r="616" spans="2:58" x14ac:dyDescent="0.35">
      <c r="B616" t="s">
        <v>234</v>
      </c>
      <c r="C616" s="14">
        <v>8.7191196692407005E-2</v>
      </c>
      <c r="D616" s="14">
        <v>9.2334722090125998E-2</v>
      </c>
      <c r="E616" s="14">
        <v>8.2416177821144201E-2</v>
      </c>
      <c r="F616" s="14"/>
      <c r="G616" s="14">
        <v>0.115151337353172</v>
      </c>
      <c r="H616" s="14">
        <v>9.7372412572146905E-2</v>
      </c>
      <c r="I616" s="14">
        <v>8.83522550456457E-2</v>
      </c>
      <c r="J616" s="14">
        <v>6.8181256387962005E-2</v>
      </c>
      <c r="K616" s="14">
        <v>9.0259705247703007E-2</v>
      </c>
      <c r="L616" s="14">
        <v>7.2798993085024799E-2</v>
      </c>
      <c r="M616" s="14"/>
      <c r="N616" s="14">
        <v>9.2662074805543004E-2</v>
      </c>
      <c r="O616" s="14">
        <v>8.1641394024795699E-2</v>
      </c>
      <c r="P616" s="14">
        <v>8.8058760003429701E-2</v>
      </c>
      <c r="Q616" s="14">
        <v>8.5419189076880606E-2</v>
      </c>
      <c r="R616" s="14"/>
      <c r="S616" s="14">
        <v>8.1789512513282106E-2</v>
      </c>
      <c r="T616" s="14">
        <v>0.11637846677604</v>
      </c>
      <c r="U616" s="14">
        <v>6.6646516397163902E-2</v>
      </c>
      <c r="V616" s="14">
        <v>7.92314930146856E-2</v>
      </c>
      <c r="W616" s="14">
        <v>0.13557798172879401</v>
      </c>
      <c r="X616" s="14">
        <v>9.4206567341366995E-2</v>
      </c>
      <c r="Y616" s="14">
        <v>7.0997988342263396E-2</v>
      </c>
      <c r="Z616" s="14">
        <v>6.2690255985915599E-2</v>
      </c>
      <c r="AA616" s="14">
        <v>7.3993909207505107E-2</v>
      </c>
      <c r="AB616" s="14">
        <v>0.110359475347147</v>
      </c>
      <c r="AC616" s="14">
        <v>3.8438986645887498E-2</v>
      </c>
      <c r="AD616" s="14">
        <v>6.6785035628515593E-2</v>
      </c>
      <c r="AE616" s="14"/>
      <c r="AF616" s="14">
        <v>0.100625748270156</v>
      </c>
      <c r="AG616" s="14">
        <v>7.5594236663272099E-2</v>
      </c>
      <c r="AH616" s="14">
        <v>7.6786769062553203E-2</v>
      </c>
      <c r="AI616" s="14"/>
      <c r="AJ616" s="14">
        <v>0.108661954731772</v>
      </c>
      <c r="AK616" s="14">
        <v>6.4671012960837201E-2</v>
      </c>
      <c r="AL616" s="14">
        <v>8.4325813215760506E-2</v>
      </c>
      <c r="AM616" s="14">
        <v>0.10958162632138101</v>
      </c>
      <c r="AN616" s="14">
        <v>0.101884745655065</v>
      </c>
      <c r="AO616" s="14"/>
      <c r="AP616" s="14">
        <v>0.144057439917567</v>
      </c>
      <c r="AQ616" s="14">
        <v>4.2815137225842799E-2</v>
      </c>
      <c r="AR616" s="14">
        <v>9.2445018240371907E-2</v>
      </c>
      <c r="AS616" s="14">
        <v>0.13168229593712599</v>
      </c>
      <c r="AT616" s="14">
        <v>6.8971699236285003E-2</v>
      </c>
      <c r="AU616" s="14"/>
      <c r="AV616" s="14" t="s">
        <v>84</v>
      </c>
      <c r="AW616" s="14">
        <v>8.3888440965389804E-2</v>
      </c>
      <c r="AX616" s="14">
        <v>9.3608910988968203E-2</v>
      </c>
      <c r="AY616" s="14">
        <v>9.3920489255079703E-2</v>
      </c>
      <c r="AZ616" s="14">
        <v>6.5608134982847996E-2</v>
      </c>
      <c r="BA616" s="14"/>
      <c r="BB616" s="14">
        <v>1.55363329276105E-2</v>
      </c>
      <c r="BC616" s="14">
        <v>0.13595934729880699</v>
      </c>
      <c r="BD616" s="14">
        <v>5.4816152828997697E-2</v>
      </c>
      <c r="BE616" s="14"/>
      <c r="BF616" s="14">
        <v>7.5434740449687399E-2</v>
      </c>
    </row>
    <row r="617" spans="2:58" x14ac:dyDescent="0.35">
      <c r="B617" t="s">
        <v>219</v>
      </c>
      <c r="C617" s="14">
        <v>0.364050730249391</v>
      </c>
      <c r="D617" s="14">
        <v>0.38135396518904002</v>
      </c>
      <c r="E617" s="14">
        <v>0.34717382926815199</v>
      </c>
      <c r="F617" s="14"/>
      <c r="G617" s="14">
        <v>0.33711347976192402</v>
      </c>
      <c r="H617" s="14">
        <v>0.29691592147060403</v>
      </c>
      <c r="I617" s="14">
        <v>0.34042781369182301</v>
      </c>
      <c r="J617" s="14">
        <v>0.36686782894506298</v>
      </c>
      <c r="K617" s="14">
        <v>0.33955151507252801</v>
      </c>
      <c r="L617" s="14">
        <v>0.46991549542552302</v>
      </c>
      <c r="M617" s="14"/>
      <c r="N617" s="14">
        <v>0.38516310081862698</v>
      </c>
      <c r="O617" s="14">
        <v>0.350816467277622</v>
      </c>
      <c r="P617" s="14">
        <v>0.38066452928481698</v>
      </c>
      <c r="Q617" s="14">
        <v>0.34503412513602699</v>
      </c>
      <c r="R617" s="14"/>
      <c r="S617" s="14">
        <v>0.33374881117600402</v>
      </c>
      <c r="T617" s="14">
        <v>0.35186171692748502</v>
      </c>
      <c r="U617" s="14">
        <v>0.35754470596661497</v>
      </c>
      <c r="V617" s="14">
        <v>0.34955566230877</v>
      </c>
      <c r="W617" s="14">
        <v>0.37611752958314598</v>
      </c>
      <c r="X617" s="14">
        <v>0.38036674060304398</v>
      </c>
      <c r="Y617" s="14">
        <v>0.35881563585739901</v>
      </c>
      <c r="Z617" s="14">
        <v>0.31537667700090599</v>
      </c>
      <c r="AA617" s="14">
        <v>0.33967322581924703</v>
      </c>
      <c r="AB617" s="14">
        <v>0.43087860298837599</v>
      </c>
      <c r="AC617" s="14">
        <v>0.418434302300075</v>
      </c>
      <c r="AD617" s="14">
        <v>0.418695104925289</v>
      </c>
      <c r="AE617" s="14"/>
      <c r="AF617" s="14">
        <v>0.41241573749833399</v>
      </c>
      <c r="AG617" s="14">
        <v>0.35542766087960298</v>
      </c>
      <c r="AH617" s="14">
        <v>0.290363544632112</v>
      </c>
      <c r="AI617" s="14"/>
      <c r="AJ617" s="14">
        <v>0.43222528141819799</v>
      </c>
      <c r="AK617" s="14">
        <v>0.30477443003397803</v>
      </c>
      <c r="AL617" s="14">
        <v>0.360908691210724</v>
      </c>
      <c r="AM617" s="14">
        <v>0.47963935354195802</v>
      </c>
      <c r="AN617" s="14">
        <v>0.26637827834824501</v>
      </c>
      <c r="AO617" s="14"/>
      <c r="AP617" s="14">
        <v>0.44240717885889103</v>
      </c>
      <c r="AQ617" s="14">
        <v>0.27598213654236697</v>
      </c>
      <c r="AR617" s="14">
        <v>0.34950318706544697</v>
      </c>
      <c r="AS617" s="14">
        <v>0.44167741803259303</v>
      </c>
      <c r="AT617" s="14">
        <v>0.41781272282420701</v>
      </c>
      <c r="AU617" s="14"/>
      <c r="AV617" s="14" t="s">
        <v>84</v>
      </c>
      <c r="AW617" s="14">
        <v>0.35070556918121598</v>
      </c>
      <c r="AX617" s="14">
        <v>0.34014848285416799</v>
      </c>
      <c r="AY617" s="14">
        <v>0.367052336572327</v>
      </c>
      <c r="AZ617" s="14">
        <v>0.40354484419087799</v>
      </c>
      <c r="BA617" s="14"/>
      <c r="BB617" s="14">
        <v>0.31578864868332301</v>
      </c>
      <c r="BC617" s="14">
        <v>0.45175274007292099</v>
      </c>
      <c r="BD617" s="14">
        <v>0.54956137678205297</v>
      </c>
      <c r="BE617" s="14"/>
      <c r="BF617" s="14">
        <v>0.42876240449157399</v>
      </c>
    </row>
    <row r="618" spans="2:58" x14ac:dyDescent="0.35">
      <c r="B618" t="s">
        <v>235</v>
      </c>
      <c r="C618" s="14">
        <v>0.19878332434925799</v>
      </c>
      <c r="D618" s="14">
        <v>0.17207520734315199</v>
      </c>
      <c r="E618" s="14">
        <v>0.22458355694072099</v>
      </c>
      <c r="F618" s="14"/>
      <c r="G618" s="14">
        <v>0.24507984267491401</v>
      </c>
      <c r="H618" s="14">
        <v>0.294188968754033</v>
      </c>
      <c r="I618" s="14">
        <v>0.202656824996058</v>
      </c>
      <c r="J618" s="14">
        <v>0.20988100092766901</v>
      </c>
      <c r="K618" s="14">
        <v>0.131154412045494</v>
      </c>
      <c r="L618" s="14">
        <v>0.123706100810123</v>
      </c>
      <c r="M618" s="14"/>
      <c r="N618" s="14">
        <v>0.21332656183971499</v>
      </c>
      <c r="O618" s="14">
        <v>0.22118125890634799</v>
      </c>
      <c r="P618" s="14">
        <v>0.16678776137118301</v>
      </c>
      <c r="Q618" s="14">
        <v>0.18954311516856201</v>
      </c>
      <c r="R618" s="14"/>
      <c r="S618" s="14">
        <v>0.187341089296402</v>
      </c>
      <c r="T618" s="14">
        <v>0.19432451787558</v>
      </c>
      <c r="U618" s="14">
        <v>0.212964807639205</v>
      </c>
      <c r="V618" s="14">
        <v>0.169851302115444</v>
      </c>
      <c r="W618" s="14">
        <v>0.26553976497154103</v>
      </c>
      <c r="X618" s="14">
        <v>0.17216400572475399</v>
      </c>
      <c r="Y618" s="14">
        <v>0.17381134506713</v>
      </c>
      <c r="Z618" s="14">
        <v>0.295166667725766</v>
      </c>
      <c r="AA618" s="14">
        <v>0.24877199033300301</v>
      </c>
      <c r="AB618" s="14">
        <v>0.14994139956902899</v>
      </c>
      <c r="AC618" s="14">
        <v>0.195682663163982</v>
      </c>
      <c r="AD618" s="14">
        <v>0.151535442250227</v>
      </c>
      <c r="AE618" s="14"/>
      <c r="AF618" s="14">
        <v>0.11987492883293099</v>
      </c>
      <c r="AG618" s="14">
        <v>0.231856538370595</v>
      </c>
      <c r="AH618" s="14">
        <v>0.28707439731203799</v>
      </c>
      <c r="AI618" s="14"/>
      <c r="AJ618" s="14">
        <v>0.12239695204480699</v>
      </c>
      <c r="AK618" s="14">
        <v>0.29353011687771702</v>
      </c>
      <c r="AL618" s="14">
        <v>0.225141205058176</v>
      </c>
      <c r="AM618" s="14">
        <v>7.7043429709476197E-2</v>
      </c>
      <c r="AN618" s="14">
        <v>0.219536233678335</v>
      </c>
      <c r="AO618" s="14"/>
      <c r="AP618" s="14">
        <v>8.1774731147098295E-2</v>
      </c>
      <c r="AQ618" s="14">
        <v>0.34693190310454902</v>
      </c>
      <c r="AR618" s="14">
        <v>0.22643869455014101</v>
      </c>
      <c r="AS618" s="14">
        <v>7.0080809991515294E-2</v>
      </c>
      <c r="AT618" s="14">
        <v>6.3302859512429796E-2</v>
      </c>
      <c r="AU618" s="14"/>
      <c r="AV618" s="14" t="s">
        <v>84</v>
      </c>
      <c r="AW618" s="14">
        <v>0.24603477462699899</v>
      </c>
      <c r="AX618" s="14">
        <v>0.23259637743936501</v>
      </c>
      <c r="AY618" s="14">
        <v>0.194771422641837</v>
      </c>
      <c r="AZ618" s="14">
        <v>0.16933701983691701</v>
      </c>
      <c r="BA618" s="14"/>
      <c r="BB618" s="14">
        <v>0.38161187314904699</v>
      </c>
      <c r="BC618" s="14">
        <v>6.7195818195336293E-2</v>
      </c>
      <c r="BD618" s="14">
        <v>2.5538169032147201E-2</v>
      </c>
      <c r="BE618" s="14"/>
      <c r="BF618" s="14">
        <v>0.16129171676903101</v>
      </c>
    </row>
    <row r="619" spans="2:58" x14ac:dyDescent="0.35">
      <c r="B619" t="s">
        <v>236</v>
      </c>
      <c r="C619" s="14">
        <v>8.6312876756684295E-2</v>
      </c>
      <c r="D619" s="14">
        <v>0.10838348084327699</v>
      </c>
      <c r="E619" s="14">
        <v>6.4973640991770207E-2</v>
      </c>
      <c r="F619" s="14"/>
      <c r="G619" s="14">
        <v>9.7685706937041802E-2</v>
      </c>
      <c r="H619" s="14">
        <v>0.119452539791274</v>
      </c>
      <c r="I619" s="14">
        <v>0.128113299906124</v>
      </c>
      <c r="J619" s="14">
        <v>9.3364839391683996E-2</v>
      </c>
      <c r="K619" s="14">
        <v>5.1109302533087597E-2</v>
      </c>
      <c r="L619" s="14">
        <v>3.5758557092078203E-2</v>
      </c>
      <c r="M619" s="14"/>
      <c r="N619" s="14">
        <v>0.102652773637112</v>
      </c>
      <c r="O619" s="14">
        <v>9.03179950366855E-2</v>
      </c>
      <c r="P619" s="14">
        <v>8.7705601163924604E-2</v>
      </c>
      <c r="Q619" s="14">
        <v>6.2917739540969297E-2</v>
      </c>
      <c r="R619" s="14"/>
      <c r="S619" s="14">
        <v>0.156306537169391</v>
      </c>
      <c r="T619" s="14">
        <v>6.4921020936429902E-2</v>
      </c>
      <c r="U619" s="14">
        <v>9.1754219017215102E-2</v>
      </c>
      <c r="V619" s="14">
        <v>6.0949328438455803E-2</v>
      </c>
      <c r="W619" s="14">
        <v>3.8636000733637599E-2</v>
      </c>
      <c r="X619" s="14">
        <v>0.107124021404021</v>
      </c>
      <c r="Y619" s="14">
        <v>6.3607895364088105E-2</v>
      </c>
      <c r="Z619" s="14">
        <v>0.13948427801775101</v>
      </c>
      <c r="AA619" s="14">
        <v>8.6706271317936207E-2</v>
      </c>
      <c r="AB619" s="14">
        <v>3.7237388032788699E-2</v>
      </c>
      <c r="AC619" s="14">
        <v>9.3245402950581993E-2</v>
      </c>
      <c r="AD619" s="14">
        <v>8.6519346580557696E-2</v>
      </c>
      <c r="AE619" s="14"/>
      <c r="AF619" s="14">
        <v>6.4145841330485898E-2</v>
      </c>
      <c r="AG619" s="14">
        <v>0.109091382743675</v>
      </c>
      <c r="AH619" s="14">
        <v>8.3253746784461402E-2</v>
      </c>
      <c r="AI619" s="14"/>
      <c r="AJ619" s="14">
        <v>3.2438421352476501E-2</v>
      </c>
      <c r="AK619" s="14">
        <v>0.177261093215069</v>
      </c>
      <c r="AL619" s="14">
        <v>6.00835917983297E-2</v>
      </c>
      <c r="AM619" s="14">
        <v>3.3624074914001399E-2</v>
      </c>
      <c r="AN619" s="14">
        <v>5.9766421141048201E-2</v>
      </c>
      <c r="AO619" s="14"/>
      <c r="AP619" s="14">
        <v>3.6541740376169099E-2</v>
      </c>
      <c r="AQ619" s="14">
        <v>0.182266050232089</v>
      </c>
      <c r="AR619" s="14">
        <v>4.1666174850325297E-2</v>
      </c>
      <c r="AS619" s="14">
        <v>1.66096278918587E-2</v>
      </c>
      <c r="AT619" s="14">
        <v>0</v>
      </c>
      <c r="AU619" s="14"/>
      <c r="AV619" s="14" t="s">
        <v>84</v>
      </c>
      <c r="AW619" s="14">
        <v>6.0607083369384501E-2</v>
      </c>
      <c r="AX619" s="14">
        <v>9.3631275568958894E-2</v>
      </c>
      <c r="AY619" s="14">
        <v>0.19267469625297401</v>
      </c>
      <c r="AZ619" s="14">
        <v>0.118402472723264</v>
      </c>
      <c r="BA619" s="14"/>
      <c r="BB619" s="14">
        <v>9.8069282655496803E-2</v>
      </c>
      <c r="BC619" s="14">
        <v>1.5965171220797901E-2</v>
      </c>
      <c r="BD619" s="14">
        <v>0</v>
      </c>
      <c r="BE619" s="14"/>
      <c r="BF619" s="14">
        <v>3.5334117027130303E-2</v>
      </c>
    </row>
    <row r="620" spans="2:58" x14ac:dyDescent="0.35">
      <c r="B620" t="s">
        <v>141</v>
      </c>
      <c r="C620" s="14">
        <v>0.18818501699784801</v>
      </c>
      <c r="D620" s="14">
        <v>0.15783136834536299</v>
      </c>
      <c r="E620" s="14">
        <v>0.217426640042822</v>
      </c>
      <c r="F620" s="14"/>
      <c r="G620" s="14">
        <v>0.16595119567571301</v>
      </c>
      <c r="H620" s="14">
        <v>0.12729117916837901</v>
      </c>
      <c r="I620" s="14">
        <v>0.15179438695422301</v>
      </c>
      <c r="J620" s="14">
        <v>0.16631737025885601</v>
      </c>
      <c r="K620" s="14">
        <v>0.27976256279190298</v>
      </c>
      <c r="L620" s="14">
        <v>0.23830308972179101</v>
      </c>
      <c r="M620" s="14"/>
      <c r="N620" s="14">
        <v>0.14244759626244299</v>
      </c>
      <c r="O620" s="14">
        <v>0.19752289043662999</v>
      </c>
      <c r="P620" s="14">
        <v>0.165483497230933</v>
      </c>
      <c r="Q620" s="14">
        <v>0.24344981572750601</v>
      </c>
      <c r="R620" s="14"/>
      <c r="S620" s="14">
        <v>0.18370443678662501</v>
      </c>
      <c r="T620" s="14">
        <v>0.18912953319636999</v>
      </c>
      <c r="U620" s="14">
        <v>0.21617622897948</v>
      </c>
      <c r="V620" s="14">
        <v>0.20748071653681499</v>
      </c>
      <c r="W620" s="14">
        <v>0.113762170814269</v>
      </c>
      <c r="X620" s="14">
        <v>0.16538883934441201</v>
      </c>
      <c r="Y620" s="14">
        <v>0.22179559024600301</v>
      </c>
      <c r="Z620" s="14">
        <v>0.12900748780386301</v>
      </c>
      <c r="AA620" s="14">
        <v>0.18747349709161501</v>
      </c>
      <c r="AB620" s="14">
        <v>0.23027437235097201</v>
      </c>
      <c r="AC620" s="14">
        <v>0.170351276198902</v>
      </c>
      <c r="AD620" s="14">
        <v>0.20987326376321999</v>
      </c>
      <c r="AE620" s="14"/>
      <c r="AF620" s="14">
        <v>0.170715806760567</v>
      </c>
      <c r="AG620" s="14">
        <v>0.181619280003149</v>
      </c>
      <c r="AH620" s="14">
        <v>0.222929930657883</v>
      </c>
      <c r="AI620" s="14"/>
      <c r="AJ620" s="14">
        <v>0.17682270944557399</v>
      </c>
      <c r="AK620" s="14">
        <v>0.13326303441961801</v>
      </c>
      <c r="AL620" s="14">
        <v>0.24014512295028401</v>
      </c>
      <c r="AM620" s="14">
        <v>0.10195655601171</v>
      </c>
      <c r="AN620" s="14">
        <v>0.27783430404475801</v>
      </c>
      <c r="AO620" s="14"/>
      <c r="AP620" s="14">
        <v>0.14615103157670001</v>
      </c>
      <c r="AQ620" s="14">
        <v>0.133066794048364</v>
      </c>
      <c r="AR620" s="14">
        <v>0.24568974645392999</v>
      </c>
      <c r="AS620" s="14">
        <v>0.14548422941914099</v>
      </c>
      <c r="AT620" s="14">
        <v>0.39547120679479802</v>
      </c>
      <c r="AU620" s="14"/>
      <c r="AV620" s="14" t="s">
        <v>84</v>
      </c>
      <c r="AW620" s="14">
        <v>0.17758521593735299</v>
      </c>
      <c r="AX620" s="14">
        <v>0.16594846838001201</v>
      </c>
      <c r="AY620" s="14">
        <v>0.12999777218046099</v>
      </c>
      <c r="AZ620" s="14">
        <v>0.206507499060996</v>
      </c>
      <c r="BA620" s="14"/>
      <c r="BB620" s="14">
        <v>0.18084812785788401</v>
      </c>
      <c r="BC620" s="14">
        <v>0.14408351864822599</v>
      </c>
      <c r="BD620" s="14">
        <v>0.30065754094339298</v>
      </c>
      <c r="BE620" s="14"/>
      <c r="BF620" s="14">
        <v>0.20339410102007699</v>
      </c>
    </row>
    <row r="621" spans="2:58" x14ac:dyDescent="0.35"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</row>
    <row r="622" spans="2:58" x14ac:dyDescent="0.35">
      <c r="B622" s="6" t="s">
        <v>256</v>
      </c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</row>
    <row r="623" spans="2:58" x14ac:dyDescent="0.35">
      <c r="B623" s="24" t="s">
        <v>82</v>
      </c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</row>
    <row r="624" spans="2:58" x14ac:dyDescent="0.35">
      <c r="B624" t="s">
        <v>248</v>
      </c>
      <c r="C624" s="14">
        <v>0.22304412747764299</v>
      </c>
      <c r="D624" s="14">
        <v>0.233747468929003</v>
      </c>
      <c r="E624" s="14">
        <v>0.21221811190815501</v>
      </c>
      <c r="F624" s="14"/>
      <c r="G624" s="14">
        <v>0.112493737787328</v>
      </c>
      <c r="H624" s="14">
        <v>0.13629015978356601</v>
      </c>
      <c r="I624" s="14">
        <v>0.15487438878330401</v>
      </c>
      <c r="J624" s="14">
        <v>0.24938286879760799</v>
      </c>
      <c r="K624" s="14">
        <v>0.31950756500312599</v>
      </c>
      <c r="L624" s="14">
        <v>0.33619702863557499</v>
      </c>
      <c r="M624" s="14"/>
      <c r="N624" s="14">
        <v>0.205806581074717</v>
      </c>
      <c r="O624" s="14">
        <v>0.221729921523563</v>
      </c>
      <c r="P624" s="14">
        <v>0.232217637505158</v>
      </c>
      <c r="Q624" s="14">
        <v>0.230607217514947</v>
      </c>
      <c r="R624" s="14"/>
      <c r="S624" s="14">
        <v>0.14534961805146801</v>
      </c>
      <c r="T624" s="14">
        <v>0.28290113576695303</v>
      </c>
      <c r="U624" s="14">
        <v>0.28047083783085103</v>
      </c>
      <c r="V624" s="14">
        <v>0.25632145942015799</v>
      </c>
      <c r="W624" s="14">
        <v>0.28108211479711898</v>
      </c>
      <c r="X624" s="14">
        <v>0.21600742113178101</v>
      </c>
      <c r="Y624" s="14">
        <v>0.22321465097016999</v>
      </c>
      <c r="Z624" s="14">
        <v>0.17669214600959801</v>
      </c>
      <c r="AA624" s="14">
        <v>0.181225402033033</v>
      </c>
      <c r="AB624" s="14">
        <v>0.23992190569529101</v>
      </c>
      <c r="AC624" s="14">
        <v>0.14988517098162199</v>
      </c>
      <c r="AD624" s="14">
        <v>0.245822973806919</v>
      </c>
      <c r="AE624" s="14"/>
      <c r="AF624" s="14">
        <v>0.35543685868332198</v>
      </c>
      <c r="AG624" s="14">
        <v>0.14519768126708499</v>
      </c>
      <c r="AH624" s="14">
        <v>0.17099003406070501</v>
      </c>
      <c r="AI624" s="14"/>
      <c r="AJ624" s="14">
        <v>0.37395189441424798</v>
      </c>
      <c r="AK624" s="14">
        <v>6.3003038791202198E-2</v>
      </c>
      <c r="AL624" s="14">
        <v>0.19310733263614199</v>
      </c>
      <c r="AM624" s="14">
        <v>0.51747113845913795</v>
      </c>
      <c r="AN624" s="14">
        <v>0.21701622288755301</v>
      </c>
      <c r="AO624" s="14"/>
      <c r="AP624" s="14">
        <v>0.400827042367638</v>
      </c>
      <c r="AQ624" s="14">
        <v>5.2085714486346399E-2</v>
      </c>
      <c r="AR624" s="14">
        <v>0.182313787751093</v>
      </c>
      <c r="AS624" s="14">
        <v>0.467056004773376</v>
      </c>
      <c r="AT624" s="14">
        <v>0.246103558271175</v>
      </c>
      <c r="AU624" s="14"/>
      <c r="AV624" s="14" t="s">
        <v>84</v>
      </c>
      <c r="AW624" s="14">
        <v>0.22353585634472001</v>
      </c>
      <c r="AX624" s="14">
        <v>0.173850974657319</v>
      </c>
      <c r="AY624" s="14">
        <v>0.11805082730557601</v>
      </c>
      <c r="AZ624" s="14">
        <v>0.16636311525932501</v>
      </c>
      <c r="BA624" s="14"/>
      <c r="BB624" s="14">
        <v>8.9783960166100601E-2</v>
      </c>
      <c r="BC624" s="14">
        <v>0.53321057627272805</v>
      </c>
      <c r="BD624" s="14">
        <v>0.31554972589935398</v>
      </c>
      <c r="BE624" s="14"/>
      <c r="BF624" s="14">
        <v>0.32749351003689298</v>
      </c>
    </row>
    <row r="625" spans="2:58" x14ac:dyDescent="0.35">
      <c r="B625" t="s">
        <v>249</v>
      </c>
      <c r="C625" s="14">
        <v>0.121316412572502</v>
      </c>
      <c r="D625" s="14">
        <v>0.105021054283144</v>
      </c>
      <c r="E625" s="14">
        <v>0.135677743138508</v>
      </c>
      <c r="F625" s="14"/>
      <c r="G625" s="14">
        <v>0.14528230631580999</v>
      </c>
      <c r="H625" s="14">
        <v>0.102852549319102</v>
      </c>
      <c r="I625" s="14">
        <v>0.124930414619268</v>
      </c>
      <c r="J625" s="14">
        <v>0.12618948266105301</v>
      </c>
      <c r="K625" s="14">
        <v>0.10888564613152101</v>
      </c>
      <c r="L625" s="14">
        <v>0.12182651921836</v>
      </c>
      <c r="M625" s="14"/>
      <c r="N625" s="14">
        <v>0.101592328162066</v>
      </c>
      <c r="O625" s="14">
        <v>0.115287779730483</v>
      </c>
      <c r="P625" s="14">
        <v>0.16467940022028901</v>
      </c>
      <c r="Q625" s="14">
        <v>0.110929001089901</v>
      </c>
      <c r="R625" s="14"/>
      <c r="S625" s="14">
        <v>0.137929204449485</v>
      </c>
      <c r="T625" s="14">
        <v>0.11036264699036399</v>
      </c>
      <c r="U625" s="14">
        <v>0.11506580432232701</v>
      </c>
      <c r="V625" s="14">
        <v>0.162103047638613</v>
      </c>
      <c r="W625" s="14">
        <v>0.122458233797013</v>
      </c>
      <c r="X625" s="14">
        <v>0.11236408017110899</v>
      </c>
      <c r="Y625" s="14">
        <v>0.12422092405740499</v>
      </c>
      <c r="Z625" s="14">
        <v>6.8923207770721195E-2</v>
      </c>
      <c r="AA625" s="14">
        <v>0.123036737792473</v>
      </c>
      <c r="AB625" s="14">
        <v>8.34235423540092E-2</v>
      </c>
      <c r="AC625" s="14">
        <v>0.151618697310304</v>
      </c>
      <c r="AD625" s="14">
        <v>0.127968137633548</v>
      </c>
      <c r="AE625" s="14"/>
      <c r="AF625" s="14">
        <v>0.137501405066705</v>
      </c>
      <c r="AG625" s="14">
        <v>0.1112049423066</v>
      </c>
      <c r="AH625" s="14">
        <v>8.9689990371014106E-2</v>
      </c>
      <c r="AI625" s="14"/>
      <c r="AJ625" s="14">
        <v>0.148556888894149</v>
      </c>
      <c r="AK625" s="14">
        <v>9.8238561034366997E-2</v>
      </c>
      <c r="AL625" s="14">
        <v>7.6662352611252593E-2</v>
      </c>
      <c r="AM625" s="14">
        <v>0.13247346989293701</v>
      </c>
      <c r="AN625" s="14">
        <v>0.12210143359681799</v>
      </c>
      <c r="AO625" s="14"/>
      <c r="AP625" s="14">
        <v>0.13663685478534801</v>
      </c>
      <c r="AQ625" s="14">
        <v>8.1989666810863504E-2</v>
      </c>
      <c r="AR625" s="14">
        <v>0.13698243243675801</v>
      </c>
      <c r="AS625" s="14">
        <v>0.17480000880781199</v>
      </c>
      <c r="AT625" s="14">
        <v>0.14019279218414801</v>
      </c>
      <c r="AU625" s="14"/>
      <c r="AV625" s="14" t="s">
        <v>84</v>
      </c>
      <c r="AW625" s="14">
        <v>0.13391212842110101</v>
      </c>
      <c r="AX625" s="14">
        <v>0.12842407401151901</v>
      </c>
      <c r="AY625" s="14">
        <v>0.122638173169796</v>
      </c>
      <c r="AZ625" s="14">
        <v>4.8765533821733799E-2</v>
      </c>
      <c r="BA625" s="14"/>
      <c r="BB625" s="14">
        <v>7.7017136631399002E-2</v>
      </c>
      <c r="BC625" s="14">
        <v>0.193279293045272</v>
      </c>
      <c r="BD625" s="14">
        <v>0.22768921975099499</v>
      </c>
      <c r="BE625" s="14"/>
      <c r="BF625" s="14">
        <v>0.158519552424707</v>
      </c>
    </row>
    <row r="626" spans="2:58" x14ac:dyDescent="0.35">
      <c r="B626" t="s">
        <v>250</v>
      </c>
      <c r="C626" s="14">
        <v>0.12775952882026101</v>
      </c>
      <c r="D626" s="14">
        <v>0.127461239514885</v>
      </c>
      <c r="E626" s="14">
        <v>0.12842862603394001</v>
      </c>
      <c r="F626" s="14"/>
      <c r="G626" s="14">
        <v>0.16228784240795199</v>
      </c>
      <c r="H626" s="14">
        <v>0.15720059870370801</v>
      </c>
      <c r="I626" s="14">
        <v>0.13778085610049501</v>
      </c>
      <c r="J626" s="14">
        <v>0.115396913544266</v>
      </c>
      <c r="K626" s="14">
        <v>0.102186128963052</v>
      </c>
      <c r="L626" s="14">
        <v>9.9980072381590804E-2</v>
      </c>
      <c r="M626" s="14"/>
      <c r="N626" s="14">
        <v>0.13834081754858199</v>
      </c>
      <c r="O626" s="14">
        <v>0.14827214236154301</v>
      </c>
      <c r="P626" s="14">
        <v>0.113674016997097</v>
      </c>
      <c r="Q626" s="14">
        <v>0.10586130951624199</v>
      </c>
      <c r="R626" s="14"/>
      <c r="S626" s="14">
        <v>0.12537036093619</v>
      </c>
      <c r="T626" s="14">
        <v>0.10134604341039299</v>
      </c>
      <c r="U626" s="14">
        <v>0.165208321625303</v>
      </c>
      <c r="V626" s="14">
        <v>0.121198057815929</v>
      </c>
      <c r="W626" s="14">
        <v>8.5031341908218205E-2</v>
      </c>
      <c r="X626" s="14">
        <v>0.135791076021992</v>
      </c>
      <c r="Y626" s="14">
        <v>0.139016101868219</v>
      </c>
      <c r="Z626" s="14">
        <v>0.13963763500805901</v>
      </c>
      <c r="AA626" s="14">
        <v>0.17040571241742</v>
      </c>
      <c r="AB626" s="14">
        <v>0.106358846387043</v>
      </c>
      <c r="AC626" s="14">
        <v>0.11279500201008601</v>
      </c>
      <c r="AD626" s="14">
        <v>0.13601044815597699</v>
      </c>
      <c r="AE626" s="14"/>
      <c r="AF626" s="14">
        <v>0.103417771789634</v>
      </c>
      <c r="AG626" s="14">
        <v>0.13851206685936299</v>
      </c>
      <c r="AH626" s="14">
        <v>0.11784264839166</v>
      </c>
      <c r="AI626" s="14"/>
      <c r="AJ626" s="14">
        <v>0.10285709064387399</v>
      </c>
      <c r="AK626" s="14">
        <v>0.13878906791422599</v>
      </c>
      <c r="AL626" s="14">
        <v>0.19703625003818001</v>
      </c>
      <c r="AM626" s="14">
        <v>0.18363078543534</v>
      </c>
      <c r="AN626" s="14">
        <v>7.7382296531055703E-2</v>
      </c>
      <c r="AO626" s="14"/>
      <c r="AP626" s="14">
        <v>0.121468799222071</v>
      </c>
      <c r="AQ626" s="14">
        <v>0.13216729676885</v>
      </c>
      <c r="AR626" s="14">
        <v>0.174752246215092</v>
      </c>
      <c r="AS626" s="14">
        <v>9.3460768062104002E-2</v>
      </c>
      <c r="AT626" s="14">
        <v>0.11193495492753</v>
      </c>
      <c r="AU626" s="14"/>
      <c r="AV626" s="14" t="s">
        <v>84</v>
      </c>
      <c r="AW626" s="14">
        <v>0.12587272863027699</v>
      </c>
      <c r="AX626" s="14">
        <v>0.15889512035532299</v>
      </c>
      <c r="AY626" s="14">
        <v>0.151817130273809</v>
      </c>
      <c r="AZ626" s="14">
        <v>3.9460179052275203E-2</v>
      </c>
      <c r="BA626" s="14"/>
      <c r="BB626" s="14">
        <v>9.79082094994808E-2</v>
      </c>
      <c r="BC626" s="14">
        <v>6.1610670990729699E-2</v>
      </c>
      <c r="BD626" s="14">
        <v>0.131763290108557</v>
      </c>
      <c r="BE626" s="14"/>
      <c r="BF626" s="14">
        <v>8.9742988558367306E-2</v>
      </c>
    </row>
    <row r="627" spans="2:58" x14ac:dyDescent="0.35">
      <c r="B627" t="s">
        <v>251</v>
      </c>
      <c r="C627" s="14">
        <v>0.21479842303397401</v>
      </c>
      <c r="D627" s="14">
        <v>0.214518233753176</v>
      </c>
      <c r="E627" s="14">
        <v>0.21570681919826401</v>
      </c>
      <c r="F627" s="14"/>
      <c r="G627" s="14">
        <v>0.22028360822617399</v>
      </c>
      <c r="H627" s="14">
        <v>0.24556130839385301</v>
      </c>
      <c r="I627" s="14">
        <v>0.21417739004320399</v>
      </c>
      <c r="J627" s="14">
        <v>0.218322101669428</v>
      </c>
      <c r="K627" s="14">
        <v>0.217773512136478</v>
      </c>
      <c r="L627" s="14">
        <v>0.181776718379216</v>
      </c>
      <c r="M627" s="14"/>
      <c r="N627" s="14">
        <v>0.263097770507979</v>
      </c>
      <c r="O627" s="14">
        <v>0.21376697059751201</v>
      </c>
      <c r="P627" s="14">
        <v>0.19558470174700701</v>
      </c>
      <c r="Q627" s="14">
        <v>0.18059220814367299</v>
      </c>
      <c r="R627" s="14"/>
      <c r="S627" s="14">
        <v>0.205981845834111</v>
      </c>
      <c r="T627" s="14">
        <v>0.197252811640586</v>
      </c>
      <c r="U627" s="14">
        <v>0.15729607887590699</v>
      </c>
      <c r="V627" s="14">
        <v>0.13679593647992999</v>
      </c>
      <c r="W627" s="14">
        <v>0.24658091667715501</v>
      </c>
      <c r="X627" s="14">
        <v>0.19453910240417099</v>
      </c>
      <c r="Y627" s="14">
        <v>0.221812815838345</v>
      </c>
      <c r="Z627" s="14">
        <v>0.32876028512146699</v>
      </c>
      <c r="AA627" s="14">
        <v>0.21248196960593899</v>
      </c>
      <c r="AB627" s="14">
        <v>0.28692497997569399</v>
      </c>
      <c r="AC627" s="14">
        <v>0.25812918262226697</v>
      </c>
      <c r="AD627" s="14">
        <v>0.255817100644391</v>
      </c>
      <c r="AE627" s="14"/>
      <c r="AF627" s="14">
        <v>0.14893151309783401</v>
      </c>
      <c r="AG627" s="14">
        <v>0.28150885935339698</v>
      </c>
      <c r="AH627" s="14">
        <v>0.22644504355630299</v>
      </c>
      <c r="AI627" s="14"/>
      <c r="AJ627" s="14">
        <v>0.15554623205794799</v>
      </c>
      <c r="AK627" s="14">
        <v>0.30420405904943298</v>
      </c>
      <c r="AL627" s="14">
        <v>0.228738688248348</v>
      </c>
      <c r="AM627" s="14">
        <v>3.3624074914001399E-2</v>
      </c>
      <c r="AN627" s="14">
        <v>0.158480543744006</v>
      </c>
      <c r="AO627" s="14"/>
      <c r="AP627" s="14">
        <v>0.121818768291078</v>
      </c>
      <c r="AQ627" s="14">
        <v>0.31937431198139599</v>
      </c>
      <c r="AR627" s="14">
        <v>0.23542219791691099</v>
      </c>
      <c r="AS627" s="14">
        <v>9.7939068111621799E-2</v>
      </c>
      <c r="AT627" s="14">
        <v>0.11042148511838699</v>
      </c>
      <c r="AU627" s="14"/>
      <c r="AV627" s="14" t="s">
        <v>84</v>
      </c>
      <c r="AW627" s="14">
        <v>0.234848242401824</v>
      </c>
      <c r="AX627" s="14">
        <v>0.246798267590361</v>
      </c>
      <c r="AY627" s="14">
        <v>0.21663539136860099</v>
      </c>
      <c r="AZ627" s="14">
        <v>0.30102448355809103</v>
      </c>
      <c r="BA627" s="14"/>
      <c r="BB627" s="14">
        <v>0.32521137313795401</v>
      </c>
      <c r="BC627" s="14">
        <v>7.7000254669564797E-2</v>
      </c>
      <c r="BD627" s="14">
        <v>0.116597628118385</v>
      </c>
      <c r="BE627" s="14"/>
      <c r="BF627" s="14">
        <v>0.18257857051381199</v>
      </c>
    </row>
    <row r="628" spans="2:58" x14ac:dyDescent="0.35">
      <c r="B628" t="s">
        <v>252</v>
      </c>
      <c r="C628" s="14">
        <v>0.113537016324986</v>
      </c>
      <c r="D628" s="14">
        <v>0.12469503538416001</v>
      </c>
      <c r="E628" s="14">
        <v>0.102955150452355</v>
      </c>
      <c r="F628" s="14"/>
      <c r="G628" s="14">
        <v>0.15772877502458699</v>
      </c>
      <c r="H628" s="14">
        <v>0.12532467718090001</v>
      </c>
      <c r="I628" s="14">
        <v>0.14910343819251001</v>
      </c>
      <c r="J628" s="14">
        <v>0.123286998555038</v>
      </c>
      <c r="K628" s="14">
        <v>6.7403580241295794E-2</v>
      </c>
      <c r="L628" s="14">
        <v>6.8716810392765199E-2</v>
      </c>
      <c r="M628" s="14"/>
      <c r="N628" s="14">
        <v>0.11247330880318</v>
      </c>
      <c r="O628" s="14">
        <v>0.120785696642047</v>
      </c>
      <c r="P628" s="14">
        <v>9.6029424390909696E-2</v>
      </c>
      <c r="Q628" s="14">
        <v>0.12458517016904</v>
      </c>
      <c r="R628" s="14"/>
      <c r="S628" s="14">
        <v>0.14520723588304499</v>
      </c>
      <c r="T628" s="14">
        <v>0.101495219614266</v>
      </c>
      <c r="U628" s="14">
        <v>8.8957590193657898E-2</v>
      </c>
      <c r="V628" s="14">
        <v>0.109524297975721</v>
      </c>
      <c r="W628" s="14">
        <v>0.122215921050201</v>
      </c>
      <c r="X628" s="14">
        <v>0.15095517112138601</v>
      </c>
      <c r="Y628" s="14">
        <v>6.4714591039245706E-2</v>
      </c>
      <c r="Z628" s="14">
        <v>0.13223123730671199</v>
      </c>
      <c r="AA628" s="14">
        <v>0.13479992484348699</v>
      </c>
      <c r="AB628" s="14">
        <v>8.4428993917412501E-2</v>
      </c>
      <c r="AC628" s="14">
        <v>0.148285208124731</v>
      </c>
      <c r="AD628" s="14">
        <v>1.8919511891927299E-2</v>
      </c>
      <c r="AE628" s="14"/>
      <c r="AF628" s="14">
        <v>8.5890728789176904E-2</v>
      </c>
      <c r="AG628" s="14">
        <v>0.128128073454258</v>
      </c>
      <c r="AH628" s="14">
        <v>0.130169861250858</v>
      </c>
      <c r="AI628" s="14"/>
      <c r="AJ628" s="14">
        <v>6.8447870221383503E-2</v>
      </c>
      <c r="AK628" s="14">
        <v>0.17118095078239601</v>
      </c>
      <c r="AL628" s="14">
        <v>9.6611470686246897E-2</v>
      </c>
      <c r="AM628" s="14">
        <v>6.6661121154417094E-2</v>
      </c>
      <c r="AN628" s="14">
        <v>0.145710718438162</v>
      </c>
      <c r="AO628" s="14"/>
      <c r="AP628" s="14">
        <v>6.6207998765719298E-2</v>
      </c>
      <c r="AQ628" s="14">
        <v>0.19567616850896899</v>
      </c>
      <c r="AR628" s="14">
        <v>8.5889523001846102E-2</v>
      </c>
      <c r="AS628" s="14">
        <v>8.36139165581615E-2</v>
      </c>
      <c r="AT628" s="14">
        <v>2.7335294853870699E-2</v>
      </c>
      <c r="AU628" s="14"/>
      <c r="AV628" s="14" t="s">
        <v>84</v>
      </c>
      <c r="AW628" s="14">
        <v>0.115630735849291</v>
      </c>
      <c r="AX628" s="14">
        <v>0.10797810933361</v>
      </c>
      <c r="AY628" s="14">
        <v>0.13962194808763201</v>
      </c>
      <c r="AZ628" s="14">
        <v>0.12766733471524899</v>
      </c>
      <c r="BA628" s="14"/>
      <c r="BB628" s="14">
        <v>0.16151380806792201</v>
      </c>
      <c r="BC628" s="14">
        <v>5.2891051246005197E-2</v>
      </c>
      <c r="BD628" s="14">
        <v>4.09593227159551E-2</v>
      </c>
      <c r="BE628" s="14"/>
      <c r="BF628" s="14">
        <v>8.1144728756825005E-2</v>
      </c>
    </row>
    <row r="629" spans="2:58" x14ac:dyDescent="0.35">
      <c r="B629" t="s">
        <v>253</v>
      </c>
      <c r="C629" s="14">
        <v>4.2767548320495501E-2</v>
      </c>
      <c r="D629" s="14">
        <v>4.71741583957914E-2</v>
      </c>
      <c r="E629" s="14">
        <v>3.8582360763448599E-2</v>
      </c>
      <c r="F629" s="14"/>
      <c r="G629" s="14">
        <v>5.4181986656294402E-2</v>
      </c>
      <c r="H629" s="14">
        <v>9.3350499269966594E-2</v>
      </c>
      <c r="I629" s="14">
        <v>5.26691982527034E-2</v>
      </c>
      <c r="J629" s="14">
        <v>2.2524219392525802E-2</v>
      </c>
      <c r="K629" s="14">
        <v>1.00023984863764E-2</v>
      </c>
      <c r="L629" s="14">
        <v>2.4538250266164699E-2</v>
      </c>
      <c r="M629" s="14"/>
      <c r="N629" s="14">
        <v>4.9755634827129899E-2</v>
      </c>
      <c r="O629" s="14">
        <v>3.6201405489140498E-2</v>
      </c>
      <c r="P629" s="14">
        <v>4.3916654689810403E-2</v>
      </c>
      <c r="Q629" s="14">
        <v>4.1806961815360699E-2</v>
      </c>
      <c r="R629" s="14"/>
      <c r="S629" s="14">
        <v>7.9536281603647299E-2</v>
      </c>
      <c r="T629" s="14">
        <v>3.4927524735277701E-2</v>
      </c>
      <c r="U629" s="14">
        <v>3.6506603820788699E-2</v>
      </c>
      <c r="V629" s="14">
        <v>3.3503461921530399E-2</v>
      </c>
      <c r="W629" s="14">
        <v>2.6901670729379299E-2</v>
      </c>
      <c r="X629" s="14">
        <v>5.2093461170041197E-2</v>
      </c>
      <c r="Y629" s="14">
        <v>4.7663597765221902E-2</v>
      </c>
      <c r="Z629" s="14">
        <v>6.9982007331731905E-2</v>
      </c>
      <c r="AA629" s="14">
        <v>3.4446971432141101E-2</v>
      </c>
      <c r="AB629" s="14">
        <v>1.50193425246061E-2</v>
      </c>
      <c r="AC629" s="14">
        <v>3.7212284651875399E-2</v>
      </c>
      <c r="AD629" s="14">
        <v>3.2234834301614598E-2</v>
      </c>
      <c r="AE629" s="14"/>
      <c r="AF629" s="14">
        <v>3.3624021813887801E-2</v>
      </c>
      <c r="AG629" s="14">
        <v>4.5219528293113098E-2</v>
      </c>
      <c r="AH629" s="14">
        <v>4.18228319937776E-2</v>
      </c>
      <c r="AI629" s="14"/>
      <c r="AJ629" s="14">
        <v>2.1201361869927299E-2</v>
      </c>
      <c r="AK629" s="14">
        <v>7.9125225406256702E-2</v>
      </c>
      <c r="AL629" s="14">
        <v>2.369840347689E-2</v>
      </c>
      <c r="AM629" s="14">
        <v>0</v>
      </c>
      <c r="AN629" s="14">
        <v>4.3327608200024001E-2</v>
      </c>
      <c r="AO629" s="14"/>
      <c r="AP629" s="14">
        <v>2.0141594142168099E-2</v>
      </c>
      <c r="AQ629" s="14">
        <v>8.0590764021271605E-2</v>
      </c>
      <c r="AR629" s="14">
        <v>4.8127875893801103E-2</v>
      </c>
      <c r="AS629" s="14">
        <v>7.3640932812518997E-3</v>
      </c>
      <c r="AT629" s="14">
        <v>1.1269856130686E-2</v>
      </c>
      <c r="AU629" s="14"/>
      <c r="AV629" s="14" t="s">
        <v>84</v>
      </c>
      <c r="AW629" s="14">
        <v>2.53266161238111E-2</v>
      </c>
      <c r="AX629" s="14">
        <v>4.7008523870753202E-2</v>
      </c>
      <c r="AY629" s="14">
        <v>9.0276815174087394E-2</v>
      </c>
      <c r="AZ629" s="14">
        <v>0.11634718502083401</v>
      </c>
      <c r="BA629" s="14"/>
      <c r="BB629" s="14">
        <v>5.7593013553722698E-2</v>
      </c>
      <c r="BC629" s="14">
        <v>1.32703686384652E-2</v>
      </c>
      <c r="BD629" s="14">
        <v>0</v>
      </c>
      <c r="BE629" s="14"/>
      <c r="BF629" s="14">
        <v>2.76593263612635E-2</v>
      </c>
    </row>
    <row r="630" spans="2:58" x14ac:dyDescent="0.35">
      <c r="B630" t="s">
        <v>254</v>
      </c>
      <c r="C630" s="14">
        <v>2.3218523621537999E-2</v>
      </c>
      <c r="D630" s="14">
        <v>3.1155014474111401E-2</v>
      </c>
      <c r="E630" s="14">
        <v>1.5521941039936401E-2</v>
      </c>
      <c r="F630" s="14"/>
      <c r="G630" s="14">
        <v>4.7904537684770002E-2</v>
      </c>
      <c r="H630" s="14">
        <v>4.6533294645964701E-2</v>
      </c>
      <c r="I630" s="14">
        <v>2.6019546686652899E-2</v>
      </c>
      <c r="J630" s="14">
        <v>2.1745739937095401E-2</v>
      </c>
      <c r="K630" s="14">
        <v>3.5348550272857001E-3</v>
      </c>
      <c r="L630" s="14">
        <v>0</v>
      </c>
      <c r="M630" s="14"/>
      <c r="N630" s="14">
        <v>2.2670331582012E-2</v>
      </c>
      <c r="O630" s="14">
        <v>2.1318342069570201E-2</v>
      </c>
      <c r="P630" s="14">
        <v>3.2221133107675298E-2</v>
      </c>
      <c r="Q630" s="14">
        <v>1.8287293662842301E-2</v>
      </c>
      <c r="R630" s="14"/>
      <c r="S630" s="14">
        <v>3.8728554428006198E-2</v>
      </c>
      <c r="T630" s="14">
        <v>2.2041223045791002E-2</v>
      </c>
      <c r="U630" s="14">
        <v>2.6355269768602699E-2</v>
      </c>
      <c r="V630" s="14">
        <v>2.1265666153713E-2</v>
      </c>
      <c r="W630" s="14">
        <v>2.06001921976742E-2</v>
      </c>
      <c r="X630" s="14">
        <v>1.5141810069024099E-2</v>
      </c>
      <c r="Y630" s="14">
        <v>4.1328941183353798E-2</v>
      </c>
      <c r="Z630" s="14">
        <v>1.36660868826894E-2</v>
      </c>
      <c r="AA630" s="14">
        <v>1.73463828237903E-2</v>
      </c>
      <c r="AB630" s="14">
        <v>1.5928659814255501E-2</v>
      </c>
      <c r="AC630" s="14">
        <v>8.81898394483587E-3</v>
      </c>
      <c r="AD630" s="14">
        <v>1.54342882220493E-2</v>
      </c>
      <c r="AE630" s="14"/>
      <c r="AF630" s="14">
        <v>1.23798979611925E-2</v>
      </c>
      <c r="AG630" s="14">
        <v>2.3964581493481601E-2</v>
      </c>
      <c r="AH630" s="14">
        <v>3.2356929155935701E-2</v>
      </c>
      <c r="AI630" s="14"/>
      <c r="AJ630" s="14">
        <v>1.49053529231266E-2</v>
      </c>
      <c r="AK630" s="14">
        <v>4.24949930263308E-2</v>
      </c>
      <c r="AL630" s="14">
        <v>8.18689695717955E-3</v>
      </c>
      <c r="AM630" s="14">
        <v>0</v>
      </c>
      <c r="AN630" s="14">
        <v>1.70665733112099E-2</v>
      </c>
      <c r="AO630" s="14"/>
      <c r="AP630" s="14">
        <v>2.6511311957917401E-2</v>
      </c>
      <c r="AQ630" s="14">
        <v>3.9528041005651E-2</v>
      </c>
      <c r="AR630" s="14">
        <v>0</v>
      </c>
      <c r="AS630" s="14">
        <v>8.1287845915489695E-3</v>
      </c>
      <c r="AT630" s="14">
        <v>1.07934404835704E-2</v>
      </c>
      <c r="AU630" s="14"/>
      <c r="AV630" s="14" t="s">
        <v>84</v>
      </c>
      <c r="AW630" s="14">
        <v>1.55977507365715E-2</v>
      </c>
      <c r="AX630" s="14">
        <v>1.6534304051716998E-2</v>
      </c>
      <c r="AY630" s="14">
        <v>6.2279758978594099E-2</v>
      </c>
      <c r="AZ630" s="14">
        <v>3.4196299909876098E-2</v>
      </c>
      <c r="BA630" s="14"/>
      <c r="BB630" s="14">
        <v>1.6360816278613601E-2</v>
      </c>
      <c r="BC630" s="14">
        <v>7.4401203864393004E-3</v>
      </c>
      <c r="BD630" s="14">
        <v>1.24116388464063E-2</v>
      </c>
      <c r="BE630" s="14"/>
      <c r="BF630" s="14">
        <v>1.01343994312461E-2</v>
      </c>
    </row>
    <row r="631" spans="2:58" x14ac:dyDescent="0.35">
      <c r="B631" t="s">
        <v>97</v>
      </c>
      <c r="C631" s="14">
        <v>0.13355841982860001</v>
      </c>
      <c r="D631" s="14">
        <v>0.116227795265727</v>
      </c>
      <c r="E631" s="14">
        <v>0.150909247465393</v>
      </c>
      <c r="F631" s="14"/>
      <c r="G631" s="14">
        <v>9.9837205897085501E-2</v>
      </c>
      <c r="H631" s="14">
        <v>9.2886912702939001E-2</v>
      </c>
      <c r="I631" s="14">
        <v>0.14044476732186401</v>
      </c>
      <c r="J631" s="14">
        <v>0.123151675442985</v>
      </c>
      <c r="K631" s="14">
        <v>0.170706314010864</v>
      </c>
      <c r="L631" s="14">
        <v>0.16696460072632899</v>
      </c>
      <c r="M631" s="14"/>
      <c r="N631" s="14">
        <v>0.10626322749433401</v>
      </c>
      <c r="O631" s="14">
        <v>0.12263774158614101</v>
      </c>
      <c r="P631" s="14">
        <v>0.121677031342054</v>
      </c>
      <c r="Q631" s="14">
        <v>0.187330838087994</v>
      </c>
      <c r="R631" s="14"/>
      <c r="S631" s="14">
        <v>0.121896898814048</v>
      </c>
      <c r="T631" s="14">
        <v>0.14967339479637001</v>
      </c>
      <c r="U631" s="14">
        <v>0.13013949356256199</v>
      </c>
      <c r="V631" s="14">
        <v>0.159288072594405</v>
      </c>
      <c r="W631" s="14">
        <v>9.5129608843239594E-2</v>
      </c>
      <c r="X631" s="14">
        <v>0.123107877910495</v>
      </c>
      <c r="Y631" s="14">
        <v>0.13802837727803899</v>
      </c>
      <c r="Z631" s="14">
        <v>7.0107394569021E-2</v>
      </c>
      <c r="AA631" s="14">
        <v>0.126256899051717</v>
      </c>
      <c r="AB631" s="14">
        <v>0.16799372933168799</v>
      </c>
      <c r="AC631" s="14">
        <v>0.13325547035427901</v>
      </c>
      <c r="AD631" s="14">
        <v>0.16779270534357399</v>
      </c>
      <c r="AE631" s="14"/>
      <c r="AF631" s="14">
        <v>0.122817802798248</v>
      </c>
      <c r="AG631" s="14">
        <v>0.12626426697270199</v>
      </c>
      <c r="AH631" s="14">
        <v>0.190682661219747</v>
      </c>
      <c r="AI631" s="14"/>
      <c r="AJ631" s="14">
        <v>0.114533308975343</v>
      </c>
      <c r="AK631" s="14">
        <v>0.10296410399578799</v>
      </c>
      <c r="AL631" s="14">
        <v>0.17595860534576099</v>
      </c>
      <c r="AM631" s="14">
        <v>6.6139410144166799E-2</v>
      </c>
      <c r="AN631" s="14">
        <v>0.21891460329117099</v>
      </c>
      <c r="AO631" s="14"/>
      <c r="AP631" s="14">
        <v>0.10638763046805901</v>
      </c>
      <c r="AQ631" s="14">
        <v>9.8588036416651495E-2</v>
      </c>
      <c r="AR631" s="14">
        <v>0.13651193678449799</v>
      </c>
      <c r="AS631" s="14">
        <v>6.7637355814124001E-2</v>
      </c>
      <c r="AT631" s="14">
        <v>0.34194861803063198</v>
      </c>
      <c r="AU631" s="14"/>
      <c r="AV631" s="14" t="s">
        <v>84</v>
      </c>
      <c r="AW631" s="14">
        <v>0.12527594149240301</v>
      </c>
      <c r="AX631" s="14">
        <v>0.120510626129398</v>
      </c>
      <c r="AY631" s="14">
        <v>9.8679955641903599E-2</v>
      </c>
      <c r="AZ631" s="14">
        <v>0.16617586866261599</v>
      </c>
      <c r="BA631" s="14"/>
      <c r="BB631" s="14">
        <v>0.17461168266480701</v>
      </c>
      <c r="BC631" s="14">
        <v>6.1297664750795497E-2</v>
      </c>
      <c r="BD631" s="14">
        <v>0.15502917456034801</v>
      </c>
      <c r="BE631" s="14"/>
      <c r="BF631" s="14">
        <v>0.122726923916886</v>
      </c>
    </row>
    <row r="632" spans="2:58" x14ac:dyDescent="0.35"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</row>
    <row r="633" spans="2:58" x14ac:dyDescent="0.35">
      <c r="B633" s="6" t="s">
        <v>257</v>
      </c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</row>
    <row r="634" spans="2:58" x14ac:dyDescent="0.35">
      <c r="B634" s="24" t="s">
        <v>82</v>
      </c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</row>
    <row r="635" spans="2:58" x14ac:dyDescent="0.35">
      <c r="B635" t="s">
        <v>248</v>
      </c>
      <c r="C635" s="14">
        <v>0.234485027445967</v>
      </c>
      <c r="D635" s="14">
        <v>0.241660414024713</v>
      </c>
      <c r="E635" s="14">
        <v>0.227144580929274</v>
      </c>
      <c r="F635" s="14"/>
      <c r="G635" s="14">
        <v>0.12275034320184</v>
      </c>
      <c r="H635" s="14">
        <v>0.13417967039247999</v>
      </c>
      <c r="I635" s="14">
        <v>0.16373758657954099</v>
      </c>
      <c r="J635" s="14">
        <v>0.26333128388111998</v>
      </c>
      <c r="K635" s="14">
        <v>0.34860591491437398</v>
      </c>
      <c r="L635" s="14">
        <v>0.34762065021934901</v>
      </c>
      <c r="M635" s="14"/>
      <c r="N635" s="14">
        <v>0.20652780700345599</v>
      </c>
      <c r="O635" s="14">
        <v>0.23087520188914501</v>
      </c>
      <c r="P635" s="14">
        <v>0.257526796038962</v>
      </c>
      <c r="Q635" s="14">
        <v>0.242005736549635</v>
      </c>
      <c r="R635" s="14"/>
      <c r="S635" s="14">
        <v>0.16099414261474099</v>
      </c>
      <c r="T635" s="14">
        <v>0.27511337952229797</v>
      </c>
      <c r="U635" s="14">
        <v>0.27788666386975702</v>
      </c>
      <c r="V635" s="14">
        <v>0.283989027341077</v>
      </c>
      <c r="W635" s="14">
        <v>0.23952052893655601</v>
      </c>
      <c r="X635" s="14">
        <v>0.20572560891969899</v>
      </c>
      <c r="Y635" s="14">
        <v>0.26635570155328298</v>
      </c>
      <c r="Z635" s="14">
        <v>0.246194117119554</v>
      </c>
      <c r="AA635" s="14">
        <v>0.22010360047966099</v>
      </c>
      <c r="AB635" s="14">
        <v>0.23718561942764299</v>
      </c>
      <c r="AC635" s="14">
        <v>0.16003932257718101</v>
      </c>
      <c r="AD635" s="14">
        <v>0.28131469399471898</v>
      </c>
      <c r="AE635" s="14"/>
      <c r="AF635" s="14">
        <v>0.374448646421222</v>
      </c>
      <c r="AG635" s="14">
        <v>0.15286043012037101</v>
      </c>
      <c r="AH635" s="14">
        <v>0.17107972795251999</v>
      </c>
      <c r="AI635" s="14"/>
      <c r="AJ635" s="14">
        <v>0.38616176486945902</v>
      </c>
      <c r="AK635" s="14">
        <v>7.8158086131403195E-2</v>
      </c>
      <c r="AL635" s="14">
        <v>0.198394296248362</v>
      </c>
      <c r="AM635" s="14">
        <v>0.51897746972132996</v>
      </c>
      <c r="AN635" s="14">
        <v>0.22025023537444999</v>
      </c>
      <c r="AO635" s="14"/>
      <c r="AP635" s="14">
        <v>0.38963933761935599</v>
      </c>
      <c r="AQ635" s="14">
        <v>5.5904708130754002E-2</v>
      </c>
      <c r="AR635" s="14">
        <v>0.230133944866493</v>
      </c>
      <c r="AS635" s="14">
        <v>0.50539117638172304</v>
      </c>
      <c r="AT635" s="14">
        <v>0.25773035190851001</v>
      </c>
      <c r="AU635" s="14"/>
      <c r="AV635" s="14" t="s">
        <v>84</v>
      </c>
      <c r="AW635" s="14">
        <v>0.23250325141741501</v>
      </c>
      <c r="AX635" s="14">
        <v>0.19957492288950099</v>
      </c>
      <c r="AY635" s="14">
        <v>9.2827688075639694E-2</v>
      </c>
      <c r="AZ635" s="14">
        <v>0.19992788151138599</v>
      </c>
      <c r="BA635" s="14"/>
      <c r="BB635" s="14">
        <v>7.3262516442288997E-2</v>
      </c>
      <c r="BC635" s="14">
        <v>0.61104047970915898</v>
      </c>
      <c r="BD635" s="14">
        <v>0.318305916286442</v>
      </c>
      <c r="BE635" s="14"/>
      <c r="BF635" s="14">
        <v>0.35309233083695202</v>
      </c>
    </row>
    <row r="636" spans="2:58" x14ac:dyDescent="0.35">
      <c r="B636" t="s">
        <v>249</v>
      </c>
      <c r="C636" s="14">
        <v>9.69330280697904E-2</v>
      </c>
      <c r="D636" s="14">
        <v>8.3182411701127695E-2</v>
      </c>
      <c r="E636" s="14">
        <v>0.109650781976957</v>
      </c>
      <c r="F636" s="14"/>
      <c r="G636" s="14">
        <v>0.105899423308288</v>
      </c>
      <c r="H636" s="14">
        <v>8.7633218175474495E-2</v>
      </c>
      <c r="I636" s="14">
        <v>0.108257064697543</v>
      </c>
      <c r="J636" s="14">
        <v>9.6205007985425903E-2</v>
      </c>
      <c r="K636" s="14">
        <v>0.10691903004586099</v>
      </c>
      <c r="L636" s="14">
        <v>8.32028712031289E-2</v>
      </c>
      <c r="M636" s="14"/>
      <c r="N636" s="14">
        <v>9.8663496669083403E-2</v>
      </c>
      <c r="O636" s="14">
        <v>8.4996965271775707E-2</v>
      </c>
      <c r="P636" s="14">
        <v>0.107255745475863</v>
      </c>
      <c r="Q636" s="14">
        <v>9.8258868002270502E-2</v>
      </c>
      <c r="R636" s="14"/>
      <c r="S636" s="14">
        <v>0.101980530617059</v>
      </c>
      <c r="T636" s="14">
        <v>8.5234831443360706E-2</v>
      </c>
      <c r="U636" s="14">
        <v>9.59488915796501E-2</v>
      </c>
      <c r="V636" s="14">
        <v>0.11716401654686801</v>
      </c>
      <c r="W636" s="14">
        <v>8.9020999820645E-2</v>
      </c>
      <c r="X636" s="14">
        <v>0.111663963804726</v>
      </c>
      <c r="Y636" s="14">
        <v>8.6338170417382398E-2</v>
      </c>
      <c r="Z636" s="14">
        <v>5.7150610345847702E-2</v>
      </c>
      <c r="AA636" s="14">
        <v>7.5298789213756295E-2</v>
      </c>
      <c r="AB636" s="14">
        <v>9.0615523861321198E-2</v>
      </c>
      <c r="AC636" s="14">
        <v>0.12880579816350199</v>
      </c>
      <c r="AD636" s="14">
        <v>0.16642956544694301</v>
      </c>
      <c r="AE636" s="14"/>
      <c r="AF636" s="14">
        <v>0.106632707549992</v>
      </c>
      <c r="AG636" s="14">
        <v>9.5995694457273004E-2</v>
      </c>
      <c r="AH636" s="14">
        <v>6.6382522515229206E-2</v>
      </c>
      <c r="AI636" s="14"/>
      <c r="AJ636" s="14">
        <v>0.123397252133727</v>
      </c>
      <c r="AK636" s="14">
        <v>7.6847333522846506E-2</v>
      </c>
      <c r="AL636" s="14">
        <v>6.0067159827915002E-2</v>
      </c>
      <c r="AM636" s="14">
        <v>0.130486373164411</v>
      </c>
      <c r="AN636" s="14">
        <v>6.9711042380660407E-2</v>
      </c>
      <c r="AO636" s="14"/>
      <c r="AP636" s="14">
        <v>0.13705644870223799</v>
      </c>
      <c r="AQ636" s="14">
        <v>5.8888295932284E-2</v>
      </c>
      <c r="AR636" s="14">
        <v>9.1006744021936703E-2</v>
      </c>
      <c r="AS636" s="14">
        <v>0.112423593729486</v>
      </c>
      <c r="AT636" s="14">
        <v>0.118326501811764</v>
      </c>
      <c r="AU636" s="14"/>
      <c r="AV636" s="14" t="s">
        <v>84</v>
      </c>
      <c r="AW636" s="14">
        <v>9.0021753114419095E-2</v>
      </c>
      <c r="AX636" s="14">
        <v>9.6184141509221902E-2</v>
      </c>
      <c r="AY636" s="14">
        <v>0.11653238096082499</v>
      </c>
      <c r="AZ636" s="14">
        <v>8.2330300073794493E-2</v>
      </c>
      <c r="BA636" s="14"/>
      <c r="BB636" s="14">
        <v>6.21555207215614E-2</v>
      </c>
      <c r="BC636" s="14">
        <v>9.5619204373350294E-2</v>
      </c>
      <c r="BD636" s="14">
        <v>0.19982920899704901</v>
      </c>
      <c r="BE636" s="14"/>
      <c r="BF636" s="14">
        <v>0.11107194688628599</v>
      </c>
    </row>
    <row r="637" spans="2:58" x14ac:dyDescent="0.35">
      <c r="B637" t="s">
        <v>250</v>
      </c>
      <c r="C637" s="14">
        <v>0.10613160287119799</v>
      </c>
      <c r="D637" s="14">
        <v>0.10751775493423101</v>
      </c>
      <c r="E637" s="14">
        <v>0.105088762895048</v>
      </c>
      <c r="F637" s="14"/>
      <c r="G637" s="14">
        <v>0.15117407053589399</v>
      </c>
      <c r="H637" s="14">
        <v>0.11325093992907199</v>
      </c>
      <c r="I637" s="14">
        <v>9.7572994335977603E-2</v>
      </c>
      <c r="J637" s="14">
        <v>0.107447793782198</v>
      </c>
      <c r="K637" s="14">
        <v>5.5194929472549198E-2</v>
      </c>
      <c r="L637" s="14">
        <v>0.11050284561305</v>
      </c>
      <c r="M637" s="14"/>
      <c r="N637" s="14">
        <v>0.11952154875962499</v>
      </c>
      <c r="O637" s="14">
        <v>0.108575142149221</v>
      </c>
      <c r="P637" s="14">
        <v>0.106962073975726</v>
      </c>
      <c r="Q637" s="14">
        <v>9.0277067771915895E-2</v>
      </c>
      <c r="R637" s="14"/>
      <c r="S637" s="14">
        <v>0.112227187473854</v>
      </c>
      <c r="T637" s="14">
        <v>8.59129659179865E-2</v>
      </c>
      <c r="U637" s="14">
        <v>7.7548469131736394E-2</v>
      </c>
      <c r="V637" s="14">
        <v>7.7490520338044794E-2</v>
      </c>
      <c r="W637" s="14">
        <v>0.16282766353435499</v>
      </c>
      <c r="X637" s="14">
        <v>0.13209733258415399</v>
      </c>
      <c r="Y637" s="14">
        <v>0.1039799714025</v>
      </c>
      <c r="Z637" s="14">
        <v>0.10796117704568201</v>
      </c>
      <c r="AA637" s="14">
        <v>9.6488246664566499E-2</v>
      </c>
      <c r="AB637" s="14">
        <v>0.11879013219642399</v>
      </c>
      <c r="AC637" s="14">
        <v>0.13578952094489499</v>
      </c>
      <c r="AD637" s="14">
        <v>6.7699246943978594E-2</v>
      </c>
      <c r="AE637" s="14"/>
      <c r="AF637" s="14">
        <v>8.1284189040843294E-2</v>
      </c>
      <c r="AG637" s="14">
        <v>0.12313799276816199</v>
      </c>
      <c r="AH637" s="14">
        <v>9.6540984335697799E-2</v>
      </c>
      <c r="AI637" s="14"/>
      <c r="AJ637" s="14">
        <v>7.7929780527113399E-2</v>
      </c>
      <c r="AK637" s="14">
        <v>0.112336595585141</v>
      </c>
      <c r="AL637" s="14">
        <v>0.16754864627591801</v>
      </c>
      <c r="AM637" s="14">
        <v>0.21657308784815399</v>
      </c>
      <c r="AN637" s="14">
        <v>7.5417353654971694E-2</v>
      </c>
      <c r="AO637" s="14"/>
      <c r="AP637" s="14">
        <v>8.8341070132079896E-2</v>
      </c>
      <c r="AQ637" s="14">
        <v>0.11322812746893</v>
      </c>
      <c r="AR637" s="14">
        <v>0.197224281968232</v>
      </c>
      <c r="AS637" s="14">
        <v>6.1158943042785102E-2</v>
      </c>
      <c r="AT637" s="14">
        <v>8.5261711107162297E-2</v>
      </c>
      <c r="AU637" s="14"/>
      <c r="AV637" s="14" t="s">
        <v>84</v>
      </c>
      <c r="AW637" s="14">
        <v>0.123305851847976</v>
      </c>
      <c r="AX637" s="14">
        <v>0.116704473345039</v>
      </c>
      <c r="AY637" s="14">
        <v>0.14747387999855899</v>
      </c>
      <c r="AZ637" s="14">
        <v>7.4133477094191505E-2</v>
      </c>
      <c r="BA637" s="14"/>
      <c r="BB637" s="14">
        <v>8.6872604856230495E-2</v>
      </c>
      <c r="BC637" s="14">
        <v>5.7591093274381902E-2</v>
      </c>
      <c r="BD637" s="14">
        <v>8.0727693770327499E-2</v>
      </c>
      <c r="BE637" s="14"/>
      <c r="BF637" s="14">
        <v>7.7050379244662001E-2</v>
      </c>
    </row>
    <row r="638" spans="2:58" x14ac:dyDescent="0.35">
      <c r="B638" t="s">
        <v>251</v>
      </c>
      <c r="C638" s="14">
        <v>0.22405806992460001</v>
      </c>
      <c r="D638" s="14">
        <v>0.22118520767313901</v>
      </c>
      <c r="E638" s="14">
        <v>0.226612281638434</v>
      </c>
      <c r="F638" s="14"/>
      <c r="G638" s="14">
        <v>0.27563790917942199</v>
      </c>
      <c r="H638" s="14">
        <v>0.26195152303549601</v>
      </c>
      <c r="I638" s="14">
        <v>0.248475057416947</v>
      </c>
      <c r="J638" s="14">
        <v>0.21124481246364399</v>
      </c>
      <c r="K638" s="14">
        <v>0.19793121089819499</v>
      </c>
      <c r="L638" s="14">
        <v>0.167102962082089</v>
      </c>
      <c r="M638" s="14"/>
      <c r="N638" s="14">
        <v>0.25836740951773601</v>
      </c>
      <c r="O638" s="14">
        <v>0.224881544984396</v>
      </c>
      <c r="P638" s="14">
        <v>0.204527328904269</v>
      </c>
      <c r="Q638" s="14">
        <v>0.20163179027311201</v>
      </c>
      <c r="R638" s="14"/>
      <c r="S638" s="14">
        <v>0.25771246804752002</v>
      </c>
      <c r="T638" s="14">
        <v>0.20864467143853199</v>
      </c>
      <c r="U638" s="14">
        <v>0.25459809054278099</v>
      </c>
      <c r="V638" s="14">
        <v>0.17470403372191701</v>
      </c>
      <c r="W638" s="14">
        <v>0.222434311416918</v>
      </c>
      <c r="X638" s="14">
        <v>0.17108106890063501</v>
      </c>
      <c r="Y638" s="14">
        <v>0.192562965776749</v>
      </c>
      <c r="Z638" s="14">
        <v>0.33096268090855602</v>
      </c>
      <c r="AA638" s="14">
        <v>0.23924388198051999</v>
      </c>
      <c r="AB638" s="14">
        <v>0.22190886993561401</v>
      </c>
      <c r="AC638" s="14">
        <v>0.235579610567346</v>
      </c>
      <c r="AD638" s="14">
        <v>0.23661833007712499</v>
      </c>
      <c r="AE638" s="14"/>
      <c r="AF638" s="14">
        <v>0.16566989690908401</v>
      </c>
      <c r="AG638" s="14">
        <v>0.26497533207986801</v>
      </c>
      <c r="AH638" s="14">
        <v>0.23352086730009</v>
      </c>
      <c r="AI638" s="14"/>
      <c r="AJ638" s="14">
        <v>0.17461566509568799</v>
      </c>
      <c r="AK638" s="14">
        <v>0.32816145668426799</v>
      </c>
      <c r="AL638" s="14">
        <v>0.197605864357424</v>
      </c>
      <c r="AM638" s="14">
        <v>0</v>
      </c>
      <c r="AN638" s="14">
        <v>0.15931135041073599</v>
      </c>
      <c r="AO638" s="14"/>
      <c r="AP638" s="14">
        <v>0.13774883000464599</v>
      </c>
      <c r="AQ638" s="14">
        <v>0.33868690935469298</v>
      </c>
      <c r="AR638" s="14">
        <v>0.183124879013527</v>
      </c>
      <c r="AS638" s="14">
        <v>0.14747578883646201</v>
      </c>
      <c r="AT638" s="14">
        <v>0.11777117795542499</v>
      </c>
      <c r="AU638" s="14"/>
      <c r="AV638" s="14" t="s">
        <v>84</v>
      </c>
      <c r="AW638" s="14">
        <v>0.24247233437277399</v>
      </c>
      <c r="AX638" s="14">
        <v>0.24572945121914</v>
      </c>
      <c r="AY638" s="14">
        <v>0.26366085518578702</v>
      </c>
      <c r="AZ638" s="14">
        <v>0.15591102312499999</v>
      </c>
      <c r="BA638" s="14"/>
      <c r="BB638" s="14">
        <v>0.33829396676682899</v>
      </c>
      <c r="BC638" s="14">
        <v>0.12958553468716399</v>
      </c>
      <c r="BD638" s="14">
        <v>0.14373791534824201</v>
      </c>
      <c r="BE638" s="14"/>
      <c r="BF638" s="14">
        <v>0.20040709558480599</v>
      </c>
    </row>
    <row r="639" spans="2:58" x14ac:dyDescent="0.35">
      <c r="B639" t="s">
        <v>252</v>
      </c>
      <c r="C639" s="14">
        <v>0.114124256883725</v>
      </c>
      <c r="D639" s="14">
        <v>0.11133752372170801</v>
      </c>
      <c r="E639" s="14">
        <v>0.11718781030846701</v>
      </c>
      <c r="F639" s="14"/>
      <c r="G639" s="14">
        <v>0.13149374037088399</v>
      </c>
      <c r="H639" s="14">
        <v>0.16038365285658401</v>
      </c>
      <c r="I639" s="14">
        <v>0.14439954167972099</v>
      </c>
      <c r="J639" s="14">
        <v>0.11489906125999901</v>
      </c>
      <c r="K639" s="14">
        <v>6.4330432346118696E-2</v>
      </c>
      <c r="L639" s="14">
        <v>7.3207565246731901E-2</v>
      </c>
      <c r="M639" s="14"/>
      <c r="N639" s="14">
        <v>0.12500733741848899</v>
      </c>
      <c r="O639" s="14">
        <v>0.1174654312372</v>
      </c>
      <c r="P639" s="14">
        <v>9.9656312574559702E-2</v>
      </c>
      <c r="Q639" s="14">
        <v>0.113653287684761</v>
      </c>
      <c r="R639" s="14"/>
      <c r="S639" s="14">
        <v>0.115410753336867</v>
      </c>
      <c r="T639" s="14">
        <v>9.1407450762160503E-2</v>
      </c>
      <c r="U639" s="14">
        <v>7.0834714840389001E-2</v>
      </c>
      <c r="V639" s="14">
        <v>0.110355809593535</v>
      </c>
      <c r="W639" s="14">
        <v>9.5037716103529804E-2</v>
      </c>
      <c r="X639" s="14">
        <v>0.18536204153125399</v>
      </c>
      <c r="Y639" s="14">
        <v>0.106396346964545</v>
      </c>
      <c r="Z639" s="14">
        <v>0.10389158033377099</v>
      </c>
      <c r="AA639" s="14">
        <v>0.16223055378124601</v>
      </c>
      <c r="AB639" s="14">
        <v>9.9969425708374193E-2</v>
      </c>
      <c r="AC639" s="14">
        <v>0.12190824050356699</v>
      </c>
      <c r="AD639" s="14">
        <v>5.1154346193541901E-2</v>
      </c>
      <c r="AE639" s="14"/>
      <c r="AF639" s="14">
        <v>8.04627185117094E-2</v>
      </c>
      <c r="AG639" s="14">
        <v>0.13631307790191</v>
      </c>
      <c r="AH639" s="14">
        <v>0.132902993955337</v>
      </c>
      <c r="AI639" s="14"/>
      <c r="AJ639" s="14">
        <v>5.4117726216601297E-2</v>
      </c>
      <c r="AK639" s="14">
        <v>0.17273295252437601</v>
      </c>
      <c r="AL639" s="14">
        <v>0.121239245459621</v>
      </c>
      <c r="AM639" s="14">
        <v>0</v>
      </c>
      <c r="AN639" s="14">
        <v>0.152608398219227</v>
      </c>
      <c r="AO639" s="14"/>
      <c r="AP639" s="14">
        <v>6.2819169497841901E-2</v>
      </c>
      <c r="AQ639" s="14">
        <v>0.19830319606549801</v>
      </c>
      <c r="AR639" s="14">
        <v>7.1525165687259404E-2</v>
      </c>
      <c r="AS639" s="14">
        <v>5.5913894053728701E-2</v>
      </c>
      <c r="AT639" s="14">
        <v>4.2640602097599699E-2</v>
      </c>
      <c r="AU639" s="14"/>
      <c r="AV639" s="14" t="s">
        <v>84</v>
      </c>
      <c r="AW639" s="14">
        <v>0.11641936413571401</v>
      </c>
      <c r="AX639" s="14">
        <v>0.13604397451026401</v>
      </c>
      <c r="AY639" s="14">
        <v>0.13996238230567301</v>
      </c>
      <c r="AZ639" s="14">
        <v>0.15914493502641</v>
      </c>
      <c r="BA639" s="14"/>
      <c r="BB639" s="14">
        <v>0.15116220436010799</v>
      </c>
      <c r="BC639" s="14">
        <v>2.3826418851888399E-2</v>
      </c>
      <c r="BD639" s="14">
        <v>3.7822182105621098E-2</v>
      </c>
      <c r="BE639" s="14"/>
      <c r="BF639" s="14">
        <v>6.1909415420577603E-2</v>
      </c>
    </row>
    <row r="640" spans="2:58" x14ac:dyDescent="0.35">
      <c r="B640" t="s">
        <v>253</v>
      </c>
      <c r="C640" s="14">
        <v>4.0730522751622297E-2</v>
      </c>
      <c r="D640" s="14">
        <v>5.4884195060655998E-2</v>
      </c>
      <c r="E640" s="14">
        <v>2.7002696919429199E-2</v>
      </c>
      <c r="F640" s="14"/>
      <c r="G640" s="14">
        <v>6.7553624183340599E-2</v>
      </c>
      <c r="H640" s="14">
        <v>9.0596022775135204E-2</v>
      </c>
      <c r="I640" s="14">
        <v>4.2589872909345197E-2</v>
      </c>
      <c r="J640" s="14">
        <v>3.4224933946490302E-2</v>
      </c>
      <c r="K640" s="14">
        <v>1.0166053611463499E-2</v>
      </c>
      <c r="L640" s="14">
        <v>6.6915618343809597E-3</v>
      </c>
      <c r="M640" s="14"/>
      <c r="N640" s="14">
        <v>5.40112927770506E-2</v>
      </c>
      <c r="O640" s="14">
        <v>3.4926993465743503E-2</v>
      </c>
      <c r="P640" s="14">
        <v>5.1420178342263E-2</v>
      </c>
      <c r="Q640" s="14">
        <v>2.3734259589759801E-2</v>
      </c>
      <c r="R640" s="14"/>
      <c r="S640" s="14">
        <v>7.9935049224903895E-2</v>
      </c>
      <c r="T640" s="14">
        <v>4.5075112342612099E-2</v>
      </c>
      <c r="U640" s="14">
        <v>1.8285858058586901E-2</v>
      </c>
      <c r="V640" s="14">
        <v>3.3982015762100998E-2</v>
      </c>
      <c r="W640" s="14">
        <v>4.0294597678775697E-2</v>
      </c>
      <c r="X640" s="14">
        <v>4.5247604496956202E-2</v>
      </c>
      <c r="Y640" s="14">
        <v>3.4336367205044099E-2</v>
      </c>
      <c r="Z640" s="14">
        <v>3.4373424549594203E-2</v>
      </c>
      <c r="AA640" s="14">
        <v>4.4183829756138299E-2</v>
      </c>
      <c r="AB640" s="14">
        <v>1.5938894974617202E-2</v>
      </c>
      <c r="AC640" s="14">
        <v>3.6718922482319498E-2</v>
      </c>
      <c r="AD640" s="14">
        <v>0</v>
      </c>
      <c r="AE640" s="14"/>
      <c r="AF640" s="14">
        <v>3.10523226590106E-2</v>
      </c>
      <c r="AG640" s="14">
        <v>4.4702338413391503E-2</v>
      </c>
      <c r="AH640" s="14">
        <v>4.6962532668921197E-2</v>
      </c>
      <c r="AI640" s="14"/>
      <c r="AJ640" s="14">
        <v>2.5277905866987901E-2</v>
      </c>
      <c r="AK640" s="14">
        <v>6.8069594645848303E-2</v>
      </c>
      <c r="AL640" s="14">
        <v>4.3606267588275197E-2</v>
      </c>
      <c r="AM640" s="14">
        <v>3.3624074914001399E-2</v>
      </c>
      <c r="AN640" s="14">
        <v>4.1603619911987702E-2</v>
      </c>
      <c r="AO640" s="14"/>
      <c r="AP640" s="14">
        <v>2.6829421859518601E-2</v>
      </c>
      <c r="AQ640" s="14">
        <v>7.3943599768783702E-2</v>
      </c>
      <c r="AR640" s="14">
        <v>4.5788496704485003E-2</v>
      </c>
      <c r="AS640" s="14">
        <v>1.55827767189371E-2</v>
      </c>
      <c r="AT640" s="14">
        <v>0</v>
      </c>
      <c r="AU640" s="14"/>
      <c r="AV640" s="14" t="s">
        <v>84</v>
      </c>
      <c r="AW640" s="14">
        <v>2.1516767824876E-2</v>
      </c>
      <c r="AX640" s="14">
        <v>4.7951223025979602E-2</v>
      </c>
      <c r="AY640" s="14">
        <v>8.7595356128753105E-2</v>
      </c>
      <c r="AZ640" s="14">
        <v>0.12818021459672499</v>
      </c>
      <c r="BA640" s="14"/>
      <c r="BB640" s="14">
        <v>7.9107445091009795E-2</v>
      </c>
      <c r="BC640" s="14">
        <v>6.5654536713450704E-3</v>
      </c>
      <c r="BD640" s="14">
        <v>0</v>
      </c>
      <c r="BE640" s="14"/>
      <c r="BF640" s="14">
        <v>2.8774545493993699E-2</v>
      </c>
    </row>
    <row r="641" spans="2:58" x14ac:dyDescent="0.35">
      <c r="B641" t="s">
        <v>254</v>
      </c>
      <c r="C641" s="14">
        <v>1.69464557310256E-2</v>
      </c>
      <c r="D641" s="14">
        <v>2.4595247173904398E-2</v>
      </c>
      <c r="E641" s="14">
        <v>9.5128409905317693E-3</v>
      </c>
      <c r="F641" s="14"/>
      <c r="G641" s="14">
        <v>2.6781571586256599E-2</v>
      </c>
      <c r="H641" s="14">
        <v>4.0366632987921702E-2</v>
      </c>
      <c r="I641" s="14">
        <v>2.5994909860213199E-2</v>
      </c>
      <c r="J641" s="14">
        <v>8.6760721942812698E-3</v>
      </c>
      <c r="K641" s="14">
        <v>3.19258344121227E-3</v>
      </c>
      <c r="L641" s="14">
        <v>0</v>
      </c>
      <c r="M641" s="14"/>
      <c r="N641" s="14">
        <v>1.1757531810890299E-2</v>
      </c>
      <c r="O641" s="14">
        <v>1.9734271878105399E-2</v>
      </c>
      <c r="P641" s="14">
        <v>2.3198102047177999E-2</v>
      </c>
      <c r="Q641" s="14">
        <v>1.44595544322991E-2</v>
      </c>
      <c r="R641" s="14"/>
      <c r="S641" s="14">
        <v>2.6244900855238999E-2</v>
      </c>
      <c r="T641" s="14">
        <v>3.6872470833885802E-3</v>
      </c>
      <c r="U641" s="14">
        <v>3.2227544924171701E-2</v>
      </c>
      <c r="V641" s="14">
        <v>2.1519787621444401E-2</v>
      </c>
      <c r="W641" s="14">
        <v>1.39902889807601E-2</v>
      </c>
      <c r="X641" s="14">
        <v>1.5455281081624E-2</v>
      </c>
      <c r="Y641" s="14">
        <v>3.1521408169911003E-2</v>
      </c>
      <c r="Z641" s="14">
        <v>2.4602095615283901E-2</v>
      </c>
      <c r="AA641" s="14">
        <v>1.30468123357497E-2</v>
      </c>
      <c r="AB641" s="14">
        <v>5.7732090853359602E-3</v>
      </c>
      <c r="AC641" s="14">
        <v>8.81898394483587E-3</v>
      </c>
      <c r="AD641" s="14">
        <v>0</v>
      </c>
      <c r="AE641" s="14"/>
      <c r="AF641" s="14">
        <v>9.6627455483273492E-3</v>
      </c>
      <c r="AG641" s="14">
        <v>1.9664909469586E-2</v>
      </c>
      <c r="AH641" s="14">
        <v>2.3990235618841501E-2</v>
      </c>
      <c r="AI641" s="14"/>
      <c r="AJ641" s="14">
        <v>9.4300129588569901E-3</v>
      </c>
      <c r="AK641" s="14">
        <v>3.6214032772113103E-2</v>
      </c>
      <c r="AL641" s="14">
        <v>0</v>
      </c>
      <c r="AM641" s="14">
        <v>0</v>
      </c>
      <c r="AN641" s="14">
        <v>8.1992200348479597E-3</v>
      </c>
      <c r="AO641" s="14"/>
      <c r="AP641" s="14">
        <v>1.5381643952206901E-2</v>
      </c>
      <c r="AQ641" s="14">
        <v>3.0812467988151099E-2</v>
      </c>
      <c r="AR641" s="14">
        <v>7.1641260832127204E-3</v>
      </c>
      <c r="AS641" s="14">
        <v>0</v>
      </c>
      <c r="AT641" s="14">
        <v>1.14646052507464E-2</v>
      </c>
      <c r="AU641" s="14"/>
      <c r="AV641" s="14" t="s">
        <v>84</v>
      </c>
      <c r="AW641" s="14">
        <v>7.9750394733256198E-3</v>
      </c>
      <c r="AX641" s="14">
        <v>1.2360475212293101E-2</v>
      </c>
      <c r="AY641" s="14">
        <v>2.78980847121965E-2</v>
      </c>
      <c r="AZ641" s="14">
        <v>3.4196299909876098E-2</v>
      </c>
      <c r="BA641" s="14"/>
      <c r="BB641" s="14">
        <v>1.6435632240790799E-2</v>
      </c>
      <c r="BC641" s="14">
        <v>0</v>
      </c>
      <c r="BD641" s="14">
        <v>0</v>
      </c>
      <c r="BE641" s="14"/>
      <c r="BF641" s="14">
        <v>7.8908114637028307E-3</v>
      </c>
    </row>
    <row r="642" spans="2:58" x14ac:dyDescent="0.35">
      <c r="B642" t="s">
        <v>97</v>
      </c>
      <c r="C642" s="14">
        <v>0.16659103632207201</v>
      </c>
      <c r="D642" s="14">
        <v>0.15563724571052001</v>
      </c>
      <c r="E642" s="14">
        <v>0.17780024434185901</v>
      </c>
      <c r="F642" s="14"/>
      <c r="G642" s="14">
        <v>0.118709317634075</v>
      </c>
      <c r="H642" s="14">
        <v>0.111638339847836</v>
      </c>
      <c r="I642" s="14">
        <v>0.168972972520711</v>
      </c>
      <c r="J642" s="14">
        <v>0.163971034486841</v>
      </c>
      <c r="K642" s="14">
        <v>0.21365984527022699</v>
      </c>
      <c r="L642" s="14">
        <v>0.21167154380127001</v>
      </c>
      <c r="M642" s="14"/>
      <c r="N642" s="14">
        <v>0.12614357604366899</v>
      </c>
      <c r="O642" s="14">
        <v>0.178544449124413</v>
      </c>
      <c r="P642" s="14">
        <v>0.14945346264118001</v>
      </c>
      <c r="Q642" s="14">
        <v>0.215979435696247</v>
      </c>
      <c r="R642" s="14"/>
      <c r="S642" s="14">
        <v>0.145494967829817</v>
      </c>
      <c r="T642" s="14">
        <v>0.20492434148966099</v>
      </c>
      <c r="U642" s="14">
        <v>0.172669767052928</v>
      </c>
      <c r="V642" s="14">
        <v>0.18079478907501201</v>
      </c>
      <c r="W642" s="14">
        <v>0.13687389352846099</v>
      </c>
      <c r="X642" s="14">
        <v>0.13336709868095101</v>
      </c>
      <c r="Y642" s="14">
        <v>0.17850906851058601</v>
      </c>
      <c r="Z642" s="14">
        <v>9.4864314081711199E-2</v>
      </c>
      <c r="AA642" s="14">
        <v>0.14940428578836201</v>
      </c>
      <c r="AB642" s="14">
        <v>0.209818324810671</v>
      </c>
      <c r="AC642" s="14">
        <v>0.17233960081635299</v>
      </c>
      <c r="AD642" s="14">
        <v>0.19678381734369299</v>
      </c>
      <c r="AE642" s="14"/>
      <c r="AF642" s="14">
        <v>0.150786773359812</v>
      </c>
      <c r="AG642" s="14">
        <v>0.162350224789438</v>
      </c>
      <c r="AH642" s="14">
        <v>0.228620135653363</v>
      </c>
      <c r="AI642" s="14"/>
      <c r="AJ642" s="14">
        <v>0.14906989233156701</v>
      </c>
      <c r="AK642" s="14">
        <v>0.12747994813400401</v>
      </c>
      <c r="AL642" s="14">
        <v>0.21153852024248501</v>
      </c>
      <c r="AM642" s="14">
        <v>0.100338994352105</v>
      </c>
      <c r="AN642" s="14">
        <v>0.27289878001311901</v>
      </c>
      <c r="AO642" s="14"/>
      <c r="AP642" s="14">
        <v>0.14218407823211299</v>
      </c>
      <c r="AQ642" s="14">
        <v>0.130232695290907</v>
      </c>
      <c r="AR642" s="14">
        <v>0.174032361654855</v>
      </c>
      <c r="AS642" s="14">
        <v>0.102053827236878</v>
      </c>
      <c r="AT642" s="14">
        <v>0.36680504986879298</v>
      </c>
      <c r="AU642" s="14"/>
      <c r="AV642" s="14" t="s">
        <v>84</v>
      </c>
      <c r="AW642" s="14">
        <v>0.1657856378135</v>
      </c>
      <c r="AX642" s="14">
        <v>0.14545133828856099</v>
      </c>
      <c r="AY642" s="14">
        <v>0.124049372632566</v>
      </c>
      <c r="AZ642" s="14">
        <v>0.16617586866261599</v>
      </c>
      <c r="BA642" s="14"/>
      <c r="BB642" s="14">
        <v>0.192710109521182</v>
      </c>
      <c r="BC642" s="14">
        <v>7.5771815432711304E-2</v>
      </c>
      <c r="BD642" s="14">
        <v>0.219577083492319</v>
      </c>
      <c r="BE642" s="14"/>
      <c r="BF642" s="14">
        <v>0.15980347506902001</v>
      </c>
    </row>
    <row r="643" spans="2:58" x14ac:dyDescent="0.35"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</row>
    <row r="644" spans="2:58" x14ac:dyDescent="0.35">
      <c r="B644" s="6" t="s">
        <v>258</v>
      </c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</row>
    <row r="645" spans="2:58" x14ac:dyDescent="0.35">
      <c r="B645" s="24" t="s">
        <v>82</v>
      </c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</row>
    <row r="646" spans="2:58" x14ac:dyDescent="0.35">
      <c r="B646" t="s">
        <v>248</v>
      </c>
      <c r="C646" s="14">
        <v>0.208776197242769</v>
      </c>
      <c r="D646" s="14">
        <v>0.213149887266844</v>
      </c>
      <c r="E646" s="14">
        <v>0.205113408853836</v>
      </c>
      <c r="F646" s="14"/>
      <c r="G646" s="14">
        <v>0.100240054459793</v>
      </c>
      <c r="H646" s="14">
        <v>0.12824152904903099</v>
      </c>
      <c r="I646" s="14">
        <v>0.20336341620575199</v>
      </c>
      <c r="J646" s="14">
        <v>0.22422225770267601</v>
      </c>
      <c r="K646" s="14">
        <v>0.282542435210351</v>
      </c>
      <c r="L646" s="14">
        <v>0.288669242893834</v>
      </c>
      <c r="M646" s="14"/>
      <c r="N646" s="14">
        <v>0.18065924359409299</v>
      </c>
      <c r="O646" s="14">
        <v>0.19781004881324499</v>
      </c>
      <c r="P646" s="14">
        <v>0.24721933025988899</v>
      </c>
      <c r="Q646" s="14">
        <v>0.21217407849656</v>
      </c>
      <c r="R646" s="14"/>
      <c r="S646" s="14">
        <v>0.15234762913578001</v>
      </c>
      <c r="T646" s="14">
        <v>0.26800217383508701</v>
      </c>
      <c r="U646" s="14">
        <v>0.21822121418531701</v>
      </c>
      <c r="V646" s="14">
        <v>0.25629510706432101</v>
      </c>
      <c r="W646" s="14">
        <v>0.23682049205256001</v>
      </c>
      <c r="X646" s="14">
        <v>0.18995719821509899</v>
      </c>
      <c r="Y646" s="14">
        <v>0.26027301522584501</v>
      </c>
      <c r="Z646" s="14">
        <v>0.12982610975783099</v>
      </c>
      <c r="AA646" s="14">
        <v>0.182260153928306</v>
      </c>
      <c r="AB646" s="14">
        <v>0.20024257784631899</v>
      </c>
      <c r="AC646" s="14">
        <v>0.170019352222403</v>
      </c>
      <c r="AD646" s="14">
        <v>0.194281539826412</v>
      </c>
      <c r="AE646" s="14"/>
      <c r="AF646" s="14">
        <v>0.33237287125593801</v>
      </c>
      <c r="AG646" s="14">
        <v>0.12935765388054399</v>
      </c>
      <c r="AH646" s="14">
        <v>0.189523977467428</v>
      </c>
      <c r="AI646" s="14"/>
      <c r="AJ646" s="14">
        <v>0.34611611941996301</v>
      </c>
      <c r="AK646" s="14">
        <v>5.1625008951520897E-2</v>
      </c>
      <c r="AL646" s="14">
        <v>0.18246965538611401</v>
      </c>
      <c r="AM646" s="14">
        <v>0.44840708370528498</v>
      </c>
      <c r="AN646" s="14">
        <v>0.24037838205676601</v>
      </c>
      <c r="AO646" s="14"/>
      <c r="AP646" s="14">
        <v>0.38799319376722402</v>
      </c>
      <c r="AQ646" s="14">
        <v>4.1376020393680699E-2</v>
      </c>
      <c r="AR646" s="14">
        <v>0.18307440441865999</v>
      </c>
      <c r="AS646" s="14">
        <v>0.443857730650563</v>
      </c>
      <c r="AT646" s="14">
        <v>0.24174833775275301</v>
      </c>
      <c r="AU646" s="14"/>
      <c r="AV646" s="14" t="s">
        <v>84</v>
      </c>
      <c r="AW646" s="14">
        <v>0.203078110162451</v>
      </c>
      <c r="AX646" s="14">
        <v>0.16578364620102801</v>
      </c>
      <c r="AY646" s="14">
        <v>0.10950528953652</v>
      </c>
      <c r="AZ646" s="14">
        <v>0.200206883194918</v>
      </c>
      <c r="BA646" s="14"/>
      <c r="BB646" s="14">
        <v>5.4161832315725501E-2</v>
      </c>
      <c r="BC646" s="14">
        <v>0.51133248426298605</v>
      </c>
      <c r="BD646" s="14">
        <v>0.254690755165706</v>
      </c>
      <c r="BE646" s="14"/>
      <c r="BF646" s="14">
        <v>0.29385202128750698</v>
      </c>
    </row>
    <row r="647" spans="2:58" x14ac:dyDescent="0.35">
      <c r="B647" t="s">
        <v>249</v>
      </c>
      <c r="C647" s="14">
        <v>0.150689751717731</v>
      </c>
      <c r="D647" s="14">
        <v>0.13570881572698601</v>
      </c>
      <c r="E647" s="14">
        <v>0.16385177184787</v>
      </c>
      <c r="F647" s="14"/>
      <c r="G647" s="14">
        <v>0.133770821990328</v>
      </c>
      <c r="H647" s="14">
        <v>0.10517153127762</v>
      </c>
      <c r="I647" s="14">
        <v>0.151972432553419</v>
      </c>
      <c r="J647" s="14">
        <v>0.159145756527696</v>
      </c>
      <c r="K647" s="14">
        <v>0.15707395801950899</v>
      </c>
      <c r="L647" s="14">
        <v>0.18671867342075901</v>
      </c>
      <c r="M647" s="14"/>
      <c r="N647" s="14">
        <v>0.14150209523295601</v>
      </c>
      <c r="O647" s="14">
        <v>0.16479075324204701</v>
      </c>
      <c r="P647" s="14">
        <v>0.17247240133389799</v>
      </c>
      <c r="Q647" s="14">
        <v>0.129481236314614</v>
      </c>
      <c r="R647" s="14"/>
      <c r="S647" s="14">
        <v>0.13878835996400099</v>
      </c>
      <c r="T647" s="14">
        <v>0.14824173020130299</v>
      </c>
      <c r="U647" s="14">
        <v>0.180943018510002</v>
      </c>
      <c r="V647" s="14">
        <v>0.12872517078441501</v>
      </c>
      <c r="W647" s="14">
        <v>0.15817566053711599</v>
      </c>
      <c r="X647" s="14">
        <v>0.17262949469361699</v>
      </c>
      <c r="Y647" s="14">
        <v>0.13961788198188599</v>
      </c>
      <c r="Z647" s="14">
        <v>7.08692350954577E-2</v>
      </c>
      <c r="AA647" s="14">
        <v>0.122948058530554</v>
      </c>
      <c r="AB647" s="14">
        <v>0.15900237141274801</v>
      </c>
      <c r="AC647" s="14">
        <v>0.18924415496947899</v>
      </c>
      <c r="AD647" s="14">
        <v>0.26693719108355901</v>
      </c>
      <c r="AE647" s="14"/>
      <c r="AF647" s="14">
        <v>0.18442276429214199</v>
      </c>
      <c r="AG647" s="14">
        <v>0.13940779907944501</v>
      </c>
      <c r="AH647" s="14">
        <v>0.108082944258467</v>
      </c>
      <c r="AI647" s="14"/>
      <c r="AJ647" s="14">
        <v>0.20951084688333901</v>
      </c>
      <c r="AK647" s="14">
        <v>8.1957393498339401E-2</v>
      </c>
      <c r="AL647" s="14">
        <v>0.13608113397820301</v>
      </c>
      <c r="AM647" s="14">
        <v>0.277985086536642</v>
      </c>
      <c r="AN647" s="14">
        <v>9.5853766769020701E-2</v>
      </c>
      <c r="AO647" s="14"/>
      <c r="AP647" s="14">
        <v>0.198419126337712</v>
      </c>
      <c r="AQ647" s="14">
        <v>8.6021689438416704E-2</v>
      </c>
      <c r="AR647" s="14">
        <v>0.15141925982060001</v>
      </c>
      <c r="AS647" s="14">
        <v>0.20656010228719601</v>
      </c>
      <c r="AT647" s="14">
        <v>0.234302063436995</v>
      </c>
      <c r="AU647" s="14"/>
      <c r="AV647" s="14" t="s">
        <v>84</v>
      </c>
      <c r="AW647" s="14">
        <v>0.15974889812002499</v>
      </c>
      <c r="AX647" s="14">
        <v>0.15153080778557301</v>
      </c>
      <c r="AY647" s="14">
        <v>0.15493840606860901</v>
      </c>
      <c r="AZ647" s="14">
        <v>3.9187375849969799E-2</v>
      </c>
      <c r="BA647" s="14"/>
      <c r="BB647" s="14">
        <v>0.15727798107447999</v>
      </c>
      <c r="BC647" s="14">
        <v>0.188352333799014</v>
      </c>
      <c r="BD647" s="14">
        <v>0.33624154359707897</v>
      </c>
      <c r="BE647" s="14"/>
      <c r="BF647" s="14">
        <v>0.21446024890528001</v>
      </c>
    </row>
    <row r="648" spans="2:58" x14ac:dyDescent="0.35">
      <c r="B648" t="s">
        <v>250</v>
      </c>
      <c r="C648" s="14">
        <v>0.14363218353631199</v>
      </c>
      <c r="D648" s="14">
        <v>0.13898907900238699</v>
      </c>
      <c r="E648" s="14">
        <v>0.14859916023236</v>
      </c>
      <c r="F648" s="14"/>
      <c r="G648" s="14">
        <v>0.194983776178279</v>
      </c>
      <c r="H648" s="14">
        <v>0.16304455440041399</v>
      </c>
      <c r="I648" s="14">
        <v>0.13167696976173199</v>
      </c>
      <c r="J648" s="14">
        <v>0.149623288722561</v>
      </c>
      <c r="K648" s="14">
        <v>0.140243072674271</v>
      </c>
      <c r="L648" s="14">
        <v>0.10079705135518401</v>
      </c>
      <c r="M648" s="14"/>
      <c r="N648" s="14">
        <v>0.17109718532826901</v>
      </c>
      <c r="O648" s="14">
        <v>0.14714777278961599</v>
      </c>
      <c r="P648" s="14">
        <v>0.110825190829902</v>
      </c>
      <c r="Q648" s="14">
        <v>0.139837270634186</v>
      </c>
      <c r="R648" s="14"/>
      <c r="S648" s="14">
        <v>0.12643457823675899</v>
      </c>
      <c r="T648" s="14">
        <v>0.14989008550272401</v>
      </c>
      <c r="U648" s="14">
        <v>0.126097027908945</v>
      </c>
      <c r="V648" s="14">
        <v>9.7271263395803803E-2</v>
      </c>
      <c r="W648" s="14">
        <v>0.177538400746065</v>
      </c>
      <c r="X648" s="14">
        <v>0.11957727994839799</v>
      </c>
      <c r="Y648" s="14">
        <v>0.12870032851767399</v>
      </c>
      <c r="Z648" s="14">
        <v>0.184073392826338</v>
      </c>
      <c r="AA648" s="14">
        <v>0.18389790536598399</v>
      </c>
      <c r="AB648" s="14">
        <v>0.15552763016911</v>
      </c>
      <c r="AC648" s="14">
        <v>0.131773949138448</v>
      </c>
      <c r="AD648" s="14">
        <v>0.19894530379206599</v>
      </c>
      <c r="AE648" s="14"/>
      <c r="AF648" s="14">
        <v>0.11387511261821499</v>
      </c>
      <c r="AG648" s="14">
        <v>0.177030567969861</v>
      </c>
      <c r="AH648" s="14">
        <v>8.8572047801743506E-2</v>
      </c>
      <c r="AI648" s="14"/>
      <c r="AJ648" s="14">
        <v>0.113753902425325</v>
      </c>
      <c r="AK648" s="14">
        <v>0.172087308264983</v>
      </c>
      <c r="AL648" s="14">
        <v>0.20087964140775399</v>
      </c>
      <c r="AM648" s="14">
        <v>7.1465180148979096E-2</v>
      </c>
      <c r="AN648" s="14">
        <v>0.10260921236260601</v>
      </c>
      <c r="AO648" s="14"/>
      <c r="AP648" s="14">
        <v>8.7806644685941904E-2</v>
      </c>
      <c r="AQ648" s="14">
        <v>0.17134465901353901</v>
      </c>
      <c r="AR648" s="14">
        <v>0.20542208781020199</v>
      </c>
      <c r="AS648" s="14">
        <v>9.7491776177588696E-2</v>
      </c>
      <c r="AT648" s="14">
        <v>0.111852018416409</v>
      </c>
      <c r="AU648" s="14"/>
      <c r="AV648" s="14" t="s">
        <v>84</v>
      </c>
      <c r="AW648" s="14">
        <v>0.134262236442588</v>
      </c>
      <c r="AX648" s="14">
        <v>0.181010582077897</v>
      </c>
      <c r="AY648" s="14">
        <v>0.16426883054833799</v>
      </c>
      <c r="AZ648" s="14">
        <v>0.11379507637602899</v>
      </c>
      <c r="BA648" s="14"/>
      <c r="BB648" s="14">
        <v>0.14357385018479699</v>
      </c>
      <c r="BC648" s="14">
        <v>0.12850085930062399</v>
      </c>
      <c r="BD648" s="14">
        <v>0.11762907153440599</v>
      </c>
      <c r="BE648" s="14"/>
      <c r="BF648" s="14">
        <v>0.12720653986540101</v>
      </c>
    </row>
    <row r="649" spans="2:58" x14ac:dyDescent="0.35">
      <c r="B649" t="s">
        <v>251</v>
      </c>
      <c r="C649" s="14">
        <v>0.21673690797505299</v>
      </c>
      <c r="D649" s="14">
        <v>0.22685815592696101</v>
      </c>
      <c r="E649" s="14">
        <v>0.20747415768455801</v>
      </c>
      <c r="F649" s="14"/>
      <c r="G649" s="14">
        <v>0.246268216589065</v>
      </c>
      <c r="H649" s="14">
        <v>0.20898153612193199</v>
      </c>
      <c r="I649" s="14">
        <v>0.201148091045733</v>
      </c>
      <c r="J649" s="14">
        <v>0.224734027020523</v>
      </c>
      <c r="K649" s="14">
        <v>0.21368985470725699</v>
      </c>
      <c r="L649" s="14">
        <v>0.21159085554815801</v>
      </c>
      <c r="M649" s="14"/>
      <c r="N649" s="14">
        <v>0.22806584943802599</v>
      </c>
      <c r="O649" s="14">
        <v>0.23011183588555501</v>
      </c>
      <c r="P649" s="14">
        <v>0.19733221056887501</v>
      </c>
      <c r="Q649" s="14">
        <v>0.205824202114471</v>
      </c>
      <c r="R649" s="14"/>
      <c r="S649" s="14">
        <v>0.24870518229756999</v>
      </c>
      <c r="T649" s="14">
        <v>0.199033624181265</v>
      </c>
      <c r="U649" s="14">
        <v>0.23869653050574</v>
      </c>
      <c r="V649" s="14">
        <v>0.163189835043627</v>
      </c>
      <c r="W649" s="14">
        <v>0.192252658881469</v>
      </c>
      <c r="X649" s="14">
        <v>0.21474684110454001</v>
      </c>
      <c r="Y649" s="14">
        <v>0.2101565864195</v>
      </c>
      <c r="Z649" s="14">
        <v>0.30612994586757403</v>
      </c>
      <c r="AA649" s="14">
        <v>0.22594456909014099</v>
      </c>
      <c r="AB649" s="14">
        <v>0.19745143008784699</v>
      </c>
      <c r="AC649" s="14">
        <v>0.27420958408991603</v>
      </c>
      <c r="AD649" s="14">
        <v>0.13562193663650901</v>
      </c>
      <c r="AE649" s="14"/>
      <c r="AF649" s="14">
        <v>0.16389833748904101</v>
      </c>
      <c r="AG649" s="14">
        <v>0.257808577751033</v>
      </c>
      <c r="AH649" s="14">
        <v>0.218883390647301</v>
      </c>
      <c r="AI649" s="14"/>
      <c r="AJ649" s="14">
        <v>0.15574714458309799</v>
      </c>
      <c r="AK649" s="14">
        <v>0.31589141969691698</v>
      </c>
      <c r="AL649" s="14">
        <v>0.20255752357979101</v>
      </c>
      <c r="AM649" s="14">
        <v>3.4377053138734799E-2</v>
      </c>
      <c r="AN649" s="14">
        <v>0.19083834644172201</v>
      </c>
      <c r="AO649" s="14"/>
      <c r="AP649" s="14">
        <v>0.14654268852076099</v>
      </c>
      <c r="AQ649" s="14">
        <v>0.318470118019749</v>
      </c>
      <c r="AR649" s="14">
        <v>0.19064570862247299</v>
      </c>
      <c r="AS649" s="14">
        <v>0.13209545878034801</v>
      </c>
      <c r="AT649" s="14">
        <v>0.107167666658068</v>
      </c>
      <c r="AU649" s="14"/>
      <c r="AV649" s="14" t="s">
        <v>84</v>
      </c>
      <c r="AW649" s="14">
        <v>0.23293922041444401</v>
      </c>
      <c r="AX649" s="14">
        <v>0.23850928772550301</v>
      </c>
      <c r="AY649" s="14">
        <v>0.18907297490421399</v>
      </c>
      <c r="AZ649" s="14">
        <v>0.28564257925917602</v>
      </c>
      <c r="BA649" s="14"/>
      <c r="BB649" s="14">
        <v>0.28650019012304601</v>
      </c>
      <c r="BC649" s="14">
        <v>0.10158193056489399</v>
      </c>
      <c r="BD649" s="14">
        <v>0.107235303690852</v>
      </c>
      <c r="BE649" s="14"/>
      <c r="BF649" s="14">
        <v>0.163501909707093</v>
      </c>
    </row>
    <row r="650" spans="2:58" x14ac:dyDescent="0.35">
      <c r="B650" t="s">
        <v>252</v>
      </c>
      <c r="C650" s="14">
        <v>0.107856307057887</v>
      </c>
      <c r="D650" s="14">
        <v>0.10283375833934701</v>
      </c>
      <c r="E650" s="14">
        <v>0.113088896841101</v>
      </c>
      <c r="F650" s="14"/>
      <c r="G650" s="14">
        <v>9.6646983016228594E-2</v>
      </c>
      <c r="H650" s="14">
        <v>0.166630422835187</v>
      </c>
      <c r="I650" s="14">
        <v>0.13620161781677001</v>
      </c>
      <c r="J650" s="14">
        <v>7.4645662106079494E-2</v>
      </c>
      <c r="K650" s="14">
        <v>7.3381610579435902E-2</v>
      </c>
      <c r="L650" s="14">
        <v>9.4751432770517896E-2</v>
      </c>
      <c r="M650" s="14"/>
      <c r="N650" s="14">
        <v>0.12156574174939</v>
      </c>
      <c r="O650" s="14">
        <v>0.10334942573445501</v>
      </c>
      <c r="P650" s="14">
        <v>0.10307811110937</v>
      </c>
      <c r="Q650" s="14">
        <v>0.103865095022433</v>
      </c>
      <c r="R650" s="14"/>
      <c r="S650" s="14">
        <v>0.13133955518827001</v>
      </c>
      <c r="T650" s="14">
        <v>6.9046896604498906E-2</v>
      </c>
      <c r="U650" s="14">
        <v>0.112419524731416</v>
      </c>
      <c r="V650" s="14">
        <v>0.122623956710269</v>
      </c>
      <c r="W650" s="14">
        <v>0.106625950527442</v>
      </c>
      <c r="X650" s="14">
        <v>0.14382799819123501</v>
      </c>
      <c r="Y650" s="14">
        <v>6.8756944864811695E-2</v>
      </c>
      <c r="Z650" s="14">
        <v>0.13397725429364099</v>
      </c>
      <c r="AA650" s="14">
        <v>0.135838139704685</v>
      </c>
      <c r="AB650" s="14">
        <v>8.3976476974154599E-2</v>
      </c>
      <c r="AC650" s="14">
        <v>0.102850157749574</v>
      </c>
      <c r="AD650" s="14">
        <v>5.1365721894277003E-2</v>
      </c>
      <c r="AE650" s="14"/>
      <c r="AF650" s="14">
        <v>7.4464887521327697E-2</v>
      </c>
      <c r="AG650" s="14">
        <v>0.13090575989832701</v>
      </c>
      <c r="AH650" s="14">
        <v>0.13440566297526199</v>
      </c>
      <c r="AI650" s="14"/>
      <c r="AJ650" s="14">
        <v>5.9101775650148201E-2</v>
      </c>
      <c r="AK650" s="14">
        <v>0.18087030855399899</v>
      </c>
      <c r="AL650" s="14">
        <v>0.11043263607711599</v>
      </c>
      <c r="AM650" s="14">
        <v>6.8002111412191799E-2</v>
      </c>
      <c r="AN650" s="14">
        <v>0.113071596319947</v>
      </c>
      <c r="AO650" s="14"/>
      <c r="AP650" s="14">
        <v>4.4195937077338002E-2</v>
      </c>
      <c r="AQ650" s="14">
        <v>0.195049096705769</v>
      </c>
      <c r="AR650" s="14">
        <v>0.12084647192670001</v>
      </c>
      <c r="AS650" s="14">
        <v>4.1814698233991497E-2</v>
      </c>
      <c r="AT650" s="14">
        <v>2.5934937501234399E-2</v>
      </c>
      <c r="AU650" s="14"/>
      <c r="AV650" s="14" t="s">
        <v>84</v>
      </c>
      <c r="AW650" s="14">
        <v>0.117239397956377</v>
      </c>
      <c r="AX650" s="14">
        <v>9.3629579442455202E-2</v>
      </c>
      <c r="AY650" s="14">
        <v>0.15281576499693</v>
      </c>
      <c r="AZ650" s="14">
        <v>0.241624667104124</v>
      </c>
      <c r="BA650" s="14"/>
      <c r="BB650" s="14">
        <v>0.16517578258510399</v>
      </c>
      <c r="BC650" s="14">
        <v>3.2008388667552103E-2</v>
      </c>
      <c r="BD650" s="14">
        <v>3.7714024027221398E-2</v>
      </c>
      <c r="BE650" s="14"/>
      <c r="BF650" s="14">
        <v>8.2750404550437195E-2</v>
      </c>
    </row>
    <row r="651" spans="2:58" x14ac:dyDescent="0.35">
      <c r="B651" t="s">
        <v>253</v>
      </c>
      <c r="C651" s="14">
        <v>4.4543951948493102E-2</v>
      </c>
      <c r="D651" s="14">
        <v>6.4631690353807794E-2</v>
      </c>
      <c r="E651" s="14">
        <v>2.5021436673009E-2</v>
      </c>
      <c r="F651" s="14"/>
      <c r="G651" s="14">
        <v>8.5838903240290101E-2</v>
      </c>
      <c r="H651" s="14">
        <v>7.6884208876264501E-2</v>
      </c>
      <c r="I651" s="14">
        <v>4.4535880979396501E-2</v>
      </c>
      <c r="J651" s="14">
        <v>3.01308932636324E-2</v>
      </c>
      <c r="K651" s="14">
        <v>2.0422628914122401E-2</v>
      </c>
      <c r="L651" s="14">
        <v>1.8751371541001701E-2</v>
      </c>
      <c r="M651" s="14"/>
      <c r="N651" s="14">
        <v>6.4151022261021207E-2</v>
      </c>
      <c r="O651" s="14">
        <v>2.7948228290075101E-2</v>
      </c>
      <c r="P651" s="14">
        <v>5.5319120884935701E-2</v>
      </c>
      <c r="Q651" s="14">
        <v>3.1941488393412598E-2</v>
      </c>
      <c r="R651" s="14"/>
      <c r="S651" s="14">
        <v>6.2241206112916801E-2</v>
      </c>
      <c r="T651" s="14">
        <v>5.5864862489302801E-2</v>
      </c>
      <c r="U651" s="14">
        <v>1.16986205880417E-2</v>
      </c>
      <c r="V651" s="14">
        <v>4.5972975271381097E-2</v>
      </c>
      <c r="W651" s="14">
        <v>3.2952630673219303E-2</v>
      </c>
      <c r="X651" s="14">
        <v>4.9524298027975103E-2</v>
      </c>
      <c r="Y651" s="14">
        <v>5.3115239706171297E-2</v>
      </c>
      <c r="Z651" s="14">
        <v>7.9583204015921796E-2</v>
      </c>
      <c r="AA651" s="14">
        <v>3.5649137258154003E-2</v>
      </c>
      <c r="AB651" s="14">
        <v>4.27549561643292E-2</v>
      </c>
      <c r="AC651" s="14">
        <v>9.7598593776154208E-3</v>
      </c>
      <c r="AD651" s="14">
        <v>3.51477137223156E-2</v>
      </c>
      <c r="AE651" s="14"/>
      <c r="AF651" s="14">
        <v>3.3133656482625298E-2</v>
      </c>
      <c r="AG651" s="14">
        <v>4.7092634667019399E-2</v>
      </c>
      <c r="AH651" s="14">
        <v>5.2315055048594197E-2</v>
      </c>
      <c r="AI651" s="14"/>
      <c r="AJ651" s="14">
        <v>2.2461279549221801E-2</v>
      </c>
      <c r="AK651" s="14">
        <v>6.8740533044324606E-2</v>
      </c>
      <c r="AL651" s="14">
        <v>3.6328653827928402E-2</v>
      </c>
      <c r="AM651" s="14">
        <v>3.3624074914001399E-2</v>
      </c>
      <c r="AN651" s="14">
        <v>5.2663773024714401E-2</v>
      </c>
      <c r="AO651" s="14"/>
      <c r="AP651" s="14">
        <v>2.69277142518962E-2</v>
      </c>
      <c r="AQ651" s="14">
        <v>7.6716039255953897E-2</v>
      </c>
      <c r="AR651" s="14">
        <v>2.36756039707763E-2</v>
      </c>
      <c r="AS651" s="14">
        <v>2.4335707257112298E-2</v>
      </c>
      <c r="AT651" s="14">
        <v>1.0537432648558101E-2</v>
      </c>
      <c r="AU651" s="14"/>
      <c r="AV651" s="14" t="s">
        <v>84</v>
      </c>
      <c r="AW651" s="14">
        <v>3.46880810514648E-2</v>
      </c>
      <c r="AX651" s="14">
        <v>5.18793381849924E-2</v>
      </c>
      <c r="AY651" s="14">
        <v>9.7326787422653105E-2</v>
      </c>
      <c r="AZ651" s="14">
        <v>0</v>
      </c>
      <c r="BA651" s="14"/>
      <c r="BB651" s="14">
        <v>7.4856137977913698E-2</v>
      </c>
      <c r="BC651" s="14">
        <v>0</v>
      </c>
      <c r="BD651" s="14">
        <v>1.24116388464063E-2</v>
      </c>
      <c r="BE651" s="14"/>
      <c r="BF651" s="14">
        <v>2.5156815894987899E-2</v>
      </c>
    </row>
    <row r="652" spans="2:58" x14ac:dyDescent="0.35">
      <c r="B652" t="s">
        <v>254</v>
      </c>
      <c r="C652" s="14">
        <v>2.4146253063372002E-2</v>
      </c>
      <c r="D652" s="14">
        <v>3.2673809315887301E-2</v>
      </c>
      <c r="E652" s="14">
        <v>1.5874105569004499E-2</v>
      </c>
      <c r="F652" s="14"/>
      <c r="G652" s="14">
        <v>2.7588923864375298E-2</v>
      </c>
      <c r="H652" s="14">
        <v>6.3784856676953494E-2</v>
      </c>
      <c r="I652" s="14">
        <v>2.9217940697188801E-2</v>
      </c>
      <c r="J652" s="14">
        <v>1.68508897918603E-2</v>
      </c>
      <c r="K652" s="14">
        <v>4.3618897766585897E-3</v>
      </c>
      <c r="L652" s="14">
        <v>4.7620615845724501E-3</v>
      </c>
      <c r="M652" s="14"/>
      <c r="N652" s="14">
        <v>2.7976046368811399E-2</v>
      </c>
      <c r="O652" s="14">
        <v>2.25262608583933E-2</v>
      </c>
      <c r="P652" s="14">
        <v>2.8492339524414202E-2</v>
      </c>
      <c r="Q652" s="14">
        <v>1.8300525053897999E-2</v>
      </c>
      <c r="R652" s="14"/>
      <c r="S652" s="14">
        <v>5.6368417121825602E-2</v>
      </c>
      <c r="T652" s="14">
        <v>1.07566482221852E-2</v>
      </c>
      <c r="U652" s="14">
        <v>2.6355269768602699E-2</v>
      </c>
      <c r="V652" s="14">
        <v>3.3055596562835597E-2</v>
      </c>
      <c r="W652" s="14">
        <v>2.8092657617148801E-2</v>
      </c>
      <c r="X652" s="14">
        <v>2.65535734752817E-2</v>
      </c>
      <c r="Y652" s="14">
        <v>1.30958322881989E-2</v>
      </c>
      <c r="Z652" s="14">
        <v>1.36660868826894E-2</v>
      </c>
      <c r="AA652" s="14">
        <v>1.7311544579301601E-2</v>
      </c>
      <c r="AB652" s="14">
        <v>1.6257245256639598E-2</v>
      </c>
      <c r="AC652" s="14">
        <v>8.81898394483587E-3</v>
      </c>
      <c r="AD652" s="14">
        <v>0</v>
      </c>
      <c r="AE652" s="14"/>
      <c r="AF652" s="14">
        <v>1.71325140551963E-2</v>
      </c>
      <c r="AG652" s="14">
        <v>2.9625643972497302E-2</v>
      </c>
      <c r="AH652" s="14">
        <v>2.75478064939269E-2</v>
      </c>
      <c r="AI652" s="14"/>
      <c r="AJ652" s="14">
        <v>1.26583476389301E-2</v>
      </c>
      <c r="AK652" s="14">
        <v>4.9353711762433701E-2</v>
      </c>
      <c r="AL652" s="14">
        <v>2.3917633151952201E-2</v>
      </c>
      <c r="AM652" s="14">
        <v>0</v>
      </c>
      <c r="AN652" s="14">
        <v>1.1791978029781399E-2</v>
      </c>
      <c r="AO652" s="14"/>
      <c r="AP652" s="14">
        <v>2.9669111778329399E-2</v>
      </c>
      <c r="AQ652" s="14">
        <v>4.0034144515632898E-2</v>
      </c>
      <c r="AR652" s="14">
        <v>1.9252883186281999E-2</v>
      </c>
      <c r="AS652" s="14">
        <v>4.1401784073539904E-3</v>
      </c>
      <c r="AT652" s="14">
        <v>5.7699700014815797E-3</v>
      </c>
      <c r="AU652" s="14"/>
      <c r="AV652" s="14" t="s">
        <v>84</v>
      </c>
      <c r="AW652" s="14">
        <v>1.05307341299782E-2</v>
      </c>
      <c r="AX652" s="14">
        <v>2.5038788976493202E-2</v>
      </c>
      <c r="AY652" s="14">
        <v>5.4940316284868403E-2</v>
      </c>
      <c r="AZ652" s="14">
        <v>3.4196299909876098E-2</v>
      </c>
      <c r="BA652" s="14"/>
      <c r="BB652" s="14">
        <v>8.2084723812615307E-3</v>
      </c>
      <c r="BC652" s="14">
        <v>0</v>
      </c>
      <c r="BD652" s="14">
        <v>0</v>
      </c>
      <c r="BE652" s="14"/>
      <c r="BF652" s="14">
        <v>2.48062615782318E-3</v>
      </c>
    </row>
    <row r="653" spans="2:58" x14ac:dyDescent="0.35">
      <c r="B653" t="s">
        <v>97</v>
      </c>
      <c r="C653" s="14">
        <v>0.103618447458383</v>
      </c>
      <c r="D653" s="14">
        <v>8.5154804067780906E-2</v>
      </c>
      <c r="E653" s="14">
        <v>0.120977062298261</v>
      </c>
      <c r="F653" s="14"/>
      <c r="G653" s="14">
        <v>0.114662320661641</v>
      </c>
      <c r="H653" s="14">
        <v>8.7261360762597801E-2</v>
      </c>
      <c r="I653" s="14">
        <v>0.10188365094001001</v>
      </c>
      <c r="J653" s="14">
        <v>0.12064722486497199</v>
      </c>
      <c r="K653" s="14">
        <v>0.108284550118395</v>
      </c>
      <c r="L653" s="14">
        <v>9.3959310885973299E-2</v>
      </c>
      <c r="M653" s="14"/>
      <c r="N653" s="14">
        <v>6.4982816027432999E-2</v>
      </c>
      <c r="O653" s="14">
        <v>0.106315674386613</v>
      </c>
      <c r="P653" s="14">
        <v>8.5261295488716304E-2</v>
      </c>
      <c r="Q653" s="14">
        <v>0.15857610397042601</v>
      </c>
      <c r="R653" s="14"/>
      <c r="S653" s="14">
        <v>8.3775071942878601E-2</v>
      </c>
      <c r="T653" s="14">
        <v>9.9163978963633798E-2</v>
      </c>
      <c r="U653" s="14">
        <v>8.55687938019358E-2</v>
      </c>
      <c r="V653" s="14">
        <v>0.152866095167348</v>
      </c>
      <c r="W653" s="14">
        <v>6.7541548964978798E-2</v>
      </c>
      <c r="X653" s="14">
        <v>8.3183316343853106E-2</v>
      </c>
      <c r="Y653" s="14">
        <v>0.12628417099591299</v>
      </c>
      <c r="Z653" s="14">
        <v>8.1874771260546694E-2</v>
      </c>
      <c r="AA653" s="14">
        <v>9.6150491542874195E-2</v>
      </c>
      <c r="AB653" s="14">
        <v>0.14478731208885201</v>
      </c>
      <c r="AC653" s="14">
        <v>0.113323958507729</v>
      </c>
      <c r="AD653" s="14">
        <v>0.117700593044862</v>
      </c>
      <c r="AE653" s="14"/>
      <c r="AF653" s="14">
        <v>8.0699856285515195E-2</v>
      </c>
      <c r="AG653" s="14">
        <v>8.87713627812729E-2</v>
      </c>
      <c r="AH653" s="14">
        <v>0.180669115307277</v>
      </c>
      <c r="AI653" s="14"/>
      <c r="AJ653" s="14">
        <v>8.0650583849975699E-2</v>
      </c>
      <c r="AK653" s="14">
        <v>7.9474316227482397E-2</v>
      </c>
      <c r="AL653" s="14">
        <v>0.107333122591142</v>
      </c>
      <c r="AM653" s="14">
        <v>6.6139410144166799E-2</v>
      </c>
      <c r="AN653" s="14">
        <v>0.192792944995443</v>
      </c>
      <c r="AO653" s="14"/>
      <c r="AP653" s="14">
        <v>7.8445583580796702E-2</v>
      </c>
      <c r="AQ653" s="14">
        <v>7.0988232657258094E-2</v>
      </c>
      <c r="AR653" s="14">
        <v>0.105663580244307</v>
      </c>
      <c r="AS653" s="14">
        <v>4.9704348205846599E-2</v>
      </c>
      <c r="AT653" s="14">
        <v>0.26268757358450101</v>
      </c>
      <c r="AU653" s="14"/>
      <c r="AV653" s="14" t="s">
        <v>84</v>
      </c>
      <c r="AW653" s="14">
        <v>0.107513321722672</v>
      </c>
      <c r="AX653" s="14">
        <v>9.2617969606057698E-2</v>
      </c>
      <c r="AY653" s="14">
        <v>7.7131630237866899E-2</v>
      </c>
      <c r="AZ653" s="14">
        <v>8.5347118305907202E-2</v>
      </c>
      <c r="BA653" s="14"/>
      <c r="BB653" s="14">
        <v>0.110245753357673</v>
      </c>
      <c r="BC653" s="14">
        <v>3.8224003404929797E-2</v>
      </c>
      <c r="BD653" s="14">
        <v>0.134077663138329</v>
      </c>
      <c r="BE653" s="14"/>
      <c r="BF653" s="14">
        <v>9.0591433631471194E-2</v>
      </c>
    </row>
    <row r="654" spans="2:58" x14ac:dyDescent="0.35"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</row>
    <row r="655" spans="2:58" x14ac:dyDescent="0.35">
      <c r="B655" s="6" t="s">
        <v>259</v>
      </c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</row>
    <row r="656" spans="2:58" x14ac:dyDescent="0.35">
      <c r="B656" s="24" t="s">
        <v>82</v>
      </c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</row>
    <row r="657" spans="2:58" x14ac:dyDescent="0.35">
      <c r="B657" t="s">
        <v>248</v>
      </c>
      <c r="C657" s="14">
        <v>0.211300704599274</v>
      </c>
      <c r="D657" s="14">
        <v>0.20828448859978199</v>
      </c>
      <c r="E657" s="14">
        <v>0.21386336556001601</v>
      </c>
      <c r="F657" s="14"/>
      <c r="G657" s="14">
        <v>9.3655502023007195E-2</v>
      </c>
      <c r="H657" s="14">
        <v>0.115693273120581</v>
      </c>
      <c r="I657" s="14">
        <v>0.17965389096658699</v>
      </c>
      <c r="J657" s="14">
        <v>0.25223287277110701</v>
      </c>
      <c r="K657" s="14">
        <v>0.299832836342455</v>
      </c>
      <c r="L657" s="14">
        <v>0.300126952652575</v>
      </c>
      <c r="M657" s="14"/>
      <c r="N657" s="14">
        <v>0.175658882604803</v>
      </c>
      <c r="O657" s="14">
        <v>0.20700319219515301</v>
      </c>
      <c r="P657" s="14">
        <v>0.25062751870567301</v>
      </c>
      <c r="Q657" s="14">
        <v>0.21703542911368801</v>
      </c>
      <c r="R657" s="14"/>
      <c r="S657" s="14">
        <v>0.14858239699177</v>
      </c>
      <c r="T657" s="14">
        <v>0.27083834035793602</v>
      </c>
      <c r="U657" s="14">
        <v>0.22455197411592301</v>
      </c>
      <c r="V657" s="14">
        <v>0.26776997022119797</v>
      </c>
      <c r="W657" s="14">
        <v>0.23021637656091701</v>
      </c>
      <c r="X657" s="14">
        <v>0.160549237830622</v>
      </c>
      <c r="Y657" s="14">
        <v>0.25241990445347401</v>
      </c>
      <c r="Z657" s="14">
        <v>0.15428611526300001</v>
      </c>
      <c r="AA657" s="14">
        <v>0.190017400188217</v>
      </c>
      <c r="AB657" s="14">
        <v>0.20672527106542199</v>
      </c>
      <c r="AC657" s="14">
        <v>0.17941326568317301</v>
      </c>
      <c r="AD657" s="14">
        <v>0.261404163721561</v>
      </c>
      <c r="AE657" s="14"/>
      <c r="AF657" s="14">
        <v>0.34698386448052199</v>
      </c>
      <c r="AG657" s="14">
        <v>0.126249785073207</v>
      </c>
      <c r="AH657" s="14">
        <v>0.18083647289841701</v>
      </c>
      <c r="AI657" s="14"/>
      <c r="AJ657" s="14">
        <v>0.36052585827972999</v>
      </c>
      <c r="AK657" s="14">
        <v>5.0765998168064902E-2</v>
      </c>
      <c r="AL657" s="14">
        <v>0.148647243344562</v>
      </c>
      <c r="AM657" s="14">
        <v>0.482784136844019</v>
      </c>
      <c r="AN657" s="14">
        <v>0.226521565741896</v>
      </c>
      <c r="AO657" s="14"/>
      <c r="AP657" s="14">
        <v>0.37742516014760702</v>
      </c>
      <c r="AQ657" s="14">
        <v>4.8039876434545298E-2</v>
      </c>
      <c r="AR657" s="14">
        <v>0.19475686853664601</v>
      </c>
      <c r="AS657" s="14">
        <v>0.45488664708563498</v>
      </c>
      <c r="AT657" s="14">
        <v>0.28703138463905498</v>
      </c>
      <c r="AU657" s="14"/>
      <c r="AV657" s="14" t="s">
        <v>84</v>
      </c>
      <c r="AW657" s="14">
        <v>0.198891472202499</v>
      </c>
      <c r="AX657" s="14">
        <v>0.16458468983833299</v>
      </c>
      <c r="AY657" s="14">
        <v>0.107002179595115</v>
      </c>
      <c r="AZ657" s="14">
        <v>0.198266733824006</v>
      </c>
      <c r="BA657" s="14"/>
      <c r="BB657" s="14">
        <v>8.7539112717548606E-2</v>
      </c>
      <c r="BC657" s="14">
        <v>0.52972376683592604</v>
      </c>
      <c r="BD657" s="14">
        <v>0.30975159490617399</v>
      </c>
      <c r="BE657" s="14"/>
      <c r="BF657" s="14">
        <v>0.32373312944860599</v>
      </c>
    </row>
    <row r="658" spans="2:58" x14ac:dyDescent="0.35">
      <c r="B658" t="s">
        <v>249</v>
      </c>
      <c r="C658" s="14">
        <v>9.7342442302680895E-2</v>
      </c>
      <c r="D658" s="14">
        <v>9.4441894973745694E-2</v>
      </c>
      <c r="E658" s="14">
        <v>9.94455888643445E-2</v>
      </c>
      <c r="F658" s="14"/>
      <c r="G658" s="14">
        <v>8.9737225110244595E-2</v>
      </c>
      <c r="H658" s="14">
        <v>6.0864115552585599E-2</v>
      </c>
      <c r="I658" s="14">
        <v>0.11529705416899599</v>
      </c>
      <c r="J658" s="14">
        <v>9.5346572785080394E-2</v>
      </c>
      <c r="K658" s="14">
        <v>0.10258809408017699</v>
      </c>
      <c r="L658" s="14">
        <v>0.115561475634666</v>
      </c>
      <c r="M658" s="14"/>
      <c r="N658" s="14">
        <v>8.74858766580736E-2</v>
      </c>
      <c r="O658" s="14">
        <v>0.100854041192198</v>
      </c>
      <c r="P658" s="14">
        <v>0.11301714700552901</v>
      </c>
      <c r="Q658" s="14">
        <v>9.0271611577881397E-2</v>
      </c>
      <c r="R658" s="14"/>
      <c r="S658" s="14">
        <v>8.2746996553229493E-2</v>
      </c>
      <c r="T658" s="14">
        <v>0.116194512160352</v>
      </c>
      <c r="U658" s="14">
        <v>0.103741779870184</v>
      </c>
      <c r="V658" s="14">
        <v>0.101596000645523</v>
      </c>
      <c r="W658" s="14">
        <v>0.123663377168049</v>
      </c>
      <c r="X658" s="14">
        <v>0.107861091158426</v>
      </c>
      <c r="Y658" s="14">
        <v>8.8809980325287197E-2</v>
      </c>
      <c r="Z658" s="14">
        <v>4.7717401447326703E-2</v>
      </c>
      <c r="AA658" s="14">
        <v>5.2108517809628399E-2</v>
      </c>
      <c r="AB658" s="14">
        <v>0.101298931076046</v>
      </c>
      <c r="AC658" s="14">
        <v>0.131439800666039</v>
      </c>
      <c r="AD658" s="14">
        <v>0.14669436683411299</v>
      </c>
      <c r="AE658" s="14"/>
      <c r="AF658" s="14">
        <v>0.114862274537955</v>
      </c>
      <c r="AG658" s="14">
        <v>9.4974057630894407E-2</v>
      </c>
      <c r="AH658" s="14">
        <v>5.4957927095533703E-2</v>
      </c>
      <c r="AI658" s="14"/>
      <c r="AJ658" s="14">
        <v>0.131481910690285</v>
      </c>
      <c r="AK658" s="14">
        <v>6.6926417513248307E-2</v>
      </c>
      <c r="AL658" s="14">
        <v>9.6948217835626904E-2</v>
      </c>
      <c r="AM658" s="14">
        <v>0.16468595737234901</v>
      </c>
      <c r="AN658" s="14">
        <v>6.5832857555012295E-2</v>
      </c>
      <c r="AO658" s="14"/>
      <c r="AP658" s="14">
        <v>0.128286813444902</v>
      </c>
      <c r="AQ658" s="14">
        <v>5.3527200979603402E-2</v>
      </c>
      <c r="AR658" s="14">
        <v>0.105290101295961</v>
      </c>
      <c r="AS658" s="14">
        <v>0.13132662728793101</v>
      </c>
      <c r="AT658" s="14">
        <v>0.118660849956301</v>
      </c>
      <c r="AU658" s="14"/>
      <c r="AV658" s="14" t="s">
        <v>84</v>
      </c>
      <c r="AW658" s="14">
        <v>0.108457731254929</v>
      </c>
      <c r="AX658" s="14">
        <v>0.103205234398302</v>
      </c>
      <c r="AY658" s="14">
        <v>6.6093255331208495E-2</v>
      </c>
      <c r="AZ658" s="14">
        <v>3.4946101244221699E-2</v>
      </c>
      <c r="BA658" s="14"/>
      <c r="BB658" s="14">
        <v>5.5143824467439602E-2</v>
      </c>
      <c r="BC658" s="14">
        <v>0.13084572963333899</v>
      </c>
      <c r="BD658" s="14">
        <v>0.20169040523729101</v>
      </c>
      <c r="BE658" s="14"/>
      <c r="BF658" s="14">
        <v>0.130013372993318</v>
      </c>
    </row>
    <row r="659" spans="2:58" x14ac:dyDescent="0.35">
      <c r="B659" t="s">
        <v>250</v>
      </c>
      <c r="C659" s="14">
        <v>0.10684697607964801</v>
      </c>
      <c r="D659" s="14">
        <v>0.107617149238824</v>
      </c>
      <c r="E659" s="14">
        <v>0.10640892838689001</v>
      </c>
      <c r="F659" s="14"/>
      <c r="G659" s="14">
        <v>0.152256939376676</v>
      </c>
      <c r="H659" s="14">
        <v>0.12687114376182901</v>
      </c>
      <c r="I659" s="14">
        <v>9.3371164684554198E-2</v>
      </c>
      <c r="J659" s="14">
        <v>0.10822976629412601</v>
      </c>
      <c r="K659" s="14">
        <v>5.6918615942607498E-2</v>
      </c>
      <c r="L659" s="14">
        <v>0.103748391289517</v>
      </c>
      <c r="M659" s="14"/>
      <c r="N659" s="14">
        <v>0.106280332997918</v>
      </c>
      <c r="O659" s="14">
        <v>0.111169570214215</v>
      </c>
      <c r="P659" s="14">
        <v>0.10247678559104</v>
      </c>
      <c r="Q659" s="14">
        <v>0.104929088171393</v>
      </c>
      <c r="R659" s="14"/>
      <c r="S659" s="14">
        <v>7.0351197900446596E-2</v>
      </c>
      <c r="T659" s="14">
        <v>0.11506871172535101</v>
      </c>
      <c r="U659" s="14">
        <v>0.10913779893587799</v>
      </c>
      <c r="V659" s="14">
        <v>8.2551536495304598E-2</v>
      </c>
      <c r="W659" s="14">
        <v>8.9575563344030107E-2</v>
      </c>
      <c r="X659" s="14">
        <v>0.14317137227134799</v>
      </c>
      <c r="Y659" s="14">
        <v>0.10385255016571</v>
      </c>
      <c r="Z659" s="14">
        <v>0.117341651209781</v>
      </c>
      <c r="AA659" s="14">
        <v>0.131727330661535</v>
      </c>
      <c r="AB659" s="14">
        <v>0.113653204600627</v>
      </c>
      <c r="AC659" s="14">
        <v>0.139837223272647</v>
      </c>
      <c r="AD659" s="14">
        <v>6.7104224714888402E-2</v>
      </c>
      <c r="AE659" s="14"/>
      <c r="AF659" s="14">
        <v>8.7653353869468903E-2</v>
      </c>
      <c r="AG659" s="14">
        <v>0.128928282832726</v>
      </c>
      <c r="AH659" s="14">
        <v>8.2186011889452001E-2</v>
      </c>
      <c r="AI659" s="14"/>
      <c r="AJ659" s="14">
        <v>0.10585601848781701</v>
      </c>
      <c r="AK659" s="14">
        <v>0.11792748031351501</v>
      </c>
      <c r="AL659" s="14">
        <v>0.165290359732428</v>
      </c>
      <c r="AM659" s="14">
        <v>3.4613612874537299E-2</v>
      </c>
      <c r="AN659" s="14">
        <v>6.8560622114051506E-2</v>
      </c>
      <c r="AO659" s="14"/>
      <c r="AP659" s="14">
        <v>9.48988755040856E-2</v>
      </c>
      <c r="AQ659" s="14">
        <v>0.105654703123951</v>
      </c>
      <c r="AR659" s="14">
        <v>0.147952004366176</v>
      </c>
      <c r="AS659" s="14">
        <v>8.2114671706094794E-2</v>
      </c>
      <c r="AT659" s="14">
        <v>0.10457241394106</v>
      </c>
      <c r="AU659" s="14"/>
      <c r="AV659" s="14" t="s">
        <v>84</v>
      </c>
      <c r="AW659" s="14">
        <v>9.7670923213513797E-2</v>
      </c>
      <c r="AX659" s="14">
        <v>0.116992477783815</v>
      </c>
      <c r="AY659" s="14">
        <v>0.144599625335711</v>
      </c>
      <c r="AZ659" s="14">
        <v>3.9460179052275203E-2</v>
      </c>
      <c r="BA659" s="14"/>
      <c r="BB659" s="14">
        <v>9.1078033929384405E-2</v>
      </c>
      <c r="BC659" s="14">
        <v>0.10388218433001201</v>
      </c>
      <c r="BD659" s="14">
        <v>0.15565855840886</v>
      </c>
      <c r="BE659" s="14"/>
      <c r="BF659" s="14">
        <v>0.116470456366258</v>
      </c>
    </row>
    <row r="660" spans="2:58" x14ac:dyDescent="0.35">
      <c r="B660" t="s">
        <v>251</v>
      </c>
      <c r="C660" s="14">
        <v>0.22399743992165699</v>
      </c>
      <c r="D660" s="14">
        <v>0.224707924967853</v>
      </c>
      <c r="E660" s="14">
        <v>0.223045489707379</v>
      </c>
      <c r="F660" s="14"/>
      <c r="G660" s="14">
        <v>0.25415144129189798</v>
      </c>
      <c r="H660" s="14">
        <v>0.230882959162371</v>
      </c>
      <c r="I660" s="14">
        <v>0.21263404629937799</v>
      </c>
      <c r="J660" s="14">
        <v>0.23164555427004399</v>
      </c>
      <c r="K660" s="14">
        <v>0.24398783085476999</v>
      </c>
      <c r="L660" s="14">
        <v>0.187898900185378</v>
      </c>
      <c r="M660" s="14"/>
      <c r="N660" s="14">
        <v>0.29222439314672499</v>
      </c>
      <c r="O660" s="14">
        <v>0.22474607087517701</v>
      </c>
      <c r="P660" s="14">
        <v>0.17673338954849899</v>
      </c>
      <c r="Q660" s="14">
        <v>0.191254159311608</v>
      </c>
      <c r="R660" s="14"/>
      <c r="S660" s="14">
        <v>0.247047687678044</v>
      </c>
      <c r="T660" s="14">
        <v>0.188637607996471</v>
      </c>
      <c r="U660" s="14">
        <v>0.22936863435868499</v>
      </c>
      <c r="V660" s="14">
        <v>0.16007318451055999</v>
      </c>
      <c r="W660" s="14">
        <v>0.24615827713438601</v>
      </c>
      <c r="X660" s="14">
        <v>0.235673522019618</v>
      </c>
      <c r="Y660" s="14">
        <v>0.21466027753887901</v>
      </c>
      <c r="Z660" s="14">
        <v>0.29109290128426901</v>
      </c>
      <c r="AA660" s="14">
        <v>0.23171641701281701</v>
      </c>
      <c r="AB660" s="14">
        <v>0.23728490446321099</v>
      </c>
      <c r="AC660" s="14">
        <v>0.23929428993633001</v>
      </c>
      <c r="AD660" s="14">
        <v>0.201922402698441</v>
      </c>
      <c r="AE660" s="14"/>
      <c r="AF660" s="14">
        <v>0.15718034323182301</v>
      </c>
      <c r="AG660" s="14">
        <v>0.28067761180301498</v>
      </c>
      <c r="AH660" s="14">
        <v>0.21280923454730599</v>
      </c>
      <c r="AI660" s="14"/>
      <c r="AJ660" s="14">
        <v>0.17575024681347201</v>
      </c>
      <c r="AK660" s="14">
        <v>0.27382282177412998</v>
      </c>
      <c r="AL660" s="14">
        <v>0.26632313442319</v>
      </c>
      <c r="AM660" s="14">
        <v>0.15015069643873499</v>
      </c>
      <c r="AN660" s="14">
        <v>0.19623813604408</v>
      </c>
      <c r="AO660" s="14"/>
      <c r="AP660" s="14">
        <v>0.15357649039482399</v>
      </c>
      <c r="AQ660" s="14">
        <v>0.30038456553938297</v>
      </c>
      <c r="AR660" s="14">
        <v>0.26200606874302002</v>
      </c>
      <c r="AS660" s="14">
        <v>0.14533330005221501</v>
      </c>
      <c r="AT660" s="14">
        <v>0.12962098697630201</v>
      </c>
      <c r="AU660" s="14"/>
      <c r="AV660" s="14" t="s">
        <v>84</v>
      </c>
      <c r="AW660" s="14">
        <v>0.245241301671214</v>
      </c>
      <c r="AX660" s="14">
        <v>0.25225114234665003</v>
      </c>
      <c r="AY660" s="14">
        <v>0.24110248356721301</v>
      </c>
      <c r="AZ660" s="14">
        <v>0.26547803286942101</v>
      </c>
      <c r="BA660" s="14"/>
      <c r="BB660" s="14">
        <v>0.30067294963532099</v>
      </c>
      <c r="BC660" s="14">
        <v>0.12212594950629201</v>
      </c>
      <c r="BD660" s="14">
        <v>0.11876547038107101</v>
      </c>
      <c r="BE660" s="14"/>
      <c r="BF660" s="14">
        <v>0.177793767611894</v>
      </c>
    </row>
    <row r="661" spans="2:58" x14ac:dyDescent="0.35">
      <c r="B661" t="s">
        <v>252</v>
      </c>
      <c r="C661" s="14">
        <v>0.16161374704853801</v>
      </c>
      <c r="D661" s="14">
        <v>0.16686580424778899</v>
      </c>
      <c r="E661" s="14">
        <v>0.15695229426743201</v>
      </c>
      <c r="F661" s="14"/>
      <c r="G661" s="14">
        <v>0.17425881361947901</v>
      </c>
      <c r="H661" s="14">
        <v>0.204855800264787</v>
      </c>
      <c r="I661" s="14">
        <v>0.182879044292863</v>
      </c>
      <c r="J661" s="14">
        <v>0.13877930217081499</v>
      </c>
      <c r="K661" s="14">
        <v>0.136137984453541</v>
      </c>
      <c r="L661" s="14">
        <v>0.136508455361458</v>
      </c>
      <c r="M661" s="14"/>
      <c r="N661" s="14">
        <v>0.17034448285286599</v>
      </c>
      <c r="O661" s="14">
        <v>0.15347820024416201</v>
      </c>
      <c r="P661" s="14">
        <v>0.151754547630708</v>
      </c>
      <c r="Q661" s="14">
        <v>0.170329825070965</v>
      </c>
      <c r="R661" s="14"/>
      <c r="S661" s="14">
        <v>0.18026389432804199</v>
      </c>
      <c r="T661" s="14">
        <v>0.15060098774549899</v>
      </c>
      <c r="U661" s="14">
        <v>0.185887021630608</v>
      </c>
      <c r="V661" s="14">
        <v>0.16285915424477501</v>
      </c>
      <c r="W661" s="14">
        <v>0.16665795276502701</v>
      </c>
      <c r="X661" s="14">
        <v>0.16755353081579699</v>
      </c>
      <c r="Y661" s="14">
        <v>0.112104386430013</v>
      </c>
      <c r="Z661" s="14">
        <v>0.202377331808998</v>
      </c>
      <c r="AA661" s="14">
        <v>0.208215545529917</v>
      </c>
      <c r="AB661" s="14">
        <v>0.11077239410617901</v>
      </c>
      <c r="AC661" s="14">
        <v>0.15053917874669001</v>
      </c>
      <c r="AD661" s="14">
        <v>0.102060212879916</v>
      </c>
      <c r="AE661" s="14"/>
      <c r="AF661" s="14">
        <v>0.13040874618047299</v>
      </c>
      <c r="AG661" s="14">
        <v>0.178945938968334</v>
      </c>
      <c r="AH661" s="14">
        <v>0.185537295467749</v>
      </c>
      <c r="AI661" s="14"/>
      <c r="AJ661" s="14">
        <v>9.8380154654914301E-2</v>
      </c>
      <c r="AK661" s="14">
        <v>0.25739177251192302</v>
      </c>
      <c r="AL661" s="14">
        <v>0.13809945930315701</v>
      </c>
      <c r="AM661" s="14">
        <v>6.8002111412191799E-2</v>
      </c>
      <c r="AN661" s="14">
        <v>0.14821561249204099</v>
      </c>
      <c r="AO661" s="14"/>
      <c r="AP661" s="14">
        <v>9.8978377687284097E-2</v>
      </c>
      <c r="AQ661" s="14">
        <v>0.26734302299027302</v>
      </c>
      <c r="AR661" s="14">
        <v>0.13450821258246001</v>
      </c>
      <c r="AS661" s="14">
        <v>8.7801649516008204E-2</v>
      </c>
      <c r="AT661" s="14">
        <v>6.4338466554299201E-2</v>
      </c>
      <c r="AU661" s="14"/>
      <c r="AV661" s="14" t="s">
        <v>84</v>
      </c>
      <c r="AW661" s="14">
        <v>0.179555554472802</v>
      </c>
      <c r="AX661" s="14">
        <v>0.167515206452272</v>
      </c>
      <c r="AY661" s="14">
        <v>0.17011876581094401</v>
      </c>
      <c r="AZ661" s="14">
        <v>0.17495019939398401</v>
      </c>
      <c r="BA661" s="14"/>
      <c r="BB661" s="14">
        <v>0.26506087626675501</v>
      </c>
      <c r="BC661" s="14">
        <v>6.0575724817360503E-2</v>
      </c>
      <c r="BD661" s="14">
        <v>2.4783582897763601E-2</v>
      </c>
      <c r="BE661" s="14"/>
      <c r="BF661" s="14">
        <v>0.11510689447810001</v>
      </c>
    </row>
    <row r="662" spans="2:58" x14ac:dyDescent="0.35">
      <c r="B662" t="s">
        <v>253</v>
      </c>
      <c r="C662" s="14">
        <v>4.9162060350927399E-2</v>
      </c>
      <c r="D662" s="14">
        <v>5.47943234399818E-2</v>
      </c>
      <c r="E662" s="14">
        <v>4.3796563301266703E-2</v>
      </c>
      <c r="F662" s="14"/>
      <c r="G662" s="14">
        <v>5.9569288527977597E-2</v>
      </c>
      <c r="H662" s="14">
        <v>0.102637324691304</v>
      </c>
      <c r="I662" s="14">
        <v>4.2245301215752998E-2</v>
      </c>
      <c r="J662" s="14">
        <v>3.7170025196903399E-2</v>
      </c>
      <c r="K662" s="14">
        <v>2.0262868579962599E-2</v>
      </c>
      <c r="L662" s="14">
        <v>3.3595954616557698E-2</v>
      </c>
      <c r="M662" s="14"/>
      <c r="N662" s="14">
        <v>6.7617948098170802E-2</v>
      </c>
      <c r="O662" s="14">
        <v>4.0377920626740997E-2</v>
      </c>
      <c r="P662" s="14">
        <v>5.3923197707514997E-2</v>
      </c>
      <c r="Q662" s="14">
        <v>3.5040979613531698E-2</v>
      </c>
      <c r="R662" s="14"/>
      <c r="S662" s="14">
        <v>8.7963252303074196E-2</v>
      </c>
      <c r="T662" s="14">
        <v>3.3082782399104699E-2</v>
      </c>
      <c r="U662" s="14">
        <v>2.90229024354875E-2</v>
      </c>
      <c r="V662" s="14">
        <v>3.2995828925284097E-2</v>
      </c>
      <c r="W662" s="14">
        <v>4.7662869778265102E-2</v>
      </c>
      <c r="X662" s="14">
        <v>3.0071357706359599E-2</v>
      </c>
      <c r="Y662" s="14">
        <v>4.7948028546311597E-2</v>
      </c>
      <c r="Z662" s="14">
        <v>7.1229542655292494E-2</v>
      </c>
      <c r="AA662" s="14">
        <v>6.93472154960173E-2</v>
      </c>
      <c r="AB662" s="14">
        <v>3.2924049143545103E-2</v>
      </c>
      <c r="AC662" s="14">
        <v>3.8199767769988902E-2</v>
      </c>
      <c r="AD662" s="14">
        <v>6.7579560710894507E-2</v>
      </c>
      <c r="AE662" s="14"/>
      <c r="AF662" s="14">
        <v>3.9754905773416803E-2</v>
      </c>
      <c r="AG662" s="14">
        <v>5.2708172929678603E-2</v>
      </c>
      <c r="AH662" s="14">
        <v>4.3041624542384499E-2</v>
      </c>
      <c r="AI662" s="14"/>
      <c r="AJ662" s="14">
        <v>2.4863646304408699E-2</v>
      </c>
      <c r="AK662" s="14">
        <v>8.2047011915806906E-2</v>
      </c>
      <c r="AL662" s="14">
        <v>1.9608759792968999E-2</v>
      </c>
      <c r="AM662" s="14">
        <v>3.3624074914001399E-2</v>
      </c>
      <c r="AN662" s="14">
        <v>6.0646769077614703E-2</v>
      </c>
      <c r="AO662" s="14"/>
      <c r="AP662" s="14">
        <v>2.5687171283087801E-2</v>
      </c>
      <c r="AQ662" s="14">
        <v>9.4630724246233297E-2</v>
      </c>
      <c r="AR662" s="14">
        <v>3.63703171862211E-2</v>
      </c>
      <c r="AS662" s="14">
        <v>1.22464593077519E-2</v>
      </c>
      <c r="AT662" s="14">
        <v>0</v>
      </c>
      <c r="AU662" s="14"/>
      <c r="AV662" s="14" t="s">
        <v>84</v>
      </c>
      <c r="AW662" s="14">
        <v>3.5466572044034902E-2</v>
      </c>
      <c r="AX662" s="14">
        <v>6.06461872012286E-2</v>
      </c>
      <c r="AY662" s="14">
        <v>0.116779268090047</v>
      </c>
      <c r="AZ662" s="14">
        <v>4.1156805240192398E-2</v>
      </c>
      <c r="BA662" s="14"/>
      <c r="BB662" s="14">
        <v>6.7544427496962503E-2</v>
      </c>
      <c r="BC662" s="14">
        <v>7.4401203864393004E-3</v>
      </c>
      <c r="BD662" s="14">
        <v>0</v>
      </c>
      <c r="BE662" s="14"/>
      <c r="BF662" s="14">
        <v>2.8493871408208499E-2</v>
      </c>
    </row>
    <row r="663" spans="2:58" x14ac:dyDescent="0.35">
      <c r="B663" t="s">
        <v>254</v>
      </c>
      <c r="C663" s="14">
        <v>3.4212579989985802E-2</v>
      </c>
      <c r="D663" s="14">
        <v>4.0847104841493599E-2</v>
      </c>
      <c r="E663" s="14">
        <v>2.7822317207070402E-2</v>
      </c>
      <c r="F663" s="14"/>
      <c r="G663" s="14">
        <v>5.0742472167670402E-2</v>
      </c>
      <c r="H663" s="14">
        <v>6.2449412205532802E-2</v>
      </c>
      <c r="I663" s="14">
        <v>4.80431651144669E-2</v>
      </c>
      <c r="J663" s="14">
        <v>2.2331030375149798E-2</v>
      </c>
      <c r="K663" s="14">
        <v>1.03203286076398E-2</v>
      </c>
      <c r="L663" s="14">
        <v>1.4769500273082201E-2</v>
      </c>
      <c r="M663" s="14"/>
      <c r="N663" s="14">
        <v>3.2480000133853798E-2</v>
      </c>
      <c r="O663" s="14">
        <v>3.3685468253218699E-2</v>
      </c>
      <c r="P663" s="14">
        <v>4.4448736526380102E-2</v>
      </c>
      <c r="Q663" s="14">
        <v>2.8244490511824601E-2</v>
      </c>
      <c r="R663" s="14"/>
      <c r="S663" s="14">
        <v>5.6633734777504503E-2</v>
      </c>
      <c r="T663" s="14">
        <v>1.1579920042065E-2</v>
      </c>
      <c r="U663" s="14">
        <v>3.8772982491025301E-2</v>
      </c>
      <c r="V663" s="14">
        <v>3.8079467824157699E-2</v>
      </c>
      <c r="W663" s="14">
        <v>1.2925409921346101E-2</v>
      </c>
      <c r="X663" s="14">
        <v>4.42438871552054E-2</v>
      </c>
      <c r="Y663" s="14">
        <v>4.2542435285117697E-2</v>
      </c>
      <c r="Z663" s="14">
        <v>2.2861226519428901E-2</v>
      </c>
      <c r="AA663" s="14">
        <v>3.5054526051680697E-2</v>
      </c>
      <c r="AB663" s="14">
        <v>4.6426271268177298E-2</v>
      </c>
      <c r="AC663" s="14">
        <v>8.81898394483587E-3</v>
      </c>
      <c r="AD663" s="14">
        <v>1.87262292005645E-2</v>
      </c>
      <c r="AE663" s="14"/>
      <c r="AF663" s="14">
        <v>2.5319555929714702E-2</v>
      </c>
      <c r="AG663" s="14">
        <v>3.7213599341574602E-2</v>
      </c>
      <c r="AH663" s="14">
        <v>4.6788658694488602E-2</v>
      </c>
      <c r="AI663" s="14"/>
      <c r="AJ663" s="14">
        <v>1.77139860468408E-2</v>
      </c>
      <c r="AK663" s="14">
        <v>5.9076525460889401E-2</v>
      </c>
      <c r="AL663" s="14">
        <v>4.0330092196481399E-2</v>
      </c>
      <c r="AM663" s="14">
        <v>0</v>
      </c>
      <c r="AN663" s="14">
        <v>2.9012843690554999E-2</v>
      </c>
      <c r="AO663" s="14"/>
      <c r="AP663" s="14">
        <v>2.46554287652169E-2</v>
      </c>
      <c r="AQ663" s="14">
        <v>5.4414235565524799E-2</v>
      </c>
      <c r="AR663" s="14">
        <v>3.4336477317532303E-2</v>
      </c>
      <c r="AS663" s="14">
        <v>1.3304139804059799E-2</v>
      </c>
      <c r="AT663" s="14">
        <v>1.6269622465879902E-2</v>
      </c>
      <c r="AU663" s="14"/>
      <c r="AV663" s="14" t="s">
        <v>84</v>
      </c>
      <c r="AW663" s="14">
        <v>2.8283431456813501E-2</v>
      </c>
      <c r="AX663" s="14">
        <v>1.9886940599468099E-2</v>
      </c>
      <c r="AY663" s="14">
        <v>7.1516499355067903E-2</v>
      </c>
      <c r="AZ663" s="14">
        <v>0.124154459154214</v>
      </c>
      <c r="BA663" s="14"/>
      <c r="BB663" s="14">
        <v>3.9735780955076197E-2</v>
      </c>
      <c r="BC663" s="14">
        <v>0</v>
      </c>
      <c r="BD663" s="14">
        <v>2.5941805543704999E-2</v>
      </c>
      <c r="BE663" s="14"/>
      <c r="BF663" s="14">
        <v>2.0230758382382599E-2</v>
      </c>
    </row>
    <row r="664" spans="2:58" x14ac:dyDescent="0.35">
      <c r="B664" t="s">
        <v>97</v>
      </c>
      <c r="C664" s="14">
        <v>0.11552404970728899</v>
      </c>
      <c r="D664" s="14">
        <v>0.102441309690531</v>
      </c>
      <c r="E664" s="14">
        <v>0.12866545270560201</v>
      </c>
      <c r="F664" s="14"/>
      <c r="G664" s="14">
        <v>0.12562831788304801</v>
      </c>
      <c r="H664" s="14">
        <v>9.5745971241010197E-2</v>
      </c>
      <c r="I664" s="14">
        <v>0.125876333257401</v>
      </c>
      <c r="J664" s="14">
        <v>0.114264876136774</v>
      </c>
      <c r="K664" s="14">
        <v>0.12995144113884799</v>
      </c>
      <c r="L664" s="14">
        <v>0.107790369986766</v>
      </c>
      <c r="M664" s="14"/>
      <c r="N664" s="14">
        <v>6.79080835075902E-2</v>
      </c>
      <c r="O664" s="14">
        <v>0.12868553639913499</v>
      </c>
      <c r="P664" s="14">
        <v>0.107018677284656</v>
      </c>
      <c r="Q664" s="14">
        <v>0.162894416629108</v>
      </c>
      <c r="R664" s="14"/>
      <c r="S664" s="14">
        <v>0.126410839467888</v>
      </c>
      <c r="T664" s="14">
        <v>0.113997137573221</v>
      </c>
      <c r="U664" s="14">
        <v>7.9516906162209897E-2</v>
      </c>
      <c r="V664" s="14">
        <v>0.15407485713319799</v>
      </c>
      <c r="W664" s="14">
        <v>8.3140173327981001E-2</v>
      </c>
      <c r="X664" s="14">
        <v>0.110876001042624</v>
      </c>
      <c r="Y664" s="14">
        <v>0.13766243725520699</v>
      </c>
      <c r="Z664" s="14">
        <v>9.3093829811903797E-2</v>
      </c>
      <c r="AA664" s="14">
        <v>8.1813047250187093E-2</v>
      </c>
      <c r="AB664" s="14">
        <v>0.15091497427679301</v>
      </c>
      <c r="AC664" s="14">
        <v>0.112457489980296</v>
      </c>
      <c r="AD664" s="14">
        <v>0.13450883923962201</v>
      </c>
      <c r="AE664" s="14"/>
      <c r="AF664" s="14">
        <v>9.7836955996626798E-2</v>
      </c>
      <c r="AG664" s="14">
        <v>0.100302551420571</v>
      </c>
      <c r="AH664" s="14">
        <v>0.193842774864669</v>
      </c>
      <c r="AI664" s="14"/>
      <c r="AJ664" s="14">
        <v>8.5428178722531806E-2</v>
      </c>
      <c r="AK664" s="14">
        <v>9.2041972342422396E-2</v>
      </c>
      <c r="AL664" s="14">
        <v>0.124752733371587</v>
      </c>
      <c r="AM664" s="14">
        <v>6.6139410144166799E-2</v>
      </c>
      <c r="AN664" s="14">
        <v>0.20497159328475001</v>
      </c>
      <c r="AO664" s="14"/>
      <c r="AP664" s="14">
        <v>9.6491682772992401E-2</v>
      </c>
      <c r="AQ664" s="14">
        <v>7.6005671120485396E-2</v>
      </c>
      <c r="AR664" s="14">
        <v>8.4779949971982793E-2</v>
      </c>
      <c r="AS664" s="14">
        <v>7.2986505240303798E-2</v>
      </c>
      <c r="AT664" s="14">
        <v>0.27950627546710299</v>
      </c>
      <c r="AU664" s="14"/>
      <c r="AV664" s="14" t="s">
        <v>84</v>
      </c>
      <c r="AW664" s="14">
        <v>0.106433013684193</v>
      </c>
      <c r="AX664" s="14">
        <v>0.114918121379931</v>
      </c>
      <c r="AY664" s="14">
        <v>8.2787922914692599E-2</v>
      </c>
      <c r="AZ664" s="14">
        <v>0.121587489221685</v>
      </c>
      <c r="BA664" s="14"/>
      <c r="BB664" s="14">
        <v>9.3224994531512201E-2</v>
      </c>
      <c r="BC664" s="14">
        <v>4.5406524490630901E-2</v>
      </c>
      <c r="BD664" s="14">
        <v>0.163408582625135</v>
      </c>
      <c r="BE664" s="14"/>
      <c r="BF664" s="14">
        <v>8.8157749311232894E-2</v>
      </c>
    </row>
    <row r="665" spans="2:58" x14ac:dyDescent="0.35"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</row>
    <row r="666" spans="2:58" x14ac:dyDescent="0.35">
      <c r="B666" s="6" t="s">
        <v>260</v>
      </c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</row>
    <row r="667" spans="2:58" x14ac:dyDescent="0.35">
      <c r="B667" s="24" t="s">
        <v>82</v>
      </c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</row>
    <row r="668" spans="2:58" x14ac:dyDescent="0.35">
      <c r="B668" t="s">
        <v>248</v>
      </c>
      <c r="C668" s="14">
        <v>0.20877370993111299</v>
      </c>
      <c r="D668" s="14">
        <v>0.20735403721674001</v>
      </c>
      <c r="E668" s="14">
        <v>0.210779198348582</v>
      </c>
      <c r="F668" s="14"/>
      <c r="G668" s="14">
        <v>0.103635373232025</v>
      </c>
      <c r="H668" s="14">
        <v>0.12928754705949999</v>
      </c>
      <c r="I668" s="14">
        <v>0.184221972798812</v>
      </c>
      <c r="J668" s="14">
        <v>0.25017873301070698</v>
      </c>
      <c r="K668" s="14">
        <v>0.28482751967565301</v>
      </c>
      <c r="L668" s="14">
        <v>0.27841239262568401</v>
      </c>
      <c r="M668" s="14"/>
      <c r="N668" s="14">
        <v>0.17850517230838001</v>
      </c>
      <c r="O668" s="14">
        <v>0.18428816479577201</v>
      </c>
      <c r="P668" s="14">
        <v>0.25363520630296599</v>
      </c>
      <c r="Q668" s="14">
        <v>0.22497358442085</v>
      </c>
      <c r="R668" s="14"/>
      <c r="S668" s="14">
        <v>0.149638330929595</v>
      </c>
      <c r="T668" s="14">
        <v>0.27146789398715099</v>
      </c>
      <c r="U668" s="14">
        <v>0.200419763995489</v>
      </c>
      <c r="V668" s="14">
        <v>0.267311888111262</v>
      </c>
      <c r="W668" s="14">
        <v>0.231708440527198</v>
      </c>
      <c r="X668" s="14">
        <v>0.18210322276706301</v>
      </c>
      <c r="Y668" s="14">
        <v>0.23046693623565601</v>
      </c>
      <c r="Z668" s="14">
        <v>0.16621133304983399</v>
      </c>
      <c r="AA668" s="14">
        <v>0.185821500793968</v>
      </c>
      <c r="AB668" s="14">
        <v>0.20032823760882701</v>
      </c>
      <c r="AC668" s="14">
        <v>0.19924244978516101</v>
      </c>
      <c r="AD668" s="14">
        <v>0.21098808209199801</v>
      </c>
      <c r="AE668" s="14"/>
      <c r="AF668" s="14">
        <v>0.33335482002299099</v>
      </c>
      <c r="AG668" s="14">
        <v>0.133203636061314</v>
      </c>
      <c r="AH668" s="14">
        <v>0.17881296434286101</v>
      </c>
      <c r="AI668" s="14"/>
      <c r="AJ668" s="14">
        <v>0.35086322297845102</v>
      </c>
      <c r="AK668" s="14">
        <v>5.2613795696062199E-2</v>
      </c>
      <c r="AL668" s="14">
        <v>0.183896341699995</v>
      </c>
      <c r="AM668" s="14">
        <v>0.447332865289646</v>
      </c>
      <c r="AN668" s="14">
        <v>0.21943340013798801</v>
      </c>
      <c r="AO668" s="14"/>
      <c r="AP668" s="14">
        <v>0.37190816117369402</v>
      </c>
      <c r="AQ668" s="14">
        <v>4.3683549036201197E-2</v>
      </c>
      <c r="AR668" s="14">
        <v>0.18333904507391999</v>
      </c>
      <c r="AS668" s="14">
        <v>0.44823588194722302</v>
      </c>
      <c r="AT668" s="14">
        <v>0.26516577476291397</v>
      </c>
      <c r="AU668" s="14"/>
      <c r="AV668" s="14" t="s">
        <v>84</v>
      </c>
      <c r="AW668" s="14">
        <v>0.20811454470105101</v>
      </c>
      <c r="AX668" s="14">
        <v>0.15969405540463999</v>
      </c>
      <c r="AY668" s="14">
        <v>0.100924934228112</v>
      </c>
      <c r="AZ668" s="14">
        <v>0.15953115580687</v>
      </c>
      <c r="BA668" s="14"/>
      <c r="BB668" s="14">
        <v>8.2288932927504804E-2</v>
      </c>
      <c r="BC668" s="14">
        <v>0.52086041241580205</v>
      </c>
      <c r="BD668" s="14">
        <v>0.29346075933829902</v>
      </c>
      <c r="BE668" s="14"/>
      <c r="BF668" s="14">
        <v>0.31593590075470501</v>
      </c>
    </row>
    <row r="669" spans="2:58" x14ac:dyDescent="0.35">
      <c r="B669" t="s">
        <v>249</v>
      </c>
      <c r="C669" s="14">
        <v>0.113680757425933</v>
      </c>
      <c r="D669" s="14">
        <v>0.100779176892107</v>
      </c>
      <c r="E669" s="14">
        <v>0.12561725881221</v>
      </c>
      <c r="F669" s="14"/>
      <c r="G669" s="14">
        <v>8.9060816085997405E-2</v>
      </c>
      <c r="H669" s="14">
        <v>8.9860354545773097E-2</v>
      </c>
      <c r="I669" s="14">
        <v>0.104753188335984</v>
      </c>
      <c r="J669" s="14">
        <v>0.123272430559745</v>
      </c>
      <c r="K669" s="14">
        <v>0.12505051640686299</v>
      </c>
      <c r="L669" s="14">
        <v>0.14121764208269</v>
      </c>
      <c r="M669" s="14"/>
      <c r="N669" s="14">
        <v>0.11624247095858301</v>
      </c>
      <c r="O669" s="14">
        <v>0.118336827572012</v>
      </c>
      <c r="P669" s="14">
        <v>0.12897320833197801</v>
      </c>
      <c r="Q669" s="14">
        <v>9.2611282595407796E-2</v>
      </c>
      <c r="R669" s="14"/>
      <c r="S669" s="14">
        <v>8.8559239487302599E-2</v>
      </c>
      <c r="T669" s="14">
        <v>0.11782008608627199</v>
      </c>
      <c r="U669" s="14">
        <v>0.13865317591686299</v>
      </c>
      <c r="V669" s="14">
        <v>0.11130053443178201</v>
      </c>
      <c r="W669" s="14">
        <v>9.4947949553993993E-2</v>
      </c>
      <c r="X669" s="14">
        <v>0.156275785737538</v>
      </c>
      <c r="Y669" s="14">
        <v>8.2783123788851207E-2</v>
      </c>
      <c r="Z669" s="14">
        <v>1.11625921444704E-2</v>
      </c>
      <c r="AA669" s="14">
        <v>8.4023755425542898E-2</v>
      </c>
      <c r="AB669" s="14">
        <v>0.13239632383659</v>
      </c>
      <c r="AC669" s="14">
        <v>0.18851805409604999</v>
      </c>
      <c r="AD669" s="14">
        <v>0.21586085754370801</v>
      </c>
      <c r="AE669" s="14"/>
      <c r="AF669" s="14">
        <v>0.13835093978670801</v>
      </c>
      <c r="AG669" s="14">
        <v>0.115074901140025</v>
      </c>
      <c r="AH669" s="14">
        <v>5.9979457653057601E-2</v>
      </c>
      <c r="AI669" s="14"/>
      <c r="AJ669" s="14">
        <v>0.15097911504108999</v>
      </c>
      <c r="AK669" s="14">
        <v>8.0153952251501098E-2</v>
      </c>
      <c r="AL669" s="14">
        <v>9.1492556048916901E-2</v>
      </c>
      <c r="AM669" s="14">
        <v>0.20013722892672201</v>
      </c>
      <c r="AN669" s="14">
        <v>8.5169623295081404E-2</v>
      </c>
      <c r="AO669" s="14"/>
      <c r="AP669" s="14">
        <v>0.15636154995571599</v>
      </c>
      <c r="AQ669" s="14">
        <v>5.9219185919137399E-2</v>
      </c>
      <c r="AR669" s="14">
        <v>0.105601745225615</v>
      </c>
      <c r="AS669" s="14">
        <v>0.15424814081185201</v>
      </c>
      <c r="AT669" s="14">
        <v>0.14976200807365</v>
      </c>
      <c r="AU669" s="14"/>
      <c r="AV669" s="14" t="s">
        <v>84</v>
      </c>
      <c r="AW669" s="14">
        <v>0.116365556271848</v>
      </c>
      <c r="AX669" s="14">
        <v>0.11542726786457901</v>
      </c>
      <c r="AY669" s="14">
        <v>0.102968106061797</v>
      </c>
      <c r="AZ669" s="14">
        <v>4.0396725704516502E-2</v>
      </c>
      <c r="BA669" s="14"/>
      <c r="BB669" s="14">
        <v>5.4454079863977302E-2</v>
      </c>
      <c r="BC669" s="14">
        <v>0.17617483662506001</v>
      </c>
      <c r="BD669" s="14">
        <v>0.22730954101300299</v>
      </c>
      <c r="BE669" s="14"/>
      <c r="BF669" s="14">
        <v>0.14823847786248701</v>
      </c>
    </row>
    <row r="670" spans="2:58" x14ac:dyDescent="0.35">
      <c r="B670" t="s">
        <v>250</v>
      </c>
      <c r="C670" s="14">
        <v>0.108104527452679</v>
      </c>
      <c r="D670" s="14">
        <v>0.108692678296183</v>
      </c>
      <c r="E670" s="14">
        <v>0.10784828551145</v>
      </c>
      <c r="F670" s="14"/>
      <c r="G670" s="14">
        <v>0.16543228926942499</v>
      </c>
      <c r="H670" s="14">
        <v>0.112775956737256</v>
      </c>
      <c r="I670" s="14">
        <v>0.104710152351723</v>
      </c>
      <c r="J670" s="14">
        <v>8.6455357254990997E-2</v>
      </c>
      <c r="K670" s="14">
        <v>9.5374188560927595E-2</v>
      </c>
      <c r="L670" s="14">
        <v>9.5125328328784994E-2</v>
      </c>
      <c r="M670" s="14"/>
      <c r="N670" s="14">
        <v>0.108979580191332</v>
      </c>
      <c r="O670" s="14">
        <v>0.122276388695189</v>
      </c>
      <c r="P670" s="14">
        <v>0.101462475001356</v>
      </c>
      <c r="Q670" s="14">
        <v>9.8281554959542702E-2</v>
      </c>
      <c r="R670" s="14"/>
      <c r="S670" s="14">
        <v>8.5516350293277296E-2</v>
      </c>
      <c r="T670" s="14">
        <v>0.119289734681735</v>
      </c>
      <c r="U670" s="14">
        <v>8.5466954243657703E-2</v>
      </c>
      <c r="V670" s="14">
        <v>9.4843844761203194E-2</v>
      </c>
      <c r="W670" s="14">
        <v>0.121192654063695</v>
      </c>
      <c r="X670" s="14">
        <v>0.105157170433979</v>
      </c>
      <c r="Y670" s="14">
        <v>9.8452301187824595E-2</v>
      </c>
      <c r="Z670" s="14">
        <v>0.16362519569182099</v>
      </c>
      <c r="AA670" s="14">
        <v>0.14543339497730901</v>
      </c>
      <c r="AB670" s="14">
        <v>0.11347074070724</v>
      </c>
      <c r="AC670" s="14">
        <v>8.4003586127931199E-2</v>
      </c>
      <c r="AD670" s="14">
        <v>8.3250973796006794E-2</v>
      </c>
      <c r="AE670" s="14"/>
      <c r="AF670" s="14">
        <v>9.9529201848654394E-2</v>
      </c>
      <c r="AG670" s="14">
        <v>0.115324616970832</v>
      </c>
      <c r="AH670" s="14">
        <v>7.5807227093879395E-2</v>
      </c>
      <c r="AI670" s="14"/>
      <c r="AJ670" s="14">
        <v>0.10339731080772201</v>
      </c>
      <c r="AK670" s="14">
        <v>0.101880294610393</v>
      </c>
      <c r="AL670" s="14">
        <v>0.18071428067033199</v>
      </c>
      <c r="AM670" s="14">
        <v>0.179714702888607</v>
      </c>
      <c r="AN670" s="14">
        <v>8.5463916876820201E-2</v>
      </c>
      <c r="AO670" s="14"/>
      <c r="AP670" s="14">
        <v>0.110693986132418</v>
      </c>
      <c r="AQ670" s="14">
        <v>9.83563911133543E-2</v>
      </c>
      <c r="AR670" s="14">
        <v>0.169569380543106</v>
      </c>
      <c r="AS670" s="14">
        <v>9.2285914913966594E-2</v>
      </c>
      <c r="AT670" s="14">
        <v>9.6917938244840796E-2</v>
      </c>
      <c r="AU670" s="14"/>
      <c r="AV670" s="14" t="s">
        <v>84</v>
      </c>
      <c r="AW670" s="14">
        <v>0.12792063255674299</v>
      </c>
      <c r="AX670" s="14">
        <v>0.13159369918295399</v>
      </c>
      <c r="AY670" s="14">
        <v>0.11076308187751099</v>
      </c>
      <c r="AZ670" s="14">
        <v>3.9460179052275203E-2</v>
      </c>
      <c r="BA670" s="14"/>
      <c r="BB670" s="14">
        <v>0.100646828518368</v>
      </c>
      <c r="BC670" s="14">
        <v>5.8323630316783698E-2</v>
      </c>
      <c r="BD670" s="14">
        <v>0.121456637239951</v>
      </c>
      <c r="BE670" s="14"/>
      <c r="BF670" s="14">
        <v>9.2740879231364995E-2</v>
      </c>
    </row>
    <row r="671" spans="2:58" x14ac:dyDescent="0.35">
      <c r="B671" t="s">
        <v>251</v>
      </c>
      <c r="C671" s="14">
        <v>0.235865786460247</v>
      </c>
      <c r="D671" s="14">
        <v>0.254413595945087</v>
      </c>
      <c r="E671" s="14">
        <v>0.217496664110405</v>
      </c>
      <c r="F671" s="14"/>
      <c r="G671" s="14">
        <v>0.26848876649897602</v>
      </c>
      <c r="H671" s="14">
        <v>0.21166209304644901</v>
      </c>
      <c r="I671" s="14">
        <v>0.238010865144068</v>
      </c>
      <c r="J671" s="14">
        <v>0.27287387457768197</v>
      </c>
      <c r="K671" s="14">
        <v>0.215158950621539</v>
      </c>
      <c r="L671" s="14">
        <v>0.215847950823913</v>
      </c>
      <c r="M671" s="14"/>
      <c r="N671" s="14">
        <v>0.26727266317382797</v>
      </c>
      <c r="O671" s="14">
        <v>0.23596905164368101</v>
      </c>
      <c r="P671" s="14">
        <v>0.218655360558039</v>
      </c>
      <c r="Q671" s="14">
        <v>0.21737116177587601</v>
      </c>
      <c r="R671" s="14"/>
      <c r="S671" s="14">
        <v>0.26150065177183601</v>
      </c>
      <c r="T671" s="14">
        <v>0.23390976402153399</v>
      </c>
      <c r="U671" s="14">
        <v>0.26351812648230999</v>
      </c>
      <c r="V671" s="14">
        <v>0.18629203530121599</v>
      </c>
      <c r="W671" s="14">
        <v>0.24705356390461999</v>
      </c>
      <c r="X671" s="14">
        <v>0.191503638296357</v>
      </c>
      <c r="Y671" s="14">
        <v>0.24482707130477899</v>
      </c>
      <c r="Z671" s="14">
        <v>0.30115305547882498</v>
      </c>
      <c r="AA671" s="14">
        <v>0.21723696274266699</v>
      </c>
      <c r="AB671" s="14">
        <v>0.24524138376010499</v>
      </c>
      <c r="AC671" s="14">
        <v>0.236965460803226</v>
      </c>
      <c r="AD671" s="14">
        <v>0.234157237000055</v>
      </c>
      <c r="AE671" s="14"/>
      <c r="AF671" s="14">
        <v>0.17595304924486399</v>
      </c>
      <c r="AG671" s="14">
        <v>0.28358956185467199</v>
      </c>
      <c r="AH671" s="14">
        <v>0.26222685004727198</v>
      </c>
      <c r="AI671" s="14"/>
      <c r="AJ671" s="14">
        <v>0.190159983940138</v>
      </c>
      <c r="AK671" s="14">
        <v>0.30515392391100099</v>
      </c>
      <c r="AL671" s="14">
        <v>0.26276658021016702</v>
      </c>
      <c r="AM671" s="14">
        <v>0.10310411368636201</v>
      </c>
      <c r="AN671" s="14">
        <v>0.17724403064972799</v>
      </c>
      <c r="AO671" s="14"/>
      <c r="AP671" s="14">
        <v>0.14277118378266601</v>
      </c>
      <c r="AQ671" s="14">
        <v>0.32702185748618701</v>
      </c>
      <c r="AR671" s="14">
        <v>0.24420149130947499</v>
      </c>
      <c r="AS671" s="14">
        <v>0.14442090123656001</v>
      </c>
      <c r="AT671" s="14">
        <v>0.18187485033217199</v>
      </c>
      <c r="AU671" s="14"/>
      <c r="AV671" s="14" t="s">
        <v>84</v>
      </c>
      <c r="AW671" s="14">
        <v>0.21029715320963999</v>
      </c>
      <c r="AX671" s="14">
        <v>0.27566996007776601</v>
      </c>
      <c r="AY671" s="14">
        <v>0.25892094182033198</v>
      </c>
      <c r="AZ671" s="14">
        <v>0.37956220041404298</v>
      </c>
      <c r="BA671" s="14"/>
      <c r="BB671" s="14">
        <v>0.35934299128014802</v>
      </c>
      <c r="BC671" s="14">
        <v>0.13544682671354799</v>
      </c>
      <c r="BD671" s="14">
        <v>0.170197332760087</v>
      </c>
      <c r="BE671" s="14"/>
      <c r="BF671" s="14">
        <v>0.21665572669873001</v>
      </c>
    </row>
    <row r="672" spans="2:58" x14ac:dyDescent="0.35">
      <c r="B672" t="s">
        <v>252</v>
      </c>
      <c r="C672" s="14">
        <v>0.14546000323892599</v>
      </c>
      <c r="D672" s="14">
        <v>0.13656530386047799</v>
      </c>
      <c r="E672" s="14">
        <v>0.154592180111218</v>
      </c>
      <c r="F672" s="14"/>
      <c r="G672" s="14">
        <v>0.14467205004043299</v>
      </c>
      <c r="H672" s="14">
        <v>0.20872580657079701</v>
      </c>
      <c r="I672" s="14">
        <v>0.155475568695886</v>
      </c>
      <c r="J672" s="14">
        <v>0.116715011107483</v>
      </c>
      <c r="K672" s="14">
        <v>0.13225838803995801</v>
      </c>
      <c r="L672" s="14">
        <v>0.11872477768770399</v>
      </c>
      <c r="M672" s="14"/>
      <c r="N672" s="14">
        <v>0.161276186627373</v>
      </c>
      <c r="O672" s="14">
        <v>0.15217308508324401</v>
      </c>
      <c r="P672" s="14">
        <v>0.110203253478719</v>
      </c>
      <c r="Q672" s="14">
        <v>0.153126011531551</v>
      </c>
      <c r="R672" s="14"/>
      <c r="S672" s="14">
        <v>0.18171994005984099</v>
      </c>
      <c r="T672" s="14">
        <v>8.6599746367022098E-2</v>
      </c>
      <c r="U672" s="14">
        <v>0.16944743564668299</v>
      </c>
      <c r="V672" s="14">
        <v>0.16094783349174399</v>
      </c>
      <c r="W672" s="14">
        <v>0.15573061557827</v>
      </c>
      <c r="X672" s="14">
        <v>0.145161670344332</v>
      </c>
      <c r="Y672" s="14">
        <v>0.12240881108516</v>
      </c>
      <c r="Z672" s="14">
        <v>0.20372953596858101</v>
      </c>
      <c r="AA672" s="14">
        <v>0.20254158355844401</v>
      </c>
      <c r="AB672" s="14">
        <v>8.8276705952347698E-2</v>
      </c>
      <c r="AC672" s="14">
        <v>0.13082740228985401</v>
      </c>
      <c r="AD672" s="14">
        <v>6.7790936411629699E-2</v>
      </c>
      <c r="AE672" s="14"/>
      <c r="AF672" s="14">
        <v>0.109628306123135</v>
      </c>
      <c r="AG672" s="14">
        <v>0.17738074571340601</v>
      </c>
      <c r="AH672" s="14">
        <v>0.13014286645433601</v>
      </c>
      <c r="AI672" s="14"/>
      <c r="AJ672" s="14">
        <v>7.2393424230793105E-2</v>
      </c>
      <c r="AK672" s="14">
        <v>0.25273225411884997</v>
      </c>
      <c r="AL672" s="14">
        <v>0.10973950624958199</v>
      </c>
      <c r="AM672" s="14">
        <v>3.5373639914273197E-2</v>
      </c>
      <c r="AN672" s="14">
        <v>0.15022825240176799</v>
      </c>
      <c r="AO672" s="14"/>
      <c r="AP672" s="14">
        <v>6.1682078787841398E-2</v>
      </c>
      <c r="AQ672" s="14">
        <v>0.26174015352284002</v>
      </c>
      <c r="AR672" s="14">
        <v>0.14515171873377899</v>
      </c>
      <c r="AS672" s="14">
        <v>6.6472446409413397E-2</v>
      </c>
      <c r="AT672" s="14">
        <v>4.27347847865489E-2</v>
      </c>
      <c r="AU672" s="14"/>
      <c r="AV672" s="14" t="s">
        <v>84</v>
      </c>
      <c r="AW672" s="14">
        <v>0.16650510288548701</v>
      </c>
      <c r="AX672" s="14">
        <v>0.14420382181274999</v>
      </c>
      <c r="AY672" s="14">
        <v>0.19982568464673101</v>
      </c>
      <c r="AZ672" s="14">
        <v>0.14135732914224</v>
      </c>
      <c r="BA672" s="14"/>
      <c r="BB672" s="14">
        <v>0.196808015897667</v>
      </c>
      <c r="BC672" s="14">
        <v>3.7370391009987999E-2</v>
      </c>
      <c r="BD672" s="14">
        <v>5.22462037107497E-2</v>
      </c>
      <c r="BE672" s="14"/>
      <c r="BF672" s="14">
        <v>9.4685271819338696E-2</v>
      </c>
    </row>
    <row r="673" spans="2:58" x14ac:dyDescent="0.35">
      <c r="B673" t="s">
        <v>253</v>
      </c>
      <c r="C673" s="14">
        <v>5.4792362403811301E-2</v>
      </c>
      <c r="D673" s="14">
        <v>6.8444678519114802E-2</v>
      </c>
      <c r="E673" s="14">
        <v>4.1596590254594702E-2</v>
      </c>
      <c r="F673" s="14"/>
      <c r="G673" s="14">
        <v>7.3837875435516301E-2</v>
      </c>
      <c r="H673" s="14">
        <v>0.106830582045014</v>
      </c>
      <c r="I673" s="14">
        <v>6.3689345088757301E-2</v>
      </c>
      <c r="J673" s="14">
        <v>2.81029111230141E-2</v>
      </c>
      <c r="K673" s="14">
        <v>2.3850643145432299E-2</v>
      </c>
      <c r="L673" s="14">
        <v>3.5147067931265298E-2</v>
      </c>
      <c r="M673" s="14"/>
      <c r="N673" s="14">
        <v>7.1431128471656502E-2</v>
      </c>
      <c r="O673" s="14">
        <v>4.9210247038364997E-2</v>
      </c>
      <c r="P673" s="14">
        <v>5.3844575115265698E-2</v>
      </c>
      <c r="Q673" s="14">
        <v>4.4426097066386699E-2</v>
      </c>
      <c r="R673" s="14"/>
      <c r="S673" s="14">
        <v>7.5290535377294202E-2</v>
      </c>
      <c r="T673" s="14">
        <v>4.89866129265394E-2</v>
      </c>
      <c r="U673" s="14">
        <v>2.4090150694941099E-2</v>
      </c>
      <c r="V673" s="14">
        <v>2.83690486511817E-2</v>
      </c>
      <c r="W673" s="14">
        <v>5.2975110858633899E-2</v>
      </c>
      <c r="X673" s="14">
        <v>7.0626862951284397E-2</v>
      </c>
      <c r="Y673" s="14">
        <v>4.97054613007595E-2</v>
      </c>
      <c r="Z673" s="14">
        <v>5.9566638577471701E-2</v>
      </c>
      <c r="AA673" s="14">
        <v>6.08423073112535E-2</v>
      </c>
      <c r="AB673" s="14">
        <v>7.0788455828796795E-2</v>
      </c>
      <c r="AC673" s="14">
        <v>4.7439763436193598E-2</v>
      </c>
      <c r="AD673" s="14">
        <v>5.1418687082884502E-2</v>
      </c>
      <c r="AE673" s="14"/>
      <c r="AF673" s="14">
        <v>3.9826376376134301E-2</v>
      </c>
      <c r="AG673" s="14">
        <v>5.8783714670792499E-2</v>
      </c>
      <c r="AH673" s="14">
        <v>6.1345703130728797E-2</v>
      </c>
      <c r="AI673" s="14"/>
      <c r="AJ673" s="14">
        <v>3.2953292460193802E-2</v>
      </c>
      <c r="AK673" s="14">
        <v>7.4327334142214804E-2</v>
      </c>
      <c r="AL673" s="14">
        <v>4.80450238162086E-2</v>
      </c>
      <c r="AM673" s="14">
        <v>0</v>
      </c>
      <c r="AN673" s="14">
        <v>5.4835402740087899E-2</v>
      </c>
      <c r="AO673" s="14"/>
      <c r="AP673" s="14">
        <v>3.9946327967199401E-2</v>
      </c>
      <c r="AQ673" s="14">
        <v>9.0247397420886097E-2</v>
      </c>
      <c r="AR673" s="14">
        <v>4.79968828000783E-2</v>
      </c>
      <c r="AS673" s="14">
        <v>2.5555644678005598E-2</v>
      </c>
      <c r="AT673" s="14">
        <v>0</v>
      </c>
      <c r="AU673" s="14"/>
      <c r="AV673" s="14" t="s">
        <v>84</v>
      </c>
      <c r="AW673" s="14">
        <v>4.5776729230583603E-2</v>
      </c>
      <c r="AX673" s="14">
        <v>4.9657050551856201E-2</v>
      </c>
      <c r="AY673" s="14">
        <v>9.2746272805989197E-2</v>
      </c>
      <c r="AZ673" s="14">
        <v>0.16238792729109899</v>
      </c>
      <c r="BA673" s="14"/>
      <c r="BB673" s="14">
        <v>7.7963931806451905E-2</v>
      </c>
      <c r="BC673" s="14">
        <v>1.6590247738662699E-2</v>
      </c>
      <c r="BD673" s="14">
        <v>0</v>
      </c>
      <c r="BE673" s="14"/>
      <c r="BF673" s="14">
        <v>3.2386217156353703E-2</v>
      </c>
    </row>
    <row r="674" spans="2:58" x14ac:dyDescent="0.35">
      <c r="B674" t="s">
        <v>254</v>
      </c>
      <c r="C674" s="14">
        <v>2.19297169105921E-2</v>
      </c>
      <c r="D674" s="14">
        <v>2.9653708490719601E-2</v>
      </c>
      <c r="E674" s="14">
        <v>1.44372401615837E-2</v>
      </c>
      <c r="F674" s="14"/>
      <c r="G674" s="14">
        <v>4.0882466205308797E-2</v>
      </c>
      <c r="H674" s="14">
        <v>4.8798770388106302E-2</v>
      </c>
      <c r="I674" s="14">
        <v>2.4499427066969701E-2</v>
      </c>
      <c r="J674" s="14">
        <v>1.35072522280054E-2</v>
      </c>
      <c r="K674" s="14">
        <v>3.3374007520312401E-3</v>
      </c>
      <c r="L674" s="14">
        <v>4.7554249382179004E-3</v>
      </c>
      <c r="M674" s="14"/>
      <c r="N674" s="14">
        <v>2.4539612577445701E-2</v>
      </c>
      <c r="O674" s="14">
        <v>1.82618823562079E-2</v>
      </c>
      <c r="P674" s="14">
        <v>3.0087955321387701E-2</v>
      </c>
      <c r="Q674" s="14">
        <v>1.6143178507615499E-2</v>
      </c>
      <c r="R674" s="14"/>
      <c r="S674" s="14">
        <v>3.9398249357928697E-2</v>
      </c>
      <c r="T674" s="14">
        <v>1.48226465504887E-2</v>
      </c>
      <c r="U674" s="14">
        <v>3.2227544924171701E-2</v>
      </c>
      <c r="V674" s="14">
        <v>2.1073056622205599E-2</v>
      </c>
      <c r="W674" s="14">
        <v>1.42154735230314E-2</v>
      </c>
      <c r="X674" s="14">
        <v>3.8711371549055802E-2</v>
      </c>
      <c r="Y674" s="14">
        <v>1.6520139859481201E-2</v>
      </c>
      <c r="Z674" s="14">
        <v>2.4602095615283901E-2</v>
      </c>
      <c r="AA674" s="14">
        <v>8.4536501313198804E-3</v>
      </c>
      <c r="AB674" s="14">
        <v>1.5432449185137E-2</v>
      </c>
      <c r="AC674" s="14">
        <v>1.8000907140516699E-2</v>
      </c>
      <c r="AD674" s="14">
        <v>0</v>
      </c>
      <c r="AE674" s="14"/>
      <c r="AF674" s="14">
        <v>1.36339248818086E-2</v>
      </c>
      <c r="AG674" s="14">
        <v>2.40028521595455E-2</v>
      </c>
      <c r="AH674" s="14">
        <v>3.3949966875535302E-2</v>
      </c>
      <c r="AI674" s="14"/>
      <c r="AJ674" s="14">
        <v>7.8434584853415892E-3</v>
      </c>
      <c r="AK674" s="14">
        <v>4.7698122941583099E-2</v>
      </c>
      <c r="AL674" s="14">
        <v>8.4805181204312702E-3</v>
      </c>
      <c r="AM674" s="14">
        <v>0</v>
      </c>
      <c r="AN674" s="14">
        <v>1.52947132286812E-2</v>
      </c>
      <c r="AO674" s="14"/>
      <c r="AP674" s="14">
        <v>2.0294414336573498E-2</v>
      </c>
      <c r="AQ674" s="14">
        <v>3.8970790866648702E-2</v>
      </c>
      <c r="AR674" s="14">
        <v>1.3068363015649001E-2</v>
      </c>
      <c r="AS674" s="14">
        <v>4.1282335626273703E-3</v>
      </c>
      <c r="AT674" s="14">
        <v>0</v>
      </c>
      <c r="AU674" s="14"/>
      <c r="AV674" s="14" t="s">
        <v>84</v>
      </c>
      <c r="AW674" s="14">
        <v>1.0033428426333001E-2</v>
      </c>
      <c r="AX674" s="14">
        <v>2.2599879496881001E-2</v>
      </c>
      <c r="AY674" s="14">
        <v>4.4188583577688102E-2</v>
      </c>
      <c r="AZ674" s="14">
        <v>3.4196299909876098E-2</v>
      </c>
      <c r="BA674" s="14"/>
      <c r="BB674" s="14">
        <v>0</v>
      </c>
      <c r="BC674" s="14">
        <v>0</v>
      </c>
      <c r="BD674" s="14">
        <v>0</v>
      </c>
      <c r="BE674" s="14"/>
      <c r="BF674" s="14">
        <v>0</v>
      </c>
    </row>
    <row r="675" spans="2:58" x14ac:dyDescent="0.35">
      <c r="B675" t="s">
        <v>97</v>
      </c>
      <c r="C675" s="14">
        <v>0.11139313617669901</v>
      </c>
      <c r="D675" s="14">
        <v>9.4096820779570101E-2</v>
      </c>
      <c r="E675" s="14">
        <v>0.127632582689956</v>
      </c>
      <c r="F675" s="14"/>
      <c r="G675" s="14">
        <v>0.11399036323231899</v>
      </c>
      <c r="H675" s="14">
        <v>9.2058889607104996E-2</v>
      </c>
      <c r="I675" s="14">
        <v>0.124639480517799</v>
      </c>
      <c r="J675" s="14">
        <v>0.10889443013837299</v>
      </c>
      <c r="K675" s="14">
        <v>0.120142392797595</v>
      </c>
      <c r="L675" s="14">
        <v>0.110769415581742</v>
      </c>
      <c r="M675" s="14"/>
      <c r="N675" s="14">
        <v>7.1753185691400295E-2</v>
      </c>
      <c r="O675" s="14">
        <v>0.11948435281552899</v>
      </c>
      <c r="P675" s="14">
        <v>0.103137965890287</v>
      </c>
      <c r="Q675" s="14">
        <v>0.15306712914276999</v>
      </c>
      <c r="R675" s="14"/>
      <c r="S675" s="14">
        <v>0.118376702722926</v>
      </c>
      <c r="T675" s="14">
        <v>0.107103515379259</v>
      </c>
      <c r="U675" s="14">
        <v>8.6176848095885203E-2</v>
      </c>
      <c r="V675" s="14">
        <v>0.12986175862940699</v>
      </c>
      <c r="W675" s="14">
        <v>8.2176191990557701E-2</v>
      </c>
      <c r="X675" s="14">
        <v>0.110460277920391</v>
      </c>
      <c r="Y675" s="14">
        <v>0.154836155237489</v>
      </c>
      <c r="Z675" s="14">
        <v>6.9949553473712303E-2</v>
      </c>
      <c r="AA675" s="14">
        <v>9.5646845059496097E-2</v>
      </c>
      <c r="AB675" s="14">
        <v>0.134065703120956</v>
      </c>
      <c r="AC675" s="14">
        <v>9.5002376321066603E-2</v>
      </c>
      <c r="AD675" s="14">
        <v>0.13653322607371701</v>
      </c>
      <c r="AE675" s="14"/>
      <c r="AF675" s="14">
        <v>8.9723381715704903E-2</v>
      </c>
      <c r="AG675" s="14">
        <v>9.2639971429412604E-2</v>
      </c>
      <c r="AH675" s="14">
        <v>0.19773496440232899</v>
      </c>
      <c r="AI675" s="14"/>
      <c r="AJ675" s="14">
        <v>9.1410192056270004E-2</v>
      </c>
      <c r="AK675" s="14">
        <v>8.5440322328394699E-2</v>
      </c>
      <c r="AL675" s="14">
        <v>0.114865193184368</v>
      </c>
      <c r="AM675" s="14">
        <v>3.43374492943904E-2</v>
      </c>
      <c r="AN675" s="14">
        <v>0.21233066066984499</v>
      </c>
      <c r="AO675" s="14"/>
      <c r="AP675" s="14">
        <v>9.6342297863892201E-2</v>
      </c>
      <c r="AQ675" s="14">
        <v>8.0760674634745802E-2</v>
      </c>
      <c r="AR675" s="14">
        <v>9.1071373298378305E-2</v>
      </c>
      <c r="AS675" s="14">
        <v>6.4652836440351399E-2</v>
      </c>
      <c r="AT675" s="14">
        <v>0.26354464379987402</v>
      </c>
      <c r="AU675" s="14"/>
      <c r="AV675" s="14" t="s">
        <v>84</v>
      </c>
      <c r="AW675" s="14">
        <v>0.11498685271831501</v>
      </c>
      <c r="AX675" s="14">
        <v>0.101154265608574</v>
      </c>
      <c r="AY675" s="14">
        <v>8.9662394981839699E-2</v>
      </c>
      <c r="AZ675" s="14">
        <v>4.31081826790813E-2</v>
      </c>
      <c r="BA675" s="14"/>
      <c r="BB675" s="14">
        <v>0.12849521970588401</v>
      </c>
      <c r="BC675" s="14">
        <v>5.5233655180156001E-2</v>
      </c>
      <c r="BD675" s="14">
        <v>0.135329525937911</v>
      </c>
      <c r="BE675" s="14"/>
      <c r="BF675" s="14">
        <v>9.9357526477021396E-2</v>
      </c>
    </row>
    <row r="676" spans="2:58" x14ac:dyDescent="0.35"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</row>
    <row r="677" spans="2:58" x14ac:dyDescent="0.35">
      <c r="B677" s="6" t="s">
        <v>261</v>
      </c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</row>
    <row r="678" spans="2:58" x14ac:dyDescent="0.35">
      <c r="B678" s="24" t="s">
        <v>82</v>
      </c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</row>
    <row r="679" spans="2:58" x14ac:dyDescent="0.35">
      <c r="B679" t="s">
        <v>248</v>
      </c>
      <c r="C679" s="14">
        <v>0.22032575916424599</v>
      </c>
      <c r="D679" s="14">
        <v>0.22231727762204601</v>
      </c>
      <c r="E679" s="14">
        <v>0.21902781481750799</v>
      </c>
      <c r="F679" s="14"/>
      <c r="G679" s="14">
        <v>9.2633189742160005E-2</v>
      </c>
      <c r="H679" s="14">
        <v>0.13194579338302201</v>
      </c>
      <c r="I679" s="14">
        <v>0.189993075499097</v>
      </c>
      <c r="J679" s="14">
        <v>0.25490250681892301</v>
      </c>
      <c r="K679" s="14">
        <v>0.326925572160915</v>
      </c>
      <c r="L679" s="14">
        <v>0.30192744629374202</v>
      </c>
      <c r="M679" s="14"/>
      <c r="N679" s="14">
        <v>0.19535370365822499</v>
      </c>
      <c r="O679" s="14">
        <v>0.213834723562843</v>
      </c>
      <c r="P679" s="14">
        <v>0.25857014309786502</v>
      </c>
      <c r="Q679" s="14">
        <v>0.21793647653619699</v>
      </c>
      <c r="R679" s="14"/>
      <c r="S679" s="14">
        <v>0.160502208767027</v>
      </c>
      <c r="T679" s="14">
        <v>0.28531116599294998</v>
      </c>
      <c r="U679" s="14">
        <v>0.20001368675105999</v>
      </c>
      <c r="V679" s="14">
        <v>0.26017418304574702</v>
      </c>
      <c r="W679" s="14">
        <v>0.231043744423828</v>
      </c>
      <c r="X679" s="14">
        <v>0.20081444490262701</v>
      </c>
      <c r="Y679" s="14">
        <v>0.280631092923048</v>
      </c>
      <c r="Z679" s="14">
        <v>0.16506171726570201</v>
      </c>
      <c r="AA679" s="14">
        <v>0.190655148172059</v>
      </c>
      <c r="AB679" s="14">
        <v>0.23078496152233099</v>
      </c>
      <c r="AC679" s="14">
        <v>0.199869055930853</v>
      </c>
      <c r="AD679" s="14">
        <v>0.210823690278234</v>
      </c>
      <c r="AE679" s="14"/>
      <c r="AF679" s="14">
        <v>0.34392414404188099</v>
      </c>
      <c r="AG679" s="14">
        <v>0.14882172658568801</v>
      </c>
      <c r="AH679" s="14">
        <v>0.193086442772645</v>
      </c>
      <c r="AI679" s="14"/>
      <c r="AJ679" s="14">
        <v>0.35633082921943898</v>
      </c>
      <c r="AK679" s="14">
        <v>7.2166238407551403E-2</v>
      </c>
      <c r="AL679" s="14">
        <v>0.18967145325385101</v>
      </c>
      <c r="AM679" s="14">
        <v>0.41596347665435901</v>
      </c>
      <c r="AN679" s="14">
        <v>0.23990164509536799</v>
      </c>
      <c r="AO679" s="14"/>
      <c r="AP679" s="14">
        <v>0.37629422042111599</v>
      </c>
      <c r="AQ679" s="14">
        <v>6.2133458244818501E-2</v>
      </c>
      <c r="AR679" s="14">
        <v>0.20206042639022601</v>
      </c>
      <c r="AS679" s="14">
        <v>0.47272922975249598</v>
      </c>
      <c r="AT679" s="14">
        <v>0.23253615948287701</v>
      </c>
      <c r="AU679" s="14"/>
      <c r="AV679" s="14" t="s">
        <v>84</v>
      </c>
      <c r="AW679" s="14">
        <v>0.202640988914011</v>
      </c>
      <c r="AX679" s="14">
        <v>0.18813727069080899</v>
      </c>
      <c r="AY679" s="14">
        <v>0.135513289046263</v>
      </c>
      <c r="AZ679" s="14">
        <v>0.215128649081059</v>
      </c>
      <c r="BA679" s="14"/>
      <c r="BB679" s="14">
        <v>8.8243983939670007E-2</v>
      </c>
      <c r="BC679" s="14">
        <v>0.55096791538877299</v>
      </c>
      <c r="BD679" s="14">
        <v>0.228256307347352</v>
      </c>
      <c r="BE679" s="14"/>
      <c r="BF679" s="14">
        <v>0.315765420810728</v>
      </c>
    </row>
    <row r="680" spans="2:58" x14ac:dyDescent="0.35">
      <c r="B680" t="s">
        <v>249</v>
      </c>
      <c r="C680" s="14">
        <v>0.132631007131645</v>
      </c>
      <c r="D680" s="14">
        <v>0.124790837555271</v>
      </c>
      <c r="E680" s="14">
        <v>0.13967132956616399</v>
      </c>
      <c r="F680" s="14"/>
      <c r="G680" s="14">
        <v>0.10744718349484</v>
      </c>
      <c r="H680" s="14">
        <v>0.10125608448796999</v>
      </c>
      <c r="I680" s="14">
        <v>0.126236602997196</v>
      </c>
      <c r="J680" s="14">
        <v>0.15041821826697499</v>
      </c>
      <c r="K680" s="14">
        <v>0.142630263498983</v>
      </c>
      <c r="L680" s="14">
        <v>0.158866637859326</v>
      </c>
      <c r="M680" s="14"/>
      <c r="N680" s="14">
        <v>0.12846178101220199</v>
      </c>
      <c r="O680" s="14">
        <v>0.14665362374457799</v>
      </c>
      <c r="P680" s="14">
        <v>0.13777222586132401</v>
      </c>
      <c r="Q680" s="14">
        <v>0.118497736761111</v>
      </c>
      <c r="R680" s="14"/>
      <c r="S680" s="14">
        <v>7.8084637087051198E-2</v>
      </c>
      <c r="T680" s="14">
        <v>0.147579767277602</v>
      </c>
      <c r="U680" s="14">
        <v>0.18353007642948499</v>
      </c>
      <c r="V680" s="14">
        <v>0.16226138180642899</v>
      </c>
      <c r="W680" s="14">
        <v>0.148908102324011</v>
      </c>
      <c r="X680" s="14">
        <v>0.123843015909526</v>
      </c>
      <c r="Y680" s="14">
        <v>0.12926004021040499</v>
      </c>
      <c r="Z680" s="14">
        <v>7.0304443361319094E-2</v>
      </c>
      <c r="AA680" s="14">
        <v>8.2808311928345493E-2</v>
      </c>
      <c r="AB680" s="14">
        <v>0.14354453844812901</v>
      </c>
      <c r="AC680" s="14">
        <v>0.199797126840567</v>
      </c>
      <c r="AD680" s="14">
        <v>0.21596109013185999</v>
      </c>
      <c r="AE680" s="14"/>
      <c r="AF680" s="14">
        <v>0.15339024537191001</v>
      </c>
      <c r="AG680" s="14">
        <v>0.130220240966885</v>
      </c>
      <c r="AH680" s="14">
        <v>0.102350117650752</v>
      </c>
      <c r="AI680" s="14"/>
      <c r="AJ680" s="14">
        <v>0.17360096735236699</v>
      </c>
      <c r="AK680" s="14">
        <v>8.5045203825947699E-2</v>
      </c>
      <c r="AL680" s="14">
        <v>0.159924260742522</v>
      </c>
      <c r="AM680" s="14">
        <v>0.236068065716939</v>
      </c>
      <c r="AN680" s="14">
        <v>9.9161720243899798E-2</v>
      </c>
      <c r="AO680" s="14"/>
      <c r="AP680" s="14">
        <v>0.16811398261657601</v>
      </c>
      <c r="AQ680" s="14">
        <v>6.8029525364068796E-2</v>
      </c>
      <c r="AR680" s="14">
        <v>0.18362709480449199</v>
      </c>
      <c r="AS680" s="14">
        <v>0.15754194578651501</v>
      </c>
      <c r="AT680" s="14">
        <v>0.22190352514699399</v>
      </c>
      <c r="AU680" s="14"/>
      <c r="AV680" s="14" t="s">
        <v>84</v>
      </c>
      <c r="AW680" s="14">
        <v>0.144117101229954</v>
      </c>
      <c r="AX680" s="14">
        <v>0.119492009109229</v>
      </c>
      <c r="AY680" s="14">
        <v>0.103761139446663</v>
      </c>
      <c r="AZ680" s="14">
        <v>7.9957506921662702E-2</v>
      </c>
      <c r="BA680" s="14"/>
      <c r="BB680" s="14">
        <v>8.0763858245273698E-2</v>
      </c>
      <c r="BC680" s="14">
        <v>0.14805688001696199</v>
      </c>
      <c r="BD680" s="14">
        <v>0.34773531013145598</v>
      </c>
      <c r="BE680" s="14"/>
      <c r="BF680" s="14">
        <v>0.17091677591294499</v>
      </c>
    </row>
    <row r="681" spans="2:58" x14ac:dyDescent="0.35">
      <c r="B681" t="s">
        <v>250</v>
      </c>
      <c r="C681" s="14">
        <v>0.12711631878455801</v>
      </c>
      <c r="D681" s="14">
        <v>0.12795603686000401</v>
      </c>
      <c r="E681" s="14">
        <v>0.126670078905633</v>
      </c>
      <c r="F681" s="14"/>
      <c r="G681" s="14">
        <v>0.160381400974066</v>
      </c>
      <c r="H681" s="14">
        <v>0.109760499357984</v>
      </c>
      <c r="I681" s="14">
        <v>0.121338644879935</v>
      </c>
      <c r="J681" s="14">
        <v>0.118191884563922</v>
      </c>
      <c r="K681" s="14">
        <v>0.10004205245277401</v>
      </c>
      <c r="L681" s="14">
        <v>0.14926124479317701</v>
      </c>
      <c r="M681" s="14"/>
      <c r="N681" s="14">
        <v>0.15107814006178699</v>
      </c>
      <c r="O681" s="14">
        <v>0.12237450172167599</v>
      </c>
      <c r="P681" s="14">
        <v>0.10549284865436701</v>
      </c>
      <c r="Q681" s="14">
        <v>0.12554737532828</v>
      </c>
      <c r="R681" s="14"/>
      <c r="S681" s="14">
        <v>0.139910167677117</v>
      </c>
      <c r="T681" s="14">
        <v>0.108311686945644</v>
      </c>
      <c r="U681" s="14">
        <v>0.15821546570374401</v>
      </c>
      <c r="V681" s="14">
        <v>7.9062553313148903E-2</v>
      </c>
      <c r="W681" s="14">
        <v>0.115209421499196</v>
      </c>
      <c r="X681" s="14">
        <v>9.1887893483633895E-2</v>
      </c>
      <c r="Y681" s="14">
        <v>0.123293415385824</v>
      </c>
      <c r="Z681" s="14">
        <v>0.176292621612027</v>
      </c>
      <c r="AA681" s="14">
        <v>0.15232967293293001</v>
      </c>
      <c r="AB681" s="14">
        <v>0.146047332110251</v>
      </c>
      <c r="AC681" s="14">
        <v>0.140565980893084</v>
      </c>
      <c r="AD681" s="14">
        <v>0.11662290150193901</v>
      </c>
      <c r="AE681" s="14"/>
      <c r="AF681" s="14">
        <v>0.10370943046241</v>
      </c>
      <c r="AG681" s="14">
        <v>0.1518180334258</v>
      </c>
      <c r="AH681" s="14">
        <v>8.6475437096422705E-2</v>
      </c>
      <c r="AI681" s="14"/>
      <c r="AJ681" s="14">
        <v>0.11868320212396199</v>
      </c>
      <c r="AK681" s="14">
        <v>0.13279572868494499</v>
      </c>
      <c r="AL681" s="14">
        <v>0.18842134535451599</v>
      </c>
      <c r="AM681" s="14">
        <v>0.104156018224404</v>
      </c>
      <c r="AN681" s="14">
        <v>7.6932330322848103E-2</v>
      </c>
      <c r="AO681" s="14"/>
      <c r="AP681" s="14">
        <v>0.116289679446143</v>
      </c>
      <c r="AQ681" s="14">
        <v>0.13903136102806399</v>
      </c>
      <c r="AR681" s="14">
        <v>0.15409499249632899</v>
      </c>
      <c r="AS681" s="14">
        <v>8.2959803528341799E-2</v>
      </c>
      <c r="AT681" s="14">
        <v>0.11118397872055</v>
      </c>
      <c r="AU681" s="14"/>
      <c r="AV681" s="14" t="s">
        <v>84</v>
      </c>
      <c r="AW681" s="14">
        <v>0.122461418219308</v>
      </c>
      <c r="AX681" s="14">
        <v>0.16122533135855999</v>
      </c>
      <c r="AY681" s="14">
        <v>0.159450518131736</v>
      </c>
      <c r="AZ681" s="14">
        <v>7.9905760117244803E-2</v>
      </c>
      <c r="BA681" s="14"/>
      <c r="BB681" s="14">
        <v>0.154853716129981</v>
      </c>
      <c r="BC681" s="14">
        <v>8.1403698263573396E-2</v>
      </c>
      <c r="BD681" s="14">
        <v>0.144531712400114</v>
      </c>
      <c r="BE681" s="14"/>
      <c r="BF681" s="14">
        <v>0.124524647527455</v>
      </c>
    </row>
    <row r="682" spans="2:58" x14ac:dyDescent="0.35">
      <c r="B682" t="s">
        <v>251</v>
      </c>
      <c r="C682" s="14">
        <v>0.217191861338974</v>
      </c>
      <c r="D682" s="14">
        <v>0.22139697373438899</v>
      </c>
      <c r="E682" s="14">
        <v>0.21280063721835099</v>
      </c>
      <c r="F682" s="14"/>
      <c r="G682" s="14">
        <v>0.252825296735181</v>
      </c>
      <c r="H682" s="14">
        <v>0.22831748162228699</v>
      </c>
      <c r="I682" s="14">
        <v>0.21162196104499201</v>
      </c>
      <c r="J682" s="14">
        <v>0.248056640644754</v>
      </c>
      <c r="K682" s="14">
        <v>0.226868177948231</v>
      </c>
      <c r="L682" s="14">
        <v>0.157304649127362</v>
      </c>
      <c r="M682" s="14"/>
      <c r="N682" s="14">
        <v>0.24212222046141199</v>
      </c>
      <c r="O682" s="14">
        <v>0.223733346690733</v>
      </c>
      <c r="P682" s="14">
        <v>0.186752822230251</v>
      </c>
      <c r="Q682" s="14">
        <v>0.210301252242379</v>
      </c>
      <c r="R682" s="14"/>
      <c r="S682" s="14">
        <v>0.235649471810151</v>
      </c>
      <c r="T682" s="14">
        <v>0.206032062721172</v>
      </c>
      <c r="U682" s="14">
        <v>0.17304773267638801</v>
      </c>
      <c r="V682" s="14">
        <v>0.202551855127754</v>
      </c>
      <c r="W682" s="14">
        <v>0.21682759136885599</v>
      </c>
      <c r="X682" s="14">
        <v>0.24437654916159199</v>
      </c>
      <c r="Y682" s="14">
        <v>0.18102589525329499</v>
      </c>
      <c r="Z682" s="14">
        <v>0.29155689561182702</v>
      </c>
      <c r="AA682" s="14">
        <v>0.250569178048554</v>
      </c>
      <c r="AB682" s="14">
        <v>0.19472528589181801</v>
      </c>
      <c r="AC682" s="14">
        <v>0.206673868441242</v>
      </c>
      <c r="AD682" s="14">
        <v>0.22087323530271299</v>
      </c>
      <c r="AE682" s="14"/>
      <c r="AF682" s="14">
        <v>0.17259976724791201</v>
      </c>
      <c r="AG682" s="14">
        <v>0.25965960398457899</v>
      </c>
      <c r="AH682" s="14">
        <v>0.21824110833305499</v>
      </c>
      <c r="AI682" s="14"/>
      <c r="AJ682" s="14">
        <v>0.14927576668011799</v>
      </c>
      <c r="AK682" s="14">
        <v>0.30616986145039399</v>
      </c>
      <c r="AL682" s="14">
        <v>0.217058417709041</v>
      </c>
      <c r="AM682" s="14">
        <v>0.17509793697117201</v>
      </c>
      <c r="AN682" s="14">
        <v>0.18498038146436299</v>
      </c>
      <c r="AO682" s="14"/>
      <c r="AP682" s="14">
        <v>0.111482186352025</v>
      </c>
      <c r="AQ682" s="14">
        <v>0.33022348231276</v>
      </c>
      <c r="AR682" s="14">
        <v>0.21991480224211399</v>
      </c>
      <c r="AS682" s="14">
        <v>0.14487098493070499</v>
      </c>
      <c r="AT682" s="14">
        <v>9.5575907643550506E-2</v>
      </c>
      <c r="AU682" s="14"/>
      <c r="AV682" s="14" t="s">
        <v>84</v>
      </c>
      <c r="AW682" s="14">
        <v>0.217013195437257</v>
      </c>
      <c r="AX682" s="14">
        <v>0.25198624975784101</v>
      </c>
      <c r="AY682" s="14">
        <v>0.20323249530064899</v>
      </c>
      <c r="AZ682" s="14">
        <v>0.14313479551187699</v>
      </c>
      <c r="BA682" s="14"/>
      <c r="BB682" s="14">
        <v>0.34084750208299702</v>
      </c>
      <c r="BC682" s="14">
        <v>0.12984648435945301</v>
      </c>
      <c r="BD682" s="14">
        <v>7.9780867921694407E-2</v>
      </c>
      <c r="BE682" s="14"/>
      <c r="BF682" s="14">
        <v>0.19045755740687001</v>
      </c>
    </row>
    <row r="683" spans="2:58" x14ac:dyDescent="0.35">
      <c r="B683" t="s">
        <v>252</v>
      </c>
      <c r="C683" s="14">
        <v>0.113368947397662</v>
      </c>
      <c r="D683" s="14">
        <v>0.112821626266397</v>
      </c>
      <c r="E683" s="14">
        <v>0.114239207377653</v>
      </c>
      <c r="F683" s="14"/>
      <c r="G683" s="14">
        <v>0.15298241038618701</v>
      </c>
      <c r="H683" s="14">
        <v>0.178628715343773</v>
      </c>
      <c r="I683" s="14">
        <v>0.12537585666311399</v>
      </c>
      <c r="J683" s="14">
        <v>7.9826132349209197E-2</v>
      </c>
      <c r="K683" s="14">
        <v>4.7539922877609102E-2</v>
      </c>
      <c r="L683" s="14">
        <v>9.5804965800358202E-2</v>
      </c>
      <c r="M683" s="14"/>
      <c r="N683" s="14">
        <v>0.109522979809592</v>
      </c>
      <c r="O683" s="14">
        <v>0.108585569726391</v>
      </c>
      <c r="P683" s="14">
        <v>0.119474841217446</v>
      </c>
      <c r="Q683" s="14">
        <v>0.11731194850658599</v>
      </c>
      <c r="R683" s="14"/>
      <c r="S683" s="14">
        <v>0.14721129650630799</v>
      </c>
      <c r="T683" s="14">
        <v>8.0594402943119994E-2</v>
      </c>
      <c r="U683" s="14">
        <v>0.156000984856214</v>
      </c>
      <c r="V683" s="14">
        <v>9.3304925446304393E-2</v>
      </c>
      <c r="W683" s="14">
        <v>0.15623017582993301</v>
      </c>
      <c r="X683" s="14">
        <v>0.105406416697512</v>
      </c>
      <c r="Y683" s="14">
        <v>4.8029287930376897E-2</v>
      </c>
      <c r="Z683" s="14">
        <v>0.144802510027047</v>
      </c>
      <c r="AA683" s="14">
        <v>0.168332725063668</v>
      </c>
      <c r="AB683" s="14">
        <v>7.9461721484923906E-2</v>
      </c>
      <c r="AC683" s="14">
        <v>8.3916534819826305E-2</v>
      </c>
      <c r="AD683" s="14">
        <v>4.9132035413443402E-2</v>
      </c>
      <c r="AE683" s="14"/>
      <c r="AF683" s="14">
        <v>7.9987262935222E-2</v>
      </c>
      <c r="AG683" s="14">
        <v>0.120357524826445</v>
      </c>
      <c r="AH683" s="14">
        <v>0.132269046735461</v>
      </c>
      <c r="AI683" s="14"/>
      <c r="AJ683" s="14">
        <v>6.6165938657985895E-2</v>
      </c>
      <c r="AK683" s="14">
        <v>0.183136938158003</v>
      </c>
      <c r="AL683" s="14">
        <v>9.0307008457171406E-2</v>
      </c>
      <c r="AM683" s="14">
        <v>0</v>
      </c>
      <c r="AN683" s="14">
        <v>0.13065479898823701</v>
      </c>
      <c r="AO683" s="14"/>
      <c r="AP683" s="14">
        <v>5.8942472256790099E-2</v>
      </c>
      <c r="AQ683" s="14">
        <v>0.20352446418685899</v>
      </c>
      <c r="AR683" s="14">
        <v>0.114927441319401</v>
      </c>
      <c r="AS683" s="14">
        <v>5.6781809827601899E-2</v>
      </c>
      <c r="AT683" s="14">
        <v>3.2342236940189797E-2</v>
      </c>
      <c r="AU683" s="14"/>
      <c r="AV683" s="14" t="s">
        <v>84</v>
      </c>
      <c r="AW683" s="14">
        <v>0.13583203120197199</v>
      </c>
      <c r="AX683" s="14">
        <v>0.115196451068973</v>
      </c>
      <c r="AY683" s="14">
        <v>0.143668296902489</v>
      </c>
      <c r="AZ683" s="14">
        <v>0.27837027561908301</v>
      </c>
      <c r="BA683" s="14"/>
      <c r="BB683" s="14">
        <v>0.15734870479761001</v>
      </c>
      <c r="BC683" s="14">
        <v>4.4592014568123797E-2</v>
      </c>
      <c r="BD683" s="14">
        <v>2.59355755429857E-2</v>
      </c>
      <c r="BE683" s="14"/>
      <c r="BF683" s="14">
        <v>7.4230746774779102E-2</v>
      </c>
    </row>
    <row r="684" spans="2:58" x14ac:dyDescent="0.35">
      <c r="B684" t="s">
        <v>253</v>
      </c>
      <c r="C684" s="14">
        <v>4.38341441424515E-2</v>
      </c>
      <c r="D684" s="14">
        <v>5.2735935377825303E-2</v>
      </c>
      <c r="E684" s="14">
        <v>3.5253975739185102E-2</v>
      </c>
      <c r="F684" s="14"/>
      <c r="G684" s="14">
        <v>6.5353387298954305E-2</v>
      </c>
      <c r="H684" s="14">
        <v>7.9324706170351797E-2</v>
      </c>
      <c r="I684" s="14">
        <v>6.4529217992843405E-2</v>
      </c>
      <c r="J684" s="14">
        <v>1.7054980361284101E-2</v>
      </c>
      <c r="K684" s="14">
        <v>2.0665787844855898E-2</v>
      </c>
      <c r="L684" s="14">
        <v>2.1251984293614801E-2</v>
      </c>
      <c r="M684" s="14"/>
      <c r="N684" s="14">
        <v>5.5697497040141701E-2</v>
      </c>
      <c r="O684" s="14">
        <v>4.3388557183015597E-2</v>
      </c>
      <c r="P684" s="14">
        <v>4.6116702649306403E-2</v>
      </c>
      <c r="Q684" s="14">
        <v>3.02426610274147E-2</v>
      </c>
      <c r="R684" s="14"/>
      <c r="S684" s="14">
        <v>5.5266113345373999E-2</v>
      </c>
      <c r="T684" s="14">
        <v>4.6344057876454597E-2</v>
      </c>
      <c r="U684" s="14">
        <v>1.1761868680365099E-2</v>
      </c>
      <c r="V684" s="14">
        <v>2.70214764027965E-2</v>
      </c>
      <c r="W684" s="14">
        <v>4.1213931296276499E-2</v>
      </c>
      <c r="X684" s="14">
        <v>7.9401140509280405E-2</v>
      </c>
      <c r="Y684" s="14">
        <v>5.2512142496635703E-2</v>
      </c>
      <c r="Z684" s="14">
        <v>3.4073118142820803E-2</v>
      </c>
      <c r="AA684" s="14">
        <v>5.1217392660568503E-2</v>
      </c>
      <c r="AB684" s="14">
        <v>3.8358512116701E-2</v>
      </c>
      <c r="AC684" s="14">
        <v>2.89569563189657E-2</v>
      </c>
      <c r="AD684" s="14">
        <v>1.8919511891927299E-2</v>
      </c>
      <c r="AE684" s="14"/>
      <c r="AF684" s="14">
        <v>3.3622322785025797E-2</v>
      </c>
      <c r="AG684" s="14">
        <v>5.7776613000826003E-2</v>
      </c>
      <c r="AH684" s="14">
        <v>3.1641235346712197E-2</v>
      </c>
      <c r="AI684" s="14"/>
      <c r="AJ684" s="14">
        <v>2.7153735668520002E-2</v>
      </c>
      <c r="AK684" s="14">
        <v>8.5042137608932006E-2</v>
      </c>
      <c r="AL684" s="14">
        <v>3.0367414579759801E-2</v>
      </c>
      <c r="AM684" s="14">
        <v>0</v>
      </c>
      <c r="AN684" s="14">
        <v>1.7966488725396999E-2</v>
      </c>
      <c r="AO684" s="14"/>
      <c r="AP684" s="14">
        <v>2.7671869490966498E-2</v>
      </c>
      <c r="AQ684" s="14">
        <v>6.9758307951824999E-2</v>
      </c>
      <c r="AR684" s="14">
        <v>3.9060137066872599E-2</v>
      </c>
      <c r="AS684" s="14">
        <v>2.7331911262024399E-2</v>
      </c>
      <c r="AT684" s="14">
        <v>5.0234704820888596E-3</v>
      </c>
      <c r="AU684" s="14"/>
      <c r="AV684" s="14" t="s">
        <v>84</v>
      </c>
      <c r="AW684" s="14">
        <v>4.5565404837757499E-2</v>
      </c>
      <c r="AX684" s="14">
        <v>3.6683857527304901E-2</v>
      </c>
      <c r="AY684" s="14">
        <v>0.10759930244862199</v>
      </c>
      <c r="AZ684" s="14">
        <v>0</v>
      </c>
      <c r="BA684" s="14"/>
      <c r="BB684" s="14">
        <v>4.0033535402327597E-2</v>
      </c>
      <c r="BC684" s="14">
        <v>0</v>
      </c>
      <c r="BD684" s="14">
        <v>1.24116388464063E-2</v>
      </c>
      <c r="BE684" s="14"/>
      <c r="BF684" s="14">
        <v>2.7872539989031001E-2</v>
      </c>
    </row>
    <row r="685" spans="2:58" x14ac:dyDescent="0.35">
      <c r="B685" t="s">
        <v>254</v>
      </c>
      <c r="C685" s="14">
        <v>2.6014534257552301E-2</v>
      </c>
      <c r="D685" s="14">
        <v>3.6685171869214897E-2</v>
      </c>
      <c r="E685" s="14">
        <v>1.5651091143735901E-2</v>
      </c>
      <c r="F685" s="14"/>
      <c r="G685" s="14">
        <v>4.2283301813176397E-2</v>
      </c>
      <c r="H685" s="14">
        <v>6.5696633509717703E-2</v>
      </c>
      <c r="I685" s="14">
        <v>3.2788304814633802E-2</v>
      </c>
      <c r="J685" s="14">
        <v>1.6866111478794299E-2</v>
      </c>
      <c r="K685" s="14">
        <v>3.5348550272857001E-3</v>
      </c>
      <c r="L685" s="14">
        <v>0</v>
      </c>
      <c r="M685" s="14"/>
      <c r="N685" s="14">
        <v>4.1274737976238998E-2</v>
      </c>
      <c r="O685" s="14">
        <v>1.7633022984770302E-2</v>
      </c>
      <c r="P685" s="14">
        <v>3.7573963128260397E-2</v>
      </c>
      <c r="Q685" s="14">
        <v>8.5324927905851503E-3</v>
      </c>
      <c r="R685" s="14"/>
      <c r="S685" s="14">
        <v>4.38067342385495E-2</v>
      </c>
      <c r="T685" s="14">
        <v>1.48382201031306E-2</v>
      </c>
      <c r="U685" s="14">
        <v>3.7249484533201101E-2</v>
      </c>
      <c r="V685" s="14">
        <v>3.3368742408330397E-2</v>
      </c>
      <c r="W685" s="14">
        <v>1.51672476958027E-2</v>
      </c>
      <c r="X685" s="14">
        <v>1.6223755994720999E-2</v>
      </c>
      <c r="Y685" s="14">
        <v>2.9696908646779499E-2</v>
      </c>
      <c r="Z685" s="14">
        <v>4.7964027114303698E-2</v>
      </c>
      <c r="AA685" s="14">
        <v>1.7207943793327699E-2</v>
      </c>
      <c r="AB685" s="14">
        <v>1.5658721890830399E-2</v>
      </c>
      <c r="AC685" s="14">
        <v>2.7675590877069601E-2</v>
      </c>
      <c r="AD685" s="14">
        <v>1.54342882220493E-2</v>
      </c>
      <c r="AE685" s="14"/>
      <c r="AF685" s="14">
        <v>1.61427304762084E-2</v>
      </c>
      <c r="AG685" s="14">
        <v>2.8067337645161301E-2</v>
      </c>
      <c r="AH685" s="14">
        <v>3.9061792536257703E-2</v>
      </c>
      <c r="AI685" s="14"/>
      <c r="AJ685" s="14">
        <v>1.23565762138233E-2</v>
      </c>
      <c r="AK685" s="14">
        <v>5.0445435579043102E-2</v>
      </c>
      <c r="AL685" s="14">
        <v>8.18689695717955E-3</v>
      </c>
      <c r="AM685" s="14">
        <v>0</v>
      </c>
      <c r="AN685" s="14">
        <v>2.08828909211526E-2</v>
      </c>
      <c r="AO685" s="14"/>
      <c r="AP685" s="14">
        <v>2.9424011035058099E-2</v>
      </c>
      <c r="AQ685" s="14">
        <v>4.59995416145055E-2</v>
      </c>
      <c r="AR685" s="14">
        <v>0</v>
      </c>
      <c r="AS685" s="14">
        <v>3.9384553397816399E-3</v>
      </c>
      <c r="AT685" s="14">
        <v>5.7699700014815797E-3</v>
      </c>
      <c r="AU685" s="14"/>
      <c r="AV685" s="14" t="s">
        <v>84</v>
      </c>
      <c r="AW685" s="14">
        <v>1.3119400293832699E-2</v>
      </c>
      <c r="AX685" s="14">
        <v>3.0626002892592999E-2</v>
      </c>
      <c r="AY685" s="14">
        <v>5.6128541815486599E-2</v>
      </c>
      <c r="AZ685" s="14">
        <v>3.4196299909876098E-2</v>
      </c>
      <c r="BA685" s="14"/>
      <c r="BB685" s="14">
        <v>8.2084723812615307E-3</v>
      </c>
      <c r="BC685" s="14">
        <v>0</v>
      </c>
      <c r="BD685" s="14">
        <v>0</v>
      </c>
      <c r="BE685" s="14"/>
      <c r="BF685" s="14">
        <v>2.48062615782318E-3</v>
      </c>
    </row>
    <row r="686" spans="2:58" x14ac:dyDescent="0.35">
      <c r="B686" t="s">
        <v>97</v>
      </c>
      <c r="C686" s="14">
        <v>0.11951742778291199</v>
      </c>
      <c r="D686" s="14">
        <v>0.101296140714853</v>
      </c>
      <c r="E686" s="14">
        <v>0.13668586523176901</v>
      </c>
      <c r="F686" s="14"/>
      <c r="G686" s="14">
        <v>0.12609382955543499</v>
      </c>
      <c r="H686" s="14">
        <v>0.105070086124894</v>
      </c>
      <c r="I686" s="14">
        <v>0.12811633610818801</v>
      </c>
      <c r="J686" s="14">
        <v>0.114683525516139</v>
      </c>
      <c r="K686" s="14">
        <v>0.131793368189347</v>
      </c>
      <c r="L686" s="14">
        <v>0.11558307183242</v>
      </c>
      <c r="M686" s="14"/>
      <c r="N686" s="14">
        <v>7.6488939980401502E-2</v>
      </c>
      <c r="O686" s="14">
        <v>0.12379665438599501</v>
      </c>
      <c r="P686" s="14">
        <v>0.10824645316118101</v>
      </c>
      <c r="Q686" s="14">
        <v>0.171630056807448</v>
      </c>
      <c r="R686" s="14"/>
      <c r="S686" s="14">
        <v>0.139569370568423</v>
      </c>
      <c r="T686" s="14">
        <v>0.110988636139927</v>
      </c>
      <c r="U686" s="14">
        <v>8.0180700369542501E-2</v>
      </c>
      <c r="V686" s="14">
        <v>0.14225488244949</v>
      </c>
      <c r="W686" s="14">
        <v>7.5399785562097393E-2</v>
      </c>
      <c r="X686" s="14">
        <v>0.13804678334110701</v>
      </c>
      <c r="Y686" s="14">
        <v>0.15555121715363501</v>
      </c>
      <c r="Z686" s="14">
        <v>6.9944666864953695E-2</v>
      </c>
      <c r="AA686" s="14">
        <v>8.6879627400547998E-2</v>
      </c>
      <c r="AB686" s="14">
        <v>0.15141892653501601</v>
      </c>
      <c r="AC686" s="14">
        <v>0.112544885878392</v>
      </c>
      <c r="AD686" s="14">
        <v>0.15223324725783499</v>
      </c>
      <c r="AE686" s="14"/>
      <c r="AF686" s="14">
        <v>9.6624096679430199E-2</v>
      </c>
      <c r="AG686" s="14">
        <v>0.103278919564616</v>
      </c>
      <c r="AH686" s="14">
        <v>0.19687481952869401</v>
      </c>
      <c r="AI686" s="14"/>
      <c r="AJ686" s="14">
        <v>9.6432984083784395E-2</v>
      </c>
      <c r="AK686" s="14">
        <v>8.5198456285183896E-2</v>
      </c>
      <c r="AL686" s="14">
        <v>0.11606320294596</v>
      </c>
      <c r="AM686" s="14">
        <v>6.8714502433125199E-2</v>
      </c>
      <c r="AN686" s="14">
        <v>0.229519744238735</v>
      </c>
      <c r="AO686" s="14"/>
      <c r="AP686" s="14">
        <v>0.111781578381326</v>
      </c>
      <c r="AQ686" s="14">
        <v>8.1299859297098501E-2</v>
      </c>
      <c r="AR686" s="14">
        <v>8.6315105680565704E-2</v>
      </c>
      <c r="AS686" s="14">
        <v>5.3845859572534599E-2</v>
      </c>
      <c r="AT686" s="14">
        <v>0.29566475158226802</v>
      </c>
      <c r="AU686" s="14"/>
      <c r="AV686" s="14" t="s">
        <v>84</v>
      </c>
      <c r="AW686" s="14">
        <v>0.119250459865909</v>
      </c>
      <c r="AX686" s="14">
        <v>9.6652827594690405E-2</v>
      </c>
      <c r="AY686" s="14">
        <v>9.0646416908090902E-2</v>
      </c>
      <c r="AZ686" s="14">
        <v>0.16930671283919699</v>
      </c>
      <c r="BA686" s="14"/>
      <c r="BB686" s="14">
        <v>0.12970022702087899</v>
      </c>
      <c r="BC686" s="14">
        <v>4.5133007403115002E-2</v>
      </c>
      <c r="BD686" s="14">
        <v>0.16134858780999201</v>
      </c>
      <c r="BE686" s="14"/>
      <c r="BF686" s="14">
        <v>9.3751685420368006E-2</v>
      </c>
    </row>
    <row r="687" spans="2:58" x14ac:dyDescent="0.35"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4"/>
      <c r="BF687" s="14"/>
    </row>
    <row r="688" spans="2:58" x14ac:dyDescent="0.35">
      <c r="B688" s="6" t="s">
        <v>262</v>
      </c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4"/>
      <c r="BF688" s="14"/>
    </row>
    <row r="689" spans="2:58" x14ac:dyDescent="0.35">
      <c r="B689" s="24" t="s">
        <v>82</v>
      </c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4"/>
      <c r="BF689" s="14"/>
    </row>
    <row r="690" spans="2:58" x14ac:dyDescent="0.35">
      <c r="B690" t="s">
        <v>248</v>
      </c>
      <c r="C690" s="14">
        <v>0.25764239290969099</v>
      </c>
      <c r="D690" s="14">
        <v>0.272289106265243</v>
      </c>
      <c r="E690" s="14">
        <v>0.24407266752260101</v>
      </c>
      <c r="F690" s="14"/>
      <c r="G690" s="14">
        <v>0.133799365315802</v>
      </c>
      <c r="H690" s="14">
        <v>0.15627762818840699</v>
      </c>
      <c r="I690" s="14">
        <v>0.20371305372293899</v>
      </c>
      <c r="J690" s="14">
        <v>0.26010912682009102</v>
      </c>
      <c r="K690" s="14">
        <v>0.37755376415437297</v>
      </c>
      <c r="L690" s="14">
        <v>0.38363493322660203</v>
      </c>
      <c r="M690" s="14"/>
      <c r="N690" s="14">
        <v>0.23143034418669101</v>
      </c>
      <c r="O690" s="14">
        <v>0.265494769748848</v>
      </c>
      <c r="P690" s="14">
        <v>0.27056873703414702</v>
      </c>
      <c r="Q690" s="14">
        <v>0.26660766296856903</v>
      </c>
      <c r="R690" s="14"/>
      <c r="S690" s="14">
        <v>0.18153818939820199</v>
      </c>
      <c r="T690" s="14">
        <v>0.31693618475104601</v>
      </c>
      <c r="U690" s="14">
        <v>0.27939049881988398</v>
      </c>
      <c r="V690" s="14">
        <v>0.27629671462868999</v>
      </c>
      <c r="W690" s="14">
        <v>0.30687525391397602</v>
      </c>
      <c r="X690" s="14">
        <v>0.23546596094171801</v>
      </c>
      <c r="Y690" s="14">
        <v>0.27582827684916</v>
      </c>
      <c r="Z690" s="14">
        <v>0.22218889135762901</v>
      </c>
      <c r="AA690" s="14">
        <v>0.21726786953970001</v>
      </c>
      <c r="AB690" s="14">
        <v>0.28632473348312698</v>
      </c>
      <c r="AC690" s="14">
        <v>0.22447916201277501</v>
      </c>
      <c r="AD690" s="14">
        <v>0.31047806755767099</v>
      </c>
      <c r="AE690" s="14"/>
      <c r="AF690" s="14">
        <v>0.39800497009423702</v>
      </c>
      <c r="AG690" s="14">
        <v>0.18024946681846599</v>
      </c>
      <c r="AH690" s="14">
        <v>0.18892963953769201</v>
      </c>
      <c r="AI690" s="14"/>
      <c r="AJ690" s="14">
        <v>0.41316659327055899</v>
      </c>
      <c r="AK690" s="14">
        <v>9.8112985309288303E-2</v>
      </c>
      <c r="AL690" s="14">
        <v>0.24354200233973899</v>
      </c>
      <c r="AM690" s="14">
        <v>0.51897746972132996</v>
      </c>
      <c r="AN690" s="14">
        <v>0.24257730987298101</v>
      </c>
      <c r="AO690" s="14"/>
      <c r="AP690" s="14">
        <v>0.41382289821302298</v>
      </c>
      <c r="AQ690" s="14">
        <v>7.57172790313628E-2</v>
      </c>
      <c r="AR690" s="14">
        <v>0.28051371206646403</v>
      </c>
      <c r="AS690" s="14">
        <v>0.50511114904363197</v>
      </c>
      <c r="AT690" s="14">
        <v>0.26331210729899601</v>
      </c>
      <c r="AU690" s="14"/>
      <c r="AV690" s="14" t="s">
        <v>84</v>
      </c>
      <c r="AW690" s="14">
        <v>0.25727488399425802</v>
      </c>
      <c r="AX690" s="14">
        <v>0.21672323041773101</v>
      </c>
      <c r="AY690" s="14">
        <v>0.13566690018914601</v>
      </c>
      <c r="AZ690" s="14">
        <v>0.16147130517778099</v>
      </c>
      <c r="BA690" s="14"/>
      <c r="BB690" s="14">
        <v>0.124774583180261</v>
      </c>
      <c r="BC690" s="14">
        <v>0.63197342238423804</v>
      </c>
      <c r="BD690" s="14">
        <v>0.34633815520170402</v>
      </c>
      <c r="BE690" s="14"/>
      <c r="BF690" s="14">
        <v>0.39112150940075202</v>
      </c>
    </row>
    <row r="691" spans="2:58" x14ac:dyDescent="0.35">
      <c r="B691" t="s">
        <v>249</v>
      </c>
      <c r="C691" s="14">
        <v>0.107878157415359</v>
      </c>
      <c r="D691" s="14">
        <v>0.10799779464473599</v>
      </c>
      <c r="E691" s="14">
        <v>0.107057434973116</v>
      </c>
      <c r="F691" s="14"/>
      <c r="G691" s="14">
        <v>0.117659177563417</v>
      </c>
      <c r="H691" s="14">
        <v>6.9781827028949098E-2</v>
      </c>
      <c r="I691" s="14">
        <v>9.7547057577406907E-2</v>
      </c>
      <c r="J691" s="14">
        <v>0.15982815647433701</v>
      </c>
      <c r="K691" s="14">
        <v>8.8121210249948206E-2</v>
      </c>
      <c r="L691" s="14">
        <v>0.11167338967633</v>
      </c>
      <c r="M691" s="14"/>
      <c r="N691" s="14">
        <v>0.103687740508387</v>
      </c>
      <c r="O691" s="14">
        <v>9.5049323345998499E-2</v>
      </c>
      <c r="P691" s="14">
        <v>0.12852737407491699</v>
      </c>
      <c r="Q691" s="14">
        <v>0.10765443761469499</v>
      </c>
      <c r="R691" s="14"/>
      <c r="S691" s="14">
        <v>0.103912062797356</v>
      </c>
      <c r="T691" s="14">
        <v>9.9356574151469798E-2</v>
      </c>
      <c r="U691" s="14">
        <v>0.12153243634167001</v>
      </c>
      <c r="V691" s="14">
        <v>0.136005867073175</v>
      </c>
      <c r="W691" s="14">
        <v>8.9529665871144595E-2</v>
      </c>
      <c r="X691" s="14">
        <v>0.136503104518268</v>
      </c>
      <c r="Y691" s="14">
        <v>0.12684993520625301</v>
      </c>
      <c r="Z691" s="14">
        <v>7.2615753787221501E-2</v>
      </c>
      <c r="AA691" s="14">
        <v>7.3323815680955806E-2</v>
      </c>
      <c r="AB691" s="14">
        <v>8.6292363631161398E-2</v>
      </c>
      <c r="AC691" s="14">
        <v>0.121445854280039</v>
      </c>
      <c r="AD691" s="14">
        <v>0.164534272913267</v>
      </c>
      <c r="AE691" s="14"/>
      <c r="AF691" s="14">
        <v>0.130036450149799</v>
      </c>
      <c r="AG691" s="14">
        <v>0.102012425507118</v>
      </c>
      <c r="AH691" s="14">
        <v>6.9915040992739097E-2</v>
      </c>
      <c r="AI691" s="14"/>
      <c r="AJ691" s="14">
        <v>0.135146523525532</v>
      </c>
      <c r="AK691" s="14">
        <v>9.1761745882484799E-2</v>
      </c>
      <c r="AL691" s="14">
        <v>7.4377448797450701E-2</v>
      </c>
      <c r="AM691" s="14">
        <v>0.19797266326739901</v>
      </c>
      <c r="AN691" s="14">
        <v>5.75001200611827E-2</v>
      </c>
      <c r="AO691" s="14"/>
      <c r="AP691" s="14">
        <v>0.147163383436718</v>
      </c>
      <c r="AQ691" s="14">
        <v>6.8284772519423304E-2</v>
      </c>
      <c r="AR691" s="14">
        <v>0.116189179696449</v>
      </c>
      <c r="AS691" s="14">
        <v>0.124343120079556</v>
      </c>
      <c r="AT691" s="14">
        <v>0.152596164549126</v>
      </c>
      <c r="AU691" s="14"/>
      <c r="AV691" s="14" t="s">
        <v>84</v>
      </c>
      <c r="AW691" s="14">
        <v>0.115424753334853</v>
      </c>
      <c r="AX691" s="14">
        <v>0.105026001295165</v>
      </c>
      <c r="AY691" s="14">
        <v>0.113765184602965</v>
      </c>
      <c r="AZ691" s="14">
        <v>0.195479167880342</v>
      </c>
      <c r="BA691" s="14"/>
      <c r="BB691" s="14">
        <v>6.9306339359147096E-2</v>
      </c>
      <c r="BC691" s="14">
        <v>0.102778629717066</v>
      </c>
      <c r="BD691" s="14">
        <v>0.227617174448528</v>
      </c>
      <c r="BE691" s="14"/>
      <c r="BF691" s="14">
        <v>0.11791880143215799</v>
      </c>
    </row>
    <row r="692" spans="2:58" x14ac:dyDescent="0.35">
      <c r="B692" t="s">
        <v>250</v>
      </c>
      <c r="C692" s="14">
        <v>9.2231828392419404E-2</v>
      </c>
      <c r="D692" s="14">
        <v>8.9415648528257993E-2</v>
      </c>
      <c r="E692" s="14">
        <v>9.5259548865824301E-2</v>
      </c>
      <c r="F692" s="14"/>
      <c r="G692" s="14">
        <v>0.145421773120265</v>
      </c>
      <c r="H692" s="14">
        <v>8.8537351702880795E-2</v>
      </c>
      <c r="I692" s="14">
        <v>0.121843006349124</v>
      </c>
      <c r="J692" s="14">
        <v>8.02130512057459E-2</v>
      </c>
      <c r="K692" s="14">
        <v>7.5778748409807598E-2</v>
      </c>
      <c r="L692" s="14">
        <v>5.66362855177227E-2</v>
      </c>
      <c r="M692" s="14"/>
      <c r="N692" s="14">
        <v>0.10908249265521899</v>
      </c>
      <c r="O692" s="14">
        <v>7.8791058456085694E-2</v>
      </c>
      <c r="P692" s="14">
        <v>9.4224966258008205E-2</v>
      </c>
      <c r="Q692" s="14">
        <v>8.7910903523074999E-2</v>
      </c>
      <c r="R692" s="14"/>
      <c r="S692" s="14">
        <v>9.1932993863818896E-2</v>
      </c>
      <c r="T692" s="14">
        <v>7.8410420774572304E-2</v>
      </c>
      <c r="U692" s="14">
        <v>8.4286520952902594E-2</v>
      </c>
      <c r="V692" s="14">
        <v>6.54094316233374E-2</v>
      </c>
      <c r="W692" s="14">
        <v>0.136969045934248</v>
      </c>
      <c r="X692" s="14">
        <v>0.13368155683260299</v>
      </c>
      <c r="Y692" s="14">
        <v>7.7479417092748498E-2</v>
      </c>
      <c r="Z692" s="14">
        <v>8.3398169231204897E-2</v>
      </c>
      <c r="AA692" s="14">
        <v>0.106010413585909</v>
      </c>
      <c r="AB692" s="14">
        <v>8.56684895714903E-2</v>
      </c>
      <c r="AC692" s="14">
        <v>5.8611558149056199E-2</v>
      </c>
      <c r="AD692" s="14">
        <v>0.102827754122452</v>
      </c>
      <c r="AE692" s="14"/>
      <c r="AF692" s="14">
        <v>6.9772196968596795E-2</v>
      </c>
      <c r="AG692" s="14">
        <v>0.10613442450246501</v>
      </c>
      <c r="AH692" s="14">
        <v>7.8137321211826496E-2</v>
      </c>
      <c r="AI692" s="14"/>
      <c r="AJ692" s="14">
        <v>7.6357712130444205E-2</v>
      </c>
      <c r="AK692" s="14">
        <v>9.8223776586812597E-2</v>
      </c>
      <c r="AL692" s="14">
        <v>0.12418954805153699</v>
      </c>
      <c r="AM692" s="14">
        <v>0.181368131792677</v>
      </c>
      <c r="AN692" s="14">
        <v>6.1837291229650003E-2</v>
      </c>
      <c r="AO692" s="14"/>
      <c r="AP692" s="14">
        <v>6.21571802534093E-2</v>
      </c>
      <c r="AQ692" s="14">
        <v>0.109469787737071</v>
      </c>
      <c r="AR692" s="14">
        <v>0.121884743558749</v>
      </c>
      <c r="AS692" s="14">
        <v>9.5197377314656606E-2</v>
      </c>
      <c r="AT692" s="14">
        <v>6.3335456747728294E-2</v>
      </c>
      <c r="AU692" s="14"/>
      <c r="AV692" s="14" t="s">
        <v>84</v>
      </c>
      <c r="AW692" s="14">
        <v>0.110527957892703</v>
      </c>
      <c r="AX692" s="14">
        <v>9.4855120345594499E-2</v>
      </c>
      <c r="AY692" s="14">
        <v>9.3582821557050097E-2</v>
      </c>
      <c r="AZ692" s="14">
        <v>3.9460179052275203E-2</v>
      </c>
      <c r="BA692" s="14"/>
      <c r="BB692" s="14">
        <v>8.6141617927726996E-2</v>
      </c>
      <c r="BC692" s="14">
        <v>8.4923783657818802E-2</v>
      </c>
      <c r="BD692" s="14">
        <v>7.8525017998016602E-2</v>
      </c>
      <c r="BE692" s="14"/>
      <c r="BF692" s="14">
        <v>8.7132239575262602E-2</v>
      </c>
    </row>
    <row r="693" spans="2:58" x14ac:dyDescent="0.35">
      <c r="B693" t="s">
        <v>251</v>
      </c>
      <c r="C693" s="14">
        <v>0.20967437318475499</v>
      </c>
      <c r="D693" s="14">
        <v>0.21606853867640999</v>
      </c>
      <c r="E693" s="14">
        <v>0.203119159963805</v>
      </c>
      <c r="F693" s="14"/>
      <c r="G693" s="14">
        <v>0.23669050520413501</v>
      </c>
      <c r="H693" s="14">
        <v>0.27531726440829302</v>
      </c>
      <c r="I693" s="14">
        <v>0.228482039858796</v>
      </c>
      <c r="J693" s="14">
        <v>0.20693606923740601</v>
      </c>
      <c r="K693" s="14">
        <v>0.14561556515301799</v>
      </c>
      <c r="L693" s="14">
        <v>0.16835719323288101</v>
      </c>
      <c r="M693" s="14"/>
      <c r="N693" s="14">
        <v>0.238171842201511</v>
      </c>
      <c r="O693" s="14">
        <v>0.23274444326168001</v>
      </c>
      <c r="P693" s="14">
        <v>0.18141231644115299</v>
      </c>
      <c r="Q693" s="14">
        <v>0.179649981506291</v>
      </c>
      <c r="R693" s="14"/>
      <c r="S693" s="14">
        <v>0.23523263503071401</v>
      </c>
      <c r="T693" s="14">
        <v>0.17345782128266901</v>
      </c>
      <c r="U693" s="14">
        <v>0.20371382002757099</v>
      </c>
      <c r="V693" s="14">
        <v>0.18109761100320301</v>
      </c>
      <c r="W693" s="14">
        <v>0.20263533648639501</v>
      </c>
      <c r="X693" s="14">
        <v>0.21645501761060401</v>
      </c>
      <c r="Y693" s="14">
        <v>0.21158583545145401</v>
      </c>
      <c r="Z693" s="14">
        <v>0.25914877067876102</v>
      </c>
      <c r="AA693" s="14">
        <v>0.25046508559038</v>
      </c>
      <c r="AB693" s="14">
        <v>0.179842124814688</v>
      </c>
      <c r="AC693" s="14">
        <v>0.27415302253485702</v>
      </c>
      <c r="AD693" s="14">
        <v>0.10548194040591399</v>
      </c>
      <c r="AE693" s="14"/>
      <c r="AF693" s="14">
        <v>0.15196160275503101</v>
      </c>
      <c r="AG693" s="14">
        <v>0.24572513710506899</v>
      </c>
      <c r="AH693" s="14">
        <v>0.24797650870437599</v>
      </c>
      <c r="AI693" s="14"/>
      <c r="AJ693" s="14">
        <v>0.167340856908827</v>
      </c>
      <c r="AK693" s="14">
        <v>0.28731253487615599</v>
      </c>
      <c r="AL693" s="14">
        <v>0.19251447703852101</v>
      </c>
      <c r="AM693" s="14">
        <v>3.6255699454816701E-2</v>
      </c>
      <c r="AN693" s="14">
        <v>0.18388002147010199</v>
      </c>
      <c r="AO693" s="14"/>
      <c r="AP693" s="14">
        <v>0.137980701209547</v>
      </c>
      <c r="AQ693" s="14">
        <v>0.31679491873501497</v>
      </c>
      <c r="AR693" s="14">
        <v>0.19011898829260601</v>
      </c>
      <c r="AS693" s="14">
        <v>0.115420439541633</v>
      </c>
      <c r="AT693" s="14">
        <v>0.12732319819219701</v>
      </c>
      <c r="AU693" s="14"/>
      <c r="AV693" s="14" t="s">
        <v>84</v>
      </c>
      <c r="AW693" s="14">
        <v>0.21388178202348501</v>
      </c>
      <c r="AX693" s="14">
        <v>0.25525942664934398</v>
      </c>
      <c r="AY693" s="14">
        <v>0.219074113262266</v>
      </c>
      <c r="AZ693" s="14">
        <v>0.17048006925224601</v>
      </c>
      <c r="BA693" s="14"/>
      <c r="BB693" s="14">
        <v>0.38062580938799301</v>
      </c>
      <c r="BC693" s="14">
        <v>9.6969704444148805E-2</v>
      </c>
      <c r="BD693" s="14">
        <v>0.143572023267621</v>
      </c>
      <c r="BE693" s="14"/>
      <c r="BF693" s="14">
        <v>0.197155805178761</v>
      </c>
    </row>
    <row r="694" spans="2:58" x14ac:dyDescent="0.35">
      <c r="B694" t="s">
        <v>252</v>
      </c>
      <c r="C694" s="14">
        <v>0.105550368715692</v>
      </c>
      <c r="D694" s="14">
        <v>9.1490805756748297E-2</v>
      </c>
      <c r="E694" s="14">
        <v>0.1196180548116</v>
      </c>
      <c r="F694" s="14"/>
      <c r="G694" s="14">
        <v>0.136115811036912</v>
      </c>
      <c r="H694" s="14">
        <v>0.151749298107688</v>
      </c>
      <c r="I694" s="14">
        <v>0.12861801318784</v>
      </c>
      <c r="J694" s="14">
        <v>8.2050766042216505E-2</v>
      </c>
      <c r="K694" s="14">
        <v>7.3772893381695598E-2</v>
      </c>
      <c r="L694" s="14">
        <v>6.9432050575277099E-2</v>
      </c>
      <c r="M694" s="14"/>
      <c r="N694" s="14">
        <v>0.119029033712948</v>
      </c>
      <c r="O694" s="14">
        <v>0.10697782943107199</v>
      </c>
      <c r="P694" s="14">
        <v>9.9203255557706399E-2</v>
      </c>
      <c r="Q694" s="14">
        <v>9.50943354925671E-2</v>
      </c>
      <c r="R694" s="14"/>
      <c r="S694" s="14">
        <v>0.13915369349256501</v>
      </c>
      <c r="T694" s="14">
        <v>8.6440172057777806E-2</v>
      </c>
      <c r="U694" s="14">
        <v>0.119740230096624</v>
      </c>
      <c r="V694" s="14">
        <v>9.3956991823014493E-2</v>
      </c>
      <c r="W694" s="14">
        <v>0.119832591811057</v>
      </c>
      <c r="X694" s="14">
        <v>7.7353869831222596E-2</v>
      </c>
      <c r="Y694" s="14">
        <v>5.1054316236453401E-2</v>
      </c>
      <c r="Z694" s="14">
        <v>0.18550470100231101</v>
      </c>
      <c r="AA694" s="14">
        <v>0.13207955866730201</v>
      </c>
      <c r="AB694" s="14">
        <v>7.67782083045149E-2</v>
      </c>
      <c r="AC694" s="14">
        <v>0.13021554561360199</v>
      </c>
      <c r="AD694" s="14">
        <v>6.6312663129494104E-2</v>
      </c>
      <c r="AE694" s="14"/>
      <c r="AF694" s="14">
        <v>7.3894596926156603E-2</v>
      </c>
      <c r="AG694" s="14">
        <v>0.13181821867496801</v>
      </c>
      <c r="AH694" s="14">
        <v>8.8114347979665802E-2</v>
      </c>
      <c r="AI694" s="14"/>
      <c r="AJ694" s="14">
        <v>5.5683569589488897E-2</v>
      </c>
      <c r="AK694" s="14">
        <v>0.17562893996156401</v>
      </c>
      <c r="AL694" s="14">
        <v>0.106722071387717</v>
      </c>
      <c r="AM694" s="14">
        <v>0</v>
      </c>
      <c r="AN694" s="14">
        <v>0.112289506577395</v>
      </c>
      <c r="AO694" s="14"/>
      <c r="AP694" s="14">
        <v>5.5431768459380901E-2</v>
      </c>
      <c r="AQ694" s="14">
        <v>0.18867705595730899</v>
      </c>
      <c r="AR694" s="14">
        <v>8.9300220241250394E-2</v>
      </c>
      <c r="AS694" s="14">
        <v>5.4136688344762998E-2</v>
      </c>
      <c r="AT694" s="14">
        <v>3.1929816217967498E-2</v>
      </c>
      <c r="AU694" s="14"/>
      <c r="AV694" s="14" t="s">
        <v>84</v>
      </c>
      <c r="AW694" s="14">
        <v>0.110464863753477</v>
      </c>
      <c r="AX694" s="14">
        <v>0.118676069342479</v>
      </c>
      <c r="AY694" s="14">
        <v>0.174437621520521</v>
      </c>
      <c r="AZ694" s="14">
        <v>0.107233748511429</v>
      </c>
      <c r="BA694" s="14"/>
      <c r="BB694" s="14">
        <v>0.14454739475183401</v>
      </c>
      <c r="BC694" s="14">
        <v>2.9854442706772299E-2</v>
      </c>
      <c r="BD694" s="14">
        <v>2.6953214322787199E-2</v>
      </c>
      <c r="BE694" s="14"/>
      <c r="BF694" s="14">
        <v>6.5692454854156507E-2</v>
      </c>
    </row>
    <row r="695" spans="2:58" x14ac:dyDescent="0.35">
      <c r="B695" t="s">
        <v>253</v>
      </c>
      <c r="C695" s="14">
        <v>3.6714236451731302E-2</v>
      </c>
      <c r="D695" s="14">
        <v>4.5748311240499703E-2</v>
      </c>
      <c r="E695" s="14">
        <v>2.79836168514731E-2</v>
      </c>
      <c r="F695" s="14"/>
      <c r="G695" s="14">
        <v>5.8341478582108801E-2</v>
      </c>
      <c r="H695" s="14">
        <v>7.1515799483670497E-2</v>
      </c>
      <c r="I695" s="14">
        <v>4.6640322725493802E-2</v>
      </c>
      <c r="J695" s="14">
        <v>2.8873716105215101E-2</v>
      </c>
      <c r="K695" s="14">
        <v>7.0072693204185797E-3</v>
      </c>
      <c r="L695" s="14">
        <v>1.23324538540566E-2</v>
      </c>
      <c r="M695" s="14"/>
      <c r="N695" s="14">
        <v>4.0019104101672899E-2</v>
      </c>
      <c r="O695" s="14">
        <v>3.5496547354344703E-2</v>
      </c>
      <c r="P695" s="14">
        <v>4.6158351275488202E-2</v>
      </c>
      <c r="Q695" s="14">
        <v>2.67572369051963E-2</v>
      </c>
      <c r="R695" s="14"/>
      <c r="S695" s="14">
        <v>6.2178608342073297E-2</v>
      </c>
      <c r="T695" s="14">
        <v>3.6932514924857399E-2</v>
      </c>
      <c r="U695" s="14">
        <v>1.1595590285879901E-2</v>
      </c>
      <c r="V695" s="14">
        <v>5.0948040415742801E-2</v>
      </c>
      <c r="W695" s="14">
        <v>1.30397792470249E-2</v>
      </c>
      <c r="X695" s="14">
        <v>3.3858410746447201E-2</v>
      </c>
      <c r="Y695" s="14">
        <v>4.1282085606653397E-2</v>
      </c>
      <c r="Z695" s="14">
        <v>5.9187960485948002E-2</v>
      </c>
      <c r="AA695" s="14">
        <v>4.7050145757225402E-2</v>
      </c>
      <c r="AB695" s="14">
        <v>2.6725417568816801E-2</v>
      </c>
      <c r="AC695" s="14">
        <v>9.7598593776154208E-3</v>
      </c>
      <c r="AD695" s="14">
        <v>0</v>
      </c>
      <c r="AE695" s="14"/>
      <c r="AF695" s="14">
        <v>2.4949683973238799E-2</v>
      </c>
      <c r="AG695" s="14">
        <v>4.2997333647160602E-2</v>
      </c>
      <c r="AH695" s="14">
        <v>4.3803440657217502E-2</v>
      </c>
      <c r="AI695" s="14"/>
      <c r="AJ695" s="14">
        <v>1.7714002762289498E-2</v>
      </c>
      <c r="AK695" s="14">
        <v>6.1811537523879002E-2</v>
      </c>
      <c r="AL695" s="14">
        <v>4.3107271392014201E-2</v>
      </c>
      <c r="AM695" s="14">
        <v>3.3624074914001399E-2</v>
      </c>
      <c r="AN695" s="14">
        <v>3.2399797334403499E-2</v>
      </c>
      <c r="AO695" s="14"/>
      <c r="AP695" s="14">
        <v>2.89683167969539E-2</v>
      </c>
      <c r="AQ695" s="14">
        <v>6.5597159805171806E-2</v>
      </c>
      <c r="AR695" s="14">
        <v>2.3073945987044701E-2</v>
      </c>
      <c r="AS695" s="14">
        <v>8.2787618206777696E-3</v>
      </c>
      <c r="AT695" s="14">
        <v>5.8379596492493099E-3</v>
      </c>
      <c r="AU695" s="14"/>
      <c r="AV695" s="14" t="s">
        <v>84</v>
      </c>
      <c r="AW695" s="14">
        <v>2.45029348933084E-2</v>
      </c>
      <c r="AX695" s="14">
        <v>3.20557867139259E-2</v>
      </c>
      <c r="AY695" s="14">
        <v>8.7145004911549404E-2</v>
      </c>
      <c r="AZ695" s="14">
        <v>4.1156805240192398E-2</v>
      </c>
      <c r="BA695" s="14"/>
      <c r="BB695" s="14">
        <v>2.0384235189169701E-2</v>
      </c>
      <c r="BC695" s="14">
        <v>0</v>
      </c>
      <c r="BD695" s="14">
        <v>1.44240216051285E-2</v>
      </c>
      <c r="BE695" s="14"/>
      <c r="BF695" s="14">
        <v>9.1062613176944602E-3</v>
      </c>
    </row>
    <row r="696" spans="2:58" x14ac:dyDescent="0.35">
      <c r="B696" t="s">
        <v>254</v>
      </c>
      <c r="C696" s="14">
        <v>1.98932608294753E-2</v>
      </c>
      <c r="D696" s="14">
        <v>2.7379489328302101E-2</v>
      </c>
      <c r="E696" s="14">
        <v>1.2627400619873301E-2</v>
      </c>
      <c r="F696" s="14"/>
      <c r="G696" s="14">
        <v>2.8847371810244299E-2</v>
      </c>
      <c r="H696" s="14">
        <v>5.8542441982151798E-2</v>
      </c>
      <c r="I696" s="14">
        <v>2.67045530720804E-2</v>
      </c>
      <c r="J696" s="14">
        <v>8.0650602661841604E-3</v>
      </c>
      <c r="K696" s="14">
        <v>0</v>
      </c>
      <c r="L696" s="14">
        <v>0</v>
      </c>
      <c r="M696" s="14"/>
      <c r="N696" s="14">
        <v>2.8045878822888001E-2</v>
      </c>
      <c r="O696" s="14">
        <v>1.41782665420011E-2</v>
      </c>
      <c r="P696" s="14">
        <v>2.5537119519368101E-2</v>
      </c>
      <c r="Q696" s="14">
        <v>1.2418635255975899E-2</v>
      </c>
      <c r="R696" s="14"/>
      <c r="S696" s="14">
        <v>3.0687235745536699E-2</v>
      </c>
      <c r="T696" s="14">
        <v>1.5386000967309601E-2</v>
      </c>
      <c r="U696" s="14">
        <v>3.1400174239180199E-2</v>
      </c>
      <c r="V696" s="14">
        <v>2.63768129764856E-2</v>
      </c>
      <c r="W696" s="14">
        <v>2.1676621071027399E-2</v>
      </c>
      <c r="X696" s="14">
        <v>1.10620742348216E-2</v>
      </c>
      <c r="Y696" s="14">
        <v>2.3903457737819201E-2</v>
      </c>
      <c r="Z696" s="14">
        <v>1.17673766915256E-2</v>
      </c>
      <c r="AA696" s="14">
        <v>1.7893607669192801E-2</v>
      </c>
      <c r="AB696" s="14">
        <v>1.55382783086923E-2</v>
      </c>
      <c r="AC696" s="14">
        <v>8.81898394483587E-3</v>
      </c>
      <c r="AD696" s="14">
        <v>0</v>
      </c>
      <c r="AE696" s="14"/>
      <c r="AF696" s="14">
        <v>8.2762258468123302E-3</v>
      </c>
      <c r="AG696" s="14">
        <v>1.8204171043433699E-2</v>
      </c>
      <c r="AH696" s="14">
        <v>5.5155607079183197E-2</v>
      </c>
      <c r="AI696" s="14"/>
      <c r="AJ696" s="14">
        <v>6.4751219173038296E-3</v>
      </c>
      <c r="AK696" s="14">
        <v>3.5840797139741302E-2</v>
      </c>
      <c r="AL696" s="14">
        <v>7.5127187828055303E-3</v>
      </c>
      <c r="AM696" s="14">
        <v>0</v>
      </c>
      <c r="AN696" s="14">
        <v>3.8030719094706698E-2</v>
      </c>
      <c r="AO696" s="14"/>
      <c r="AP696" s="14">
        <v>1.7958678356120601E-2</v>
      </c>
      <c r="AQ696" s="14">
        <v>3.2253712283440303E-2</v>
      </c>
      <c r="AR696" s="14">
        <v>1.33486462538457E-2</v>
      </c>
      <c r="AS696" s="14">
        <v>3.9384553397816399E-3</v>
      </c>
      <c r="AT696" s="14">
        <v>1.1265513791034701E-2</v>
      </c>
      <c r="AU696" s="14"/>
      <c r="AV696" s="14" t="s">
        <v>84</v>
      </c>
      <c r="AW696" s="14">
        <v>9.8340097287144494E-3</v>
      </c>
      <c r="AX696" s="14">
        <v>1.6435633077513001E-2</v>
      </c>
      <c r="AY696" s="14">
        <v>4.5554809354520998E-2</v>
      </c>
      <c r="AZ696" s="14">
        <v>3.4196299909876098E-2</v>
      </c>
      <c r="BA696" s="14"/>
      <c r="BB696" s="14">
        <v>8.2084723812615307E-3</v>
      </c>
      <c r="BC696" s="14">
        <v>0</v>
      </c>
      <c r="BD696" s="14">
        <v>0</v>
      </c>
      <c r="BE696" s="14"/>
      <c r="BF696" s="14">
        <v>5.4045378912010696E-3</v>
      </c>
    </row>
    <row r="697" spans="2:58" x14ac:dyDescent="0.35">
      <c r="B697" t="s">
        <v>97</v>
      </c>
      <c r="C697" s="14">
        <v>0.17041538210087601</v>
      </c>
      <c r="D697" s="14">
        <v>0.14961030555980201</v>
      </c>
      <c r="E697" s="14">
        <v>0.19026211639170801</v>
      </c>
      <c r="F697" s="14"/>
      <c r="G697" s="14">
        <v>0.14312451736711601</v>
      </c>
      <c r="H697" s="14">
        <v>0.12827838909795999</v>
      </c>
      <c r="I697" s="14">
        <v>0.14645195350632001</v>
      </c>
      <c r="J697" s="14">
        <v>0.17392405384880499</v>
      </c>
      <c r="K697" s="14">
        <v>0.23215054933074</v>
      </c>
      <c r="L697" s="14">
        <v>0.197933693917131</v>
      </c>
      <c r="M697" s="14"/>
      <c r="N697" s="14">
        <v>0.13053356381068301</v>
      </c>
      <c r="O697" s="14">
        <v>0.17126776185997</v>
      </c>
      <c r="P697" s="14">
        <v>0.15436787983921099</v>
      </c>
      <c r="Q697" s="14">
        <v>0.22390680673363</v>
      </c>
      <c r="R697" s="14"/>
      <c r="S697" s="14">
        <v>0.15536458132973399</v>
      </c>
      <c r="T697" s="14">
        <v>0.193080311090298</v>
      </c>
      <c r="U697" s="14">
        <v>0.14834072923628899</v>
      </c>
      <c r="V697" s="14">
        <v>0.16990853045635201</v>
      </c>
      <c r="W697" s="14">
        <v>0.10944170566512799</v>
      </c>
      <c r="X697" s="14">
        <v>0.15562000528431699</v>
      </c>
      <c r="Y697" s="14">
        <v>0.192016675819459</v>
      </c>
      <c r="Z697" s="14">
        <v>0.106188376765399</v>
      </c>
      <c r="AA697" s="14">
        <v>0.155909503509335</v>
      </c>
      <c r="AB697" s="14">
        <v>0.24283038431751</v>
      </c>
      <c r="AC697" s="14">
        <v>0.17251601408722</v>
      </c>
      <c r="AD697" s="14">
        <v>0.25036530187120198</v>
      </c>
      <c r="AE697" s="14"/>
      <c r="AF697" s="14">
        <v>0.14310427328612799</v>
      </c>
      <c r="AG697" s="14">
        <v>0.172858822701319</v>
      </c>
      <c r="AH697" s="14">
        <v>0.22796809383729999</v>
      </c>
      <c r="AI697" s="14"/>
      <c r="AJ697" s="14">
        <v>0.12811561989555501</v>
      </c>
      <c r="AK697" s="14">
        <v>0.151307682720075</v>
      </c>
      <c r="AL697" s="14">
        <v>0.20803446221021599</v>
      </c>
      <c r="AM697" s="14">
        <v>3.1801960849776399E-2</v>
      </c>
      <c r="AN697" s="14">
        <v>0.271485234359579</v>
      </c>
      <c r="AO697" s="14"/>
      <c r="AP697" s="14">
        <v>0.136517073274847</v>
      </c>
      <c r="AQ697" s="14">
        <v>0.143205313931208</v>
      </c>
      <c r="AR697" s="14">
        <v>0.16557056390359101</v>
      </c>
      <c r="AS697" s="14">
        <v>9.3574008515300094E-2</v>
      </c>
      <c r="AT697" s="14">
        <v>0.34439978355369999</v>
      </c>
      <c r="AU697" s="14"/>
      <c r="AV697" s="14" t="s">
        <v>84</v>
      </c>
      <c r="AW697" s="14">
        <v>0.158088814379201</v>
      </c>
      <c r="AX697" s="14">
        <v>0.160968732158248</v>
      </c>
      <c r="AY697" s="14">
        <v>0.13077354460198101</v>
      </c>
      <c r="AZ697" s="14">
        <v>0.25052242497585903</v>
      </c>
      <c r="BA697" s="14"/>
      <c r="BB697" s="14">
        <v>0.16601154782260699</v>
      </c>
      <c r="BC697" s="14">
        <v>5.3500017089955901E-2</v>
      </c>
      <c r="BD697" s="14">
        <v>0.16257039315621499</v>
      </c>
      <c r="BE697" s="14"/>
      <c r="BF697" s="14">
        <v>0.126468390350014</v>
      </c>
    </row>
    <row r="698" spans="2:58" x14ac:dyDescent="0.35"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</row>
    <row r="699" spans="2:58" x14ac:dyDescent="0.35">
      <c r="B699" s="6" t="s">
        <v>263</v>
      </c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</row>
    <row r="700" spans="2:58" x14ac:dyDescent="0.35">
      <c r="B700" s="24" t="s">
        <v>82</v>
      </c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</row>
    <row r="701" spans="2:58" x14ac:dyDescent="0.35">
      <c r="B701" t="s">
        <v>248</v>
      </c>
      <c r="C701" s="14">
        <v>0.233869417704161</v>
      </c>
      <c r="D701" s="14">
        <v>0.25582644995761999</v>
      </c>
      <c r="E701" s="14">
        <v>0.21307700628763401</v>
      </c>
      <c r="F701" s="14"/>
      <c r="G701" s="14">
        <v>0.118694259674322</v>
      </c>
      <c r="H701" s="14">
        <v>0.13208992280125201</v>
      </c>
      <c r="I701" s="14">
        <v>0.19325638579546101</v>
      </c>
      <c r="J701" s="14">
        <v>0.24758950535681501</v>
      </c>
      <c r="K701" s="14">
        <v>0.36808507867502499</v>
      </c>
      <c r="L701" s="14">
        <v>0.32482095609658101</v>
      </c>
      <c r="M701" s="14"/>
      <c r="N701" s="14">
        <v>0.21275895053752</v>
      </c>
      <c r="O701" s="14">
        <v>0.23139309499374</v>
      </c>
      <c r="P701" s="14">
        <v>0.25408223977780697</v>
      </c>
      <c r="Q701" s="14">
        <v>0.24327223983306201</v>
      </c>
      <c r="R701" s="14"/>
      <c r="S701" s="14">
        <v>0.16139402934084199</v>
      </c>
      <c r="T701" s="14">
        <v>0.27950014180745902</v>
      </c>
      <c r="U701" s="14">
        <v>0.26130274928846198</v>
      </c>
      <c r="V701" s="14">
        <v>0.27346768040127201</v>
      </c>
      <c r="W701" s="14">
        <v>0.30634124857281902</v>
      </c>
      <c r="X701" s="14">
        <v>0.210071077023983</v>
      </c>
      <c r="Y701" s="14">
        <v>0.23965135129333501</v>
      </c>
      <c r="Z701" s="14">
        <v>0.22389475647264301</v>
      </c>
      <c r="AA701" s="14">
        <v>0.185515712112715</v>
      </c>
      <c r="AB701" s="14">
        <v>0.23294371875008399</v>
      </c>
      <c r="AC701" s="14">
        <v>0.205585749054048</v>
      </c>
      <c r="AD701" s="14">
        <v>0.31073364986275898</v>
      </c>
      <c r="AE701" s="14"/>
      <c r="AF701" s="14">
        <v>0.37561541949164301</v>
      </c>
      <c r="AG701" s="14">
        <v>0.153882586044221</v>
      </c>
      <c r="AH701" s="14">
        <v>0.167327246188616</v>
      </c>
      <c r="AI701" s="14"/>
      <c r="AJ701" s="14">
        <v>0.38556535523430202</v>
      </c>
      <c r="AK701" s="14">
        <v>7.0694046653884998E-2</v>
      </c>
      <c r="AL701" s="14">
        <v>0.197369584334224</v>
      </c>
      <c r="AM701" s="14">
        <v>0.51788712247764501</v>
      </c>
      <c r="AN701" s="14">
        <v>0.24162653090616701</v>
      </c>
      <c r="AO701" s="14"/>
      <c r="AP701" s="14">
        <v>0.38114989290185403</v>
      </c>
      <c r="AQ701" s="14">
        <v>5.55493992643602E-2</v>
      </c>
      <c r="AR701" s="14">
        <v>0.24368683703093399</v>
      </c>
      <c r="AS701" s="14">
        <v>0.50894043731555505</v>
      </c>
      <c r="AT701" s="14">
        <v>0.25253181215415998</v>
      </c>
      <c r="AU701" s="14"/>
      <c r="AV701" s="14" t="s">
        <v>84</v>
      </c>
      <c r="AW701" s="14">
        <v>0.243647250658133</v>
      </c>
      <c r="AX701" s="14">
        <v>0.19209959073768301</v>
      </c>
      <c r="AY701" s="14">
        <v>0.103409211913329</v>
      </c>
      <c r="AZ701" s="14">
        <v>0.32464391202106102</v>
      </c>
      <c r="BA701" s="14"/>
      <c r="BB701" s="14">
        <v>7.9501948816722096E-2</v>
      </c>
      <c r="BC701" s="14">
        <v>0.63068208776372703</v>
      </c>
      <c r="BD701" s="14">
        <v>0.31898859062407597</v>
      </c>
      <c r="BE701" s="14"/>
      <c r="BF701" s="14">
        <v>0.365294745396883</v>
      </c>
    </row>
    <row r="702" spans="2:58" x14ac:dyDescent="0.35">
      <c r="B702" t="s">
        <v>249</v>
      </c>
      <c r="C702" s="14">
        <v>0.107526224845147</v>
      </c>
      <c r="D702" s="14">
        <v>0.101489177777495</v>
      </c>
      <c r="E702" s="14">
        <v>0.112728224821634</v>
      </c>
      <c r="F702" s="14"/>
      <c r="G702" s="14">
        <v>9.59249707539538E-2</v>
      </c>
      <c r="H702" s="14">
        <v>9.2442905281354806E-2</v>
      </c>
      <c r="I702" s="14">
        <v>0.110296315912775</v>
      </c>
      <c r="J702" s="14">
        <v>0.114269396762244</v>
      </c>
      <c r="K702" s="14">
        <v>9.8005923981446599E-2</v>
      </c>
      <c r="L702" s="14">
        <v>0.12615882216371799</v>
      </c>
      <c r="M702" s="14"/>
      <c r="N702" s="14">
        <v>9.7782562549100602E-2</v>
      </c>
      <c r="O702" s="14">
        <v>8.2845071332419903E-2</v>
      </c>
      <c r="P702" s="14">
        <v>0.12745518525430299</v>
      </c>
      <c r="Q702" s="14">
        <v>0.12614964376455601</v>
      </c>
      <c r="R702" s="14"/>
      <c r="S702" s="14">
        <v>0.104693215608097</v>
      </c>
      <c r="T702" s="14">
        <v>0.104748684625608</v>
      </c>
      <c r="U702" s="14">
        <v>0.122712978427841</v>
      </c>
      <c r="V702" s="14">
        <v>0.12274692449199399</v>
      </c>
      <c r="W702" s="14">
        <v>0.10529263301920699</v>
      </c>
      <c r="X702" s="14">
        <v>0.119757759418451</v>
      </c>
      <c r="Y702" s="14">
        <v>0.11061305284269</v>
      </c>
      <c r="Z702" s="14">
        <v>4.7633555746320201E-2</v>
      </c>
      <c r="AA702" s="14">
        <v>0.113981616793305</v>
      </c>
      <c r="AB702" s="14">
        <v>9.66318748343519E-2</v>
      </c>
      <c r="AC702" s="14">
        <v>9.49086100095579E-2</v>
      </c>
      <c r="AD702" s="14">
        <v>0.116514342655845</v>
      </c>
      <c r="AE702" s="14"/>
      <c r="AF702" s="14">
        <v>0.113746018119148</v>
      </c>
      <c r="AG702" s="14">
        <v>0.10856868801518101</v>
      </c>
      <c r="AH702" s="14">
        <v>0.10448982822439599</v>
      </c>
      <c r="AI702" s="14"/>
      <c r="AJ702" s="14">
        <v>0.14522622728610099</v>
      </c>
      <c r="AK702" s="14">
        <v>8.5509016151651795E-2</v>
      </c>
      <c r="AL702" s="14">
        <v>0.106142241363974</v>
      </c>
      <c r="AM702" s="14">
        <v>0.23227558680299801</v>
      </c>
      <c r="AN702" s="14">
        <v>6.3489068161067697E-2</v>
      </c>
      <c r="AO702" s="14"/>
      <c r="AP702" s="14">
        <v>0.14641661850917201</v>
      </c>
      <c r="AQ702" s="14">
        <v>6.7782890134675894E-2</v>
      </c>
      <c r="AR702" s="14">
        <v>0.111016771700714</v>
      </c>
      <c r="AS702" s="14">
        <v>0.14015725100158599</v>
      </c>
      <c r="AT702" s="14">
        <v>0.14125340389690599</v>
      </c>
      <c r="AU702" s="14"/>
      <c r="AV702" s="14" t="s">
        <v>84</v>
      </c>
      <c r="AW702" s="14">
        <v>0.10461409058440201</v>
      </c>
      <c r="AX702" s="14">
        <v>0.11357070990809</v>
      </c>
      <c r="AY702" s="14">
        <v>0.10456463780620499</v>
      </c>
      <c r="AZ702" s="14">
        <v>0</v>
      </c>
      <c r="BA702" s="14"/>
      <c r="BB702" s="14">
        <v>0.10002349685138801</v>
      </c>
      <c r="BC702" s="14">
        <v>0.12966553991836</v>
      </c>
      <c r="BD702" s="14">
        <v>0.21419621718923401</v>
      </c>
      <c r="BE702" s="14"/>
      <c r="BF702" s="14">
        <v>0.13741203091573301</v>
      </c>
    </row>
    <row r="703" spans="2:58" x14ac:dyDescent="0.35">
      <c r="B703" t="s">
        <v>250</v>
      </c>
      <c r="C703" s="14">
        <v>0.100453179714605</v>
      </c>
      <c r="D703" s="14">
        <v>0.10962455131822001</v>
      </c>
      <c r="E703" s="14">
        <v>9.1776435703020895E-2</v>
      </c>
      <c r="F703" s="14"/>
      <c r="G703" s="14">
        <v>0.12021865041739099</v>
      </c>
      <c r="H703" s="14">
        <v>0.105030029932851</v>
      </c>
      <c r="I703" s="14">
        <v>0.11498401866956801</v>
      </c>
      <c r="J703" s="14">
        <v>9.9449932800610596E-2</v>
      </c>
      <c r="K703" s="14">
        <v>7.4670902866521102E-2</v>
      </c>
      <c r="L703" s="14">
        <v>8.99239396410383E-2</v>
      </c>
      <c r="M703" s="14"/>
      <c r="N703" s="14">
        <v>0.110246717196865</v>
      </c>
      <c r="O703" s="14">
        <v>0.11081073606426201</v>
      </c>
      <c r="P703" s="14">
        <v>8.5502586679081796E-2</v>
      </c>
      <c r="Q703" s="14">
        <v>9.2132785381232707E-2</v>
      </c>
      <c r="R703" s="14"/>
      <c r="S703" s="14">
        <v>0.10064033766687699</v>
      </c>
      <c r="T703" s="14">
        <v>9.0368401276544996E-2</v>
      </c>
      <c r="U703" s="14">
        <v>0.112691687158247</v>
      </c>
      <c r="V703" s="14">
        <v>9.8361402776852305E-2</v>
      </c>
      <c r="W703" s="14">
        <v>0.10930562657974401</v>
      </c>
      <c r="X703" s="14">
        <v>0.10997655374</v>
      </c>
      <c r="Y703" s="14">
        <v>9.8215393518975902E-2</v>
      </c>
      <c r="Z703" s="14">
        <v>0.13108806056268901</v>
      </c>
      <c r="AA703" s="14">
        <v>8.8178796527427397E-2</v>
      </c>
      <c r="AB703" s="14">
        <v>0.116877540281801</v>
      </c>
      <c r="AC703" s="14">
        <v>5.8669297852317802E-2</v>
      </c>
      <c r="AD703" s="14">
        <v>9.8537335103422899E-2</v>
      </c>
      <c r="AE703" s="14"/>
      <c r="AF703" s="14">
        <v>9.3053921126993303E-2</v>
      </c>
      <c r="AG703" s="14">
        <v>0.11847720951566799</v>
      </c>
      <c r="AH703" s="14">
        <v>6.2658844214575293E-2</v>
      </c>
      <c r="AI703" s="14"/>
      <c r="AJ703" s="14">
        <v>9.2527469363251E-2</v>
      </c>
      <c r="AK703" s="14">
        <v>0.10678158608124901</v>
      </c>
      <c r="AL703" s="14">
        <v>0.12252823271657499</v>
      </c>
      <c r="AM703" s="14">
        <v>4.30107800529776E-2</v>
      </c>
      <c r="AN703" s="14">
        <v>7.3757403246477102E-2</v>
      </c>
      <c r="AO703" s="14"/>
      <c r="AP703" s="14">
        <v>9.7383286769759894E-2</v>
      </c>
      <c r="AQ703" s="14">
        <v>0.104931250197573</v>
      </c>
      <c r="AR703" s="14">
        <v>0.16122891981295401</v>
      </c>
      <c r="AS703" s="14">
        <v>6.5047614941085796E-2</v>
      </c>
      <c r="AT703" s="14">
        <v>7.5577639721533002E-2</v>
      </c>
      <c r="AU703" s="14"/>
      <c r="AV703" s="14" t="s">
        <v>84</v>
      </c>
      <c r="AW703" s="14">
        <v>9.9484644236652806E-2</v>
      </c>
      <c r="AX703" s="14">
        <v>0.112967298408175</v>
      </c>
      <c r="AY703" s="14">
        <v>0.109870003991745</v>
      </c>
      <c r="AZ703" s="14">
        <v>7.3024945304335898E-2</v>
      </c>
      <c r="BA703" s="14"/>
      <c r="BB703" s="14">
        <v>9.3878406258987607E-2</v>
      </c>
      <c r="BC703" s="14">
        <v>6.1836067142049499E-2</v>
      </c>
      <c r="BD703" s="14">
        <v>0.108626960525865</v>
      </c>
      <c r="BE703" s="14"/>
      <c r="BF703" s="14">
        <v>8.65424653748052E-2</v>
      </c>
    </row>
    <row r="704" spans="2:58" x14ac:dyDescent="0.35">
      <c r="B704" t="s">
        <v>251</v>
      </c>
      <c r="C704" s="14">
        <v>0.214689432115685</v>
      </c>
      <c r="D704" s="14">
        <v>0.20282073136465401</v>
      </c>
      <c r="E704" s="14">
        <v>0.22601759866618101</v>
      </c>
      <c r="F704" s="14"/>
      <c r="G704" s="14">
        <v>0.259896355777951</v>
      </c>
      <c r="H704" s="14">
        <v>0.25866859900947903</v>
      </c>
      <c r="I704" s="14">
        <v>0.20635532249969199</v>
      </c>
      <c r="J704" s="14">
        <v>0.21861031817101201</v>
      </c>
      <c r="K704" s="14">
        <v>0.170298377129321</v>
      </c>
      <c r="L704" s="14">
        <v>0.182284868126909</v>
      </c>
      <c r="M704" s="14"/>
      <c r="N704" s="14">
        <v>0.257486644411341</v>
      </c>
      <c r="O704" s="14">
        <v>0.24277962207114101</v>
      </c>
      <c r="P704" s="14">
        <v>0.19105622828845201</v>
      </c>
      <c r="Q704" s="14">
        <v>0.1618786074569</v>
      </c>
      <c r="R704" s="14"/>
      <c r="S704" s="14">
        <v>0.255189248714559</v>
      </c>
      <c r="T704" s="14">
        <v>0.19001851218235399</v>
      </c>
      <c r="U704" s="14">
        <v>0.19819068489487299</v>
      </c>
      <c r="V704" s="14">
        <v>0.14312667809687599</v>
      </c>
      <c r="W704" s="14">
        <v>0.18202961657229799</v>
      </c>
      <c r="X704" s="14">
        <v>0.223765826978611</v>
      </c>
      <c r="Y704" s="14">
        <v>0.21728109974215001</v>
      </c>
      <c r="Z704" s="14">
        <v>0.27304559527167199</v>
      </c>
      <c r="AA704" s="14">
        <v>0.233163077565192</v>
      </c>
      <c r="AB704" s="14">
        <v>0.221802467501034</v>
      </c>
      <c r="AC704" s="14">
        <v>0.299617653398916</v>
      </c>
      <c r="AD704" s="14">
        <v>0.123940261262923</v>
      </c>
      <c r="AE704" s="14"/>
      <c r="AF704" s="14">
        <v>0.157259494983817</v>
      </c>
      <c r="AG704" s="14">
        <v>0.264484249247049</v>
      </c>
      <c r="AH704" s="14">
        <v>0.17996131586275299</v>
      </c>
      <c r="AI704" s="14"/>
      <c r="AJ704" s="14">
        <v>0.15696200775462299</v>
      </c>
      <c r="AK704" s="14">
        <v>0.30216176648839499</v>
      </c>
      <c r="AL704" s="14">
        <v>0.28123503780068698</v>
      </c>
      <c r="AM704" s="14">
        <v>0.104256827507553</v>
      </c>
      <c r="AN704" s="14">
        <v>0.147167322059822</v>
      </c>
      <c r="AO704" s="14"/>
      <c r="AP704" s="14">
        <v>0.117553099370261</v>
      </c>
      <c r="AQ704" s="14">
        <v>0.319983833728542</v>
      </c>
      <c r="AR704" s="14">
        <v>0.21154509813744801</v>
      </c>
      <c r="AS704" s="14">
        <v>0.115448028832785</v>
      </c>
      <c r="AT704" s="14">
        <v>0.14464986274418701</v>
      </c>
      <c r="AU704" s="14"/>
      <c r="AV704" s="14" t="s">
        <v>84</v>
      </c>
      <c r="AW704" s="14">
        <v>0.225071684327042</v>
      </c>
      <c r="AX704" s="14">
        <v>0.251965008451005</v>
      </c>
      <c r="AY704" s="14">
        <v>0.231913796511836</v>
      </c>
      <c r="AZ704" s="14">
        <v>0.28054219279980003</v>
      </c>
      <c r="BA704" s="14"/>
      <c r="BB704" s="14">
        <v>0.32736072612989903</v>
      </c>
      <c r="BC704" s="14">
        <v>0.100993971306945</v>
      </c>
      <c r="BD704" s="14">
        <v>0.15661840119509801</v>
      </c>
      <c r="BE704" s="14"/>
      <c r="BF704" s="14">
        <v>0.194925265522288</v>
      </c>
    </row>
    <row r="705" spans="2:58" x14ac:dyDescent="0.35">
      <c r="B705" t="s">
        <v>252</v>
      </c>
      <c r="C705" s="14">
        <v>0.118202563455628</v>
      </c>
      <c r="D705" s="14">
        <v>0.115519706634461</v>
      </c>
      <c r="E705" s="14">
        <v>0.121176525639569</v>
      </c>
      <c r="F705" s="14"/>
      <c r="G705" s="14">
        <v>0.14634110320376001</v>
      </c>
      <c r="H705" s="14">
        <v>0.149557637257663</v>
      </c>
      <c r="I705" s="14">
        <v>0.150078090942729</v>
      </c>
      <c r="J705" s="14">
        <v>0.103432615888029</v>
      </c>
      <c r="K705" s="14">
        <v>6.7882607229460504E-2</v>
      </c>
      <c r="L705" s="14">
        <v>9.3957652706585501E-2</v>
      </c>
      <c r="M705" s="14"/>
      <c r="N705" s="14">
        <v>0.128717942149253</v>
      </c>
      <c r="O705" s="14">
        <v>0.113161946247225</v>
      </c>
      <c r="P705" s="14">
        <v>0.111507046246445</v>
      </c>
      <c r="Q705" s="14">
        <v>0.116326904613457</v>
      </c>
      <c r="R705" s="14"/>
      <c r="S705" s="14">
        <v>0.12140538897780601</v>
      </c>
      <c r="T705" s="14">
        <v>8.5955267019845794E-2</v>
      </c>
      <c r="U705" s="14">
        <v>0.10864584644299401</v>
      </c>
      <c r="V705" s="14">
        <v>0.122480810723554</v>
      </c>
      <c r="W705" s="14">
        <v>0.16555160821208201</v>
      </c>
      <c r="X705" s="14">
        <v>0.14807985224721301</v>
      </c>
      <c r="Y705" s="14">
        <v>9.3984083896625797E-2</v>
      </c>
      <c r="Z705" s="14">
        <v>0.11328456137297301</v>
      </c>
      <c r="AA705" s="14">
        <v>0.150853089809348</v>
      </c>
      <c r="AB705" s="14">
        <v>9.0078874493081898E-2</v>
      </c>
      <c r="AC705" s="14">
        <v>0.14121015614681401</v>
      </c>
      <c r="AD705" s="14">
        <v>5.2145272488845297E-2</v>
      </c>
      <c r="AE705" s="14"/>
      <c r="AF705" s="14">
        <v>8.1818081349367106E-2</v>
      </c>
      <c r="AG705" s="14">
        <v>0.136096676515925</v>
      </c>
      <c r="AH705" s="14">
        <v>0.15353410973552201</v>
      </c>
      <c r="AI705" s="14"/>
      <c r="AJ705" s="14">
        <v>7.1125455890463901E-2</v>
      </c>
      <c r="AK705" s="14">
        <v>0.17751857740895099</v>
      </c>
      <c r="AL705" s="14">
        <v>8.3028752703337497E-2</v>
      </c>
      <c r="AM705" s="14">
        <v>0</v>
      </c>
      <c r="AN705" s="14">
        <v>0.13017304015758699</v>
      </c>
      <c r="AO705" s="14"/>
      <c r="AP705" s="14">
        <v>7.5261137693866206E-2</v>
      </c>
      <c r="AQ705" s="14">
        <v>0.20663436992969</v>
      </c>
      <c r="AR705" s="14">
        <v>7.5158439968263699E-2</v>
      </c>
      <c r="AS705" s="14">
        <v>6.2189685754057901E-2</v>
      </c>
      <c r="AT705" s="14">
        <v>1.61152461907196E-2</v>
      </c>
      <c r="AU705" s="14"/>
      <c r="AV705" s="14" t="s">
        <v>84</v>
      </c>
      <c r="AW705" s="14">
        <v>0.14651470500486399</v>
      </c>
      <c r="AX705" s="14">
        <v>0.112392113135382</v>
      </c>
      <c r="AY705" s="14">
        <v>0.13940112332170099</v>
      </c>
      <c r="AZ705" s="14">
        <v>7.9948111097737196E-2</v>
      </c>
      <c r="BA705" s="14"/>
      <c r="BB705" s="14">
        <v>0.18444822863015001</v>
      </c>
      <c r="BC705" s="14">
        <v>3.9389183513541301E-2</v>
      </c>
      <c r="BD705" s="14">
        <v>1.34230476254885E-2</v>
      </c>
      <c r="BE705" s="14"/>
      <c r="BF705" s="14">
        <v>7.7867398413099906E-2</v>
      </c>
    </row>
    <row r="706" spans="2:58" x14ac:dyDescent="0.35">
      <c r="B706" t="s">
        <v>253</v>
      </c>
      <c r="C706" s="14">
        <v>4.68384145555545E-2</v>
      </c>
      <c r="D706" s="14">
        <v>5.7562607764186903E-2</v>
      </c>
      <c r="E706" s="14">
        <v>3.6484060802788702E-2</v>
      </c>
      <c r="F706" s="14"/>
      <c r="G706" s="14">
        <v>8.3166297583696494E-2</v>
      </c>
      <c r="H706" s="14">
        <v>8.1557040766184405E-2</v>
      </c>
      <c r="I706" s="14">
        <v>5.4491230191045202E-2</v>
      </c>
      <c r="J706" s="14">
        <v>3.3896808112582902E-2</v>
      </c>
      <c r="K706" s="14">
        <v>2.0138924351099E-2</v>
      </c>
      <c r="L706" s="14">
        <v>1.6725721461690098E-2</v>
      </c>
      <c r="M706" s="14"/>
      <c r="N706" s="14">
        <v>4.9808417111553697E-2</v>
      </c>
      <c r="O706" s="14">
        <v>4.4622220366833901E-2</v>
      </c>
      <c r="P706" s="14">
        <v>5.7670059943056101E-2</v>
      </c>
      <c r="Q706" s="14">
        <v>3.7245389655608599E-2</v>
      </c>
      <c r="R706" s="14"/>
      <c r="S706" s="14">
        <v>8.0812525216383005E-2</v>
      </c>
      <c r="T706" s="14">
        <v>5.23558495001182E-2</v>
      </c>
      <c r="U706" s="14">
        <v>4.7635850734943898E-2</v>
      </c>
      <c r="V706" s="14">
        <v>4.3728323646029299E-2</v>
      </c>
      <c r="W706" s="14">
        <v>3.35257266951247E-2</v>
      </c>
      <c r="X706" s="14">
        <v>2.7647930799058001E-2</v>
      </c>
      <c r="Y706" s="14">
        <v>4.1336538206530098E-2</v>
      </c>
      <c r="Z706" s="14">
        <v>5.6739131757183703E-2</v>
      </c>
      <c r="AA706" s="14">
        <v>5.2297720256818801E-2</v>
      </c>
      <c r="AB706" s="14">
        <v>2.71282099195236E-2</v>
      </c>
      <c r="AC706" s="14">
        <v>2.8854599873931401E-2</v>
      </c>
      <c r="AD706" s="14">
        <v>3.0760291015080599E-2</v>
      </c>
      <c r="AE706" s="14"/>
      <c r="AF706" s="14">
        <v>3.7074022219379901E-2</v>
      </c>
      <c r="AG706" s="14">
        <v>4.58403594075526E-2</v>
      </c>
      <c r="AH706" s="14">
        <v>5.1053534728763499E-2</v>
      </c>
      <c r="AI706" s="14"/>
      <c r="AJ706" s="14">
        <v>2.4280878673507901E-2</v>
      </c>
      <c r="AK706" s="14">
        <v>7.8592426503626495E-2</v>
      </c>
      <c r="AL706" s="14">
        <v>2.7538121251859601E-2</v>
      </c>
      <c r="AM706" s="14">
        <v>3.40326496564985E-2</v>
      </c>
      <c r="AN706" s="14">
        <v>5.6882893711068298E-2</v>
      </c>
      <c r="AO706" s="14"/>
      <c r="AP706" s="14">
        <v>2.9824937275510301E-2</v>
      </c>
      <c r="AQ706" s="14">
        <v>8.1458473801653705E-2</v>
      </c>
      <c r="AR706" s="14">
        <v>4.3640690245047201E-2</v>
      </c>
      <c r="AS706" s="14">
        <v>2.0070312489017202E-2</v>
      </c>
      <c r="AT706" s="14">
        <v>2.0932131631255201E-2</v>
      </c>
      <c r="AU706" s="14"/>
      <c r="AV706" s="14" t="s">
        <v>84</v>
      </c>
      <c r="AW706" s="14">
        <v>2.8802801909229701E-2</v>
      </c>
      <c r="AX706" s="14">
        <v>4.1197259824938499E-2</v>
      </c>
      <c r="AY706" s="14">
        <v>0.13230612527900301</v>
      </c>
      <c r="AZ706" s="14">
        <v>8.2996094044721802E-2</v>
      </c>
      <c r="BA706" s="14"/>
      <c r="BB706" s="14">
        <v>3.9077079887213498E-2</v>
      </c>
      <c r="BC706" s="14">
        <v>0</v>
      </c>
      <c r="BD706" s="14">
        <v>2.5941805543704999E-2</v>
      </c>
      <c r="BE706" s="14"/>
      <c r="BF706" s="14">
        <v>2.26267074227453E-2</v>
      </c>
    </row>
    <row r="707" spans="2:58" x14ac:dyDescent="0.35">
      <c r="B707" t="s">
        <v>254</v>
      </c>
      <c r="C707" s="14">
        <v>2.67033436382547E-2</v>
      </c>
      <c r="D707" s="14">
        <v>3.50553326644907E-2</v>
      </c>
      <c r="E707" s="14">
        <v>1.8610523446886702E-2</v>
      </c>
      <c r="F707" s="14"/>
      <c r="G707" s="14">
        <v>4.1148578035551601E-2</v>
      </c>
      <c r="H707" s="14">
        <v>7.2054370849208405E-2</v>
      </c>
      <c r="I707" s="14">
        <v>2.82827362942226E-2</v>
      </c>
      <c r="J707" s="14">
        <v>2.28986950618465E-2</v>
      </c>
      <c r="K707" s="14">
        <v>0</v>
      </c>
      <c r="L707" s="14">
        <v>0</v>
      </c>
      <c r="M707" s="14"/>
      <c r="N707" s="14">
        <v>3.0994697487860899E-2</v>
      </c>
      <c r="O707" s="14">
        <v>2.1688371650627598E-2</v>
      </c>
      <c r="P707" s="14">
        <v>4.2225913942072299E-2</v>
      </c>
      <c r="Q707" s="14">
        <v>1.41064979022171E-2</v>
      </c>
      <c r="R707" s="14"/>
      <c r="S707" s="14">
        <v>4.7156600325209401E-2</v>
      </c>
      <c r="T707" s="14">
        <v>1.8660290235369501E-2</v>
      </c>
      <c r="U707" s="14">
        <v>3.1423139100728303E-2</v>
      </c>
      <c r="V707" s="14">
        <v>2.1065115594613E-2</v>
      </c>
      <c r="W707" s="14">
        <v>1.51672476958027E-2</v>
      </c>
      <c r="X707" s="14">
        <v>2.15731263304129E-2</v>
      </c>
      <c r="Y707" s="14">
        <v>3.7054493376318498E-2</v>
      </c>
      <c r="Z707" s="14">
        <v>2.47904408241322E-2</v>
      </c>
      <c r="AA707" s="14">
        <v>3.12421105147676E-2</v>
      </c>
      <c r="AB707" s="14">
        <v>1.62697846235451E-2</v>
      </c>
      <c r="AC707" s="14">
        <v>1.87349107966647E-2</v>
      </c>
      <c r="AD707" s="14">
        <v>1.54342882220493E-2</v>
      </c>
      <c r="AE707" s="14"/>
      <c r="AF707" s="14">
        <v>1.3625226887059E-2</v>
      </c>
      <c r="AG707" s="14">
        <v>2.90134997229562E-2</v>
      </c>
      <c r="AH707" s="14">
        <v>4.6728817659791998E-2</v>
      </c>
      <c r="AI707" s="14"/>
      <c r="AJ707" s="14">
        <v>1.11646068280425E-2</v>
      </c>
      <c r="AK707" s="14">
        <v>5.4183785195844103E-2</v>
      </c>
      <c r="AL707" s="14">
        <v>0</v>
      </c>
      <c r="AM707" s="14">
        <v>0</v>
      </c>
      <c r="AN707" s="14">
        <v>2.9304362064859198E-2</v>
      </c>
      <c r="AO707" s="14"/>
      <c r="AP707" s="14">
        <v>2.4542335292205099E-2</v>
      </c>
      <c r="AQ707" s="14">
        <v>4.74365567302555E-2</v>
      </c>
      <c r="AR707" s="14">
        <v>7.1641260832127204E-3</v>
      </c>
      <c r="AS707" s="14">
        <v>4.1154741657725598E-3</v>
      </c>
      <c r="AT707" s="14">
        <v>5.7699700014815797E-3</v>
      </c>
      <c r="AU707" s="14"/>
      <c r="AV707" s="14" t="s">
        <v>84</v>
      </c>
      <c r="AW707" s="14">
        <v>1.0416332576292601E-2</v>
      </c>
      <c r="AX707" s="14">
        <v>3.7322293452839099E-2</v>
      </c>
      <c r="AY707" s="14">
        <v>6.03106146889925E-2</v>
      </c>
      <c r="AZ707" s="14">
        <v>3.4196299909876098E-2</v>
      </c>
      <c r="BA707" s="14"/>
      <c r="BB707" s="14">
        <v>1.8133123199123299E-2</v>
      </c>
      <c r="BC707" s="14">
        <v>0</v>
      </c>
      <c r="BD707" s="14">
        <v>0</v>
      </c>
      <c r="BE707" s="14"/>
      <c r="BF707" s="14">
        <v>8.4037985675542697E-3</v>
      </c>
    </row>
    <row r="708" spans="2:58" x14ac:dyDescent="0.35">
      <c r="B708" t="s">
        <v>97</v>
      </c>
      <c r="C708" s="14">
        <v>0.15171742397096499</v>
      </c>
      <c r="D708" s="14">
        <v>0.12210144251887201</v>
      </c>
      <c r="E708" s="14">
        <v>0.18012962463228599</v>
      </c>
      <c r="F708" s="14"/>
      <c r="G708" s="14">
        <v>0.134609784553374</v>
      </c>
      <c r="H708" s="14">
        <v>0.108599494102007</v>
      </c>
      <c r="I708" s="14">
        <v>0.142255899694507</v>
      </c>
      <c r="J708" s="14">
        <v>0.15985272784686</v>
      </c>
      <c r="K708" s="14">
        <v>0.200918185767126</v>
      </c>
      <c r="L708" s="14">
        <v>0.16612803980347901</v>
      </c>
      <c r="M708" s="14"/>
      <c r="N708" s="14">
        <v>0.112204068556506</v>
      </c>
      <c r="O708" s="14">
        <v>0.15269893727375</v>
      </c>
      <c r="P708" s="14">
        <v>0.13050073986878299</v>
      </c>
      <c r="Q708" s="14">
        <v>0.20888793139296699</v>
      </c>
      <c r="R708" s="14"/>
      <c r="S708" s="14">
        <v>0.128708654150226</v>
      </c>
      <c r="T708" s="14">
        <v>0.1783928533527</v>
      </c>
      <c r="U708" s="14">
        <v>0.117397063951911</v>
      </c>
      <c r="V708" s="14">
        <v>0.17502306426881001</v>
      </c>
      <c r="W708" s="14">
        <v>8.2786292652922699E-2</v>
      </c>
      <c r="X708" s="14">
        <v>0.13912787346227001</v>
      </c>
      <c r="Y708" s="14">
        <v>0.16186398712337599</v>
      </c>
      <c r="Z708" s="14">
        <v>0.129523897992387</v>
      </c>
      <c r="AA708" s="14">
        <v>0.14476787642042599</v>
      </c>
      <c r="AB708" s="14">
        <v>0.19826752959657901</v>
      </c>
      <c r="AC708" s="14">
        <v>0.15241902286775</v>
      </c>
      <c r="AD708" s="14">
        <v>0.251934559389075</v>
      </c>
      <c r="AE708" s="14"/>
      <c r="AF708" s="14">
        <v>0.12780781582259201</v>
      </c>
      <c r="AG708" s="14">
        <v>0.14363673153144799</v>
      </c>
      <c r="AH708" s="14">
        <v>0.234246303385582</v>
      </c>
      <c r="AI708" s="14"/>
      <c r="AJ708" s="14">
        <v>0.11314799896970899</v>
      </c>
      <c r="AK708" s="14">
        <v>0.12455879551639799</v>
      </c>
      <c r="AL708" s="14">
        <v>0.18215802982934301</v>
      </c>
      <c r="AM708" s="14">
        <v>6.8537033502328301E-2</v>
      </c>
      <c r="AN708" s="14">
        <v>0.25759937969295199</v>
      </c>
      <c r="AO708" s="14"/>
      <c r="AP708" s="14">
        <v>0.12786869218737201</v>
      </c>
      <c r="AQ708" s="14">
        <v>0.11622322621325</v>
      </c>
      <c r="AR708" s="14">
        <v>0.14655911702142699</v>
      </c>
      <c r="AS708" s="14">
        <v>8.4031195500141001E-2</v>
      </c>
      <c r="AT708" s="14">
        <v>0.34316993365975701</v>
      </c>
      <c r="AU708" s="14"/>
      <c r="AV708" s="14" t="s">
        <v>84</v>
      </c>
      <c r="AW708" s="14">
        <v>0.141448490703384</v>
      </c>
      <c r="AX708" s="14">
        <v>0.138485726081888</v>
      </c>
      <c r="AY708" s="14">
        <v>0.118224486487188</v>
      </c>
      <c r="AZ708" s="14">
        <v>0.12464844482246699</v>
      </c>
      <c r="BA708" s="14"/>
      <c r="BB708" s="14">
        <v>0.157576990226516</v>
      </c>
      <c r="BC708" s="14">
        <v>3.7433150355377802E-2</v>
      </c>
      <c r="BD708" s="14">
        <v>0.16220497729653399</v>
      </c>
      <c r="BE708" s="14"/>
      <c r="BF708" s="14">
        <v>0.106927588386891</v>
      </c>
    </row>
    <row r="709" spans="2:58" x14ac:dyDescent="0.35"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</row>
    <row r="710" spans="2:58" x14ac:dyDescent="0.35">
      <c r="B710" s="6" t="s">
        <v>264</v>
      </c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</row>
    <row r="711" spans="2:58" x14ac:dyDescent="0.35">
      <c r="B711" s="24" t="s">
        <v>82</v>
      </c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</row>
    <row r="712" spans="2:58" x14ac:dyDescent="0.35">
      <c r="B712" t="s">
        <v>248</v>
      </c>
      <c r="C712" s="14">
        <v>0.21107867714749501</v>
      </c>
      <c r="D712" s="14">
        <v>0.22508947489519901</v>
      </c>
      <c r="E712" s="14">
        <v>0.19799364475707301</v>
      </c>
      <c r="F712" s="14"/>
      <c r="G712" s="14">
        <v>0.139787782483382</v>
      </c>
      <c r="H712" s="14">
        <v>0.142901156940686</v>
      </c>
      <c r="I712" s="14">
        <v>0.159898471841594</v>
      </c>
      <c r="J712" s="14">
        <v>0.23486553646282099</v>
      </c>
      <c r="K712" s="14">
        <v>0.27367508146932001</v>
      </c>
      <c r="L712" s="14">
        <v>0.29405193636975901</v>
      </c>
      <c r="M712" s="14"/>
      <c r="N712" s="14">
        <v>0.18342436208689999</v>
      </c>
      <c r="O712" s="14">
        <v>0.200230470151743</v>
      </c>
      <c r="P712" s="14">
        <v>0.25371883040051502</v>
      </c>
      <c r="Q712" s="14">
        <v>0.21410418882277299</v>
      </c>
      <c r="R712" s="14"/>
      <c r="S712" s="14">
        <v>0.140612390992331</v>
      </c>
      <c r="T712" s="14">
        <v>0.24034146482020699</v>
      </c>
      <c r="U712" s="14">
        <v>0.206440659882726</v>
      </c>
      <c r="V712" s="14">
        <v>0.235628328636726</v>
      </c>
      <c r="W712" s="14">
        <v>0.29120043649806598</v>
      </c>
      <c r="X712" s="14">
        <v>0.18751792660071101</v>
      </c>
      <c r="Y712" s="14">
        <v>0.223006351199349</v>
      </c>
      <c r="Z712" s="14">
        <v>0.14046618992686499</v>
      </c>
      <c r="AA712" s="14">
        <v>0.19996341662172201</v>
      </c>
      <c r="AB712" s="14">
        <v>0.248970149035209</v>
      </c>
      <c r="AC712" s="14">
        <v>0.169092321979077</v>
      </c>
      <c r="AD712" s="14">
        <v>0.29562238428898102</v>
      </c>
      <c r="AE712" s="14"/>
      <c r="AF712" s="14">
        <v>0.31823337656996198</v>
      </c>
      <c r="AG712" s="14">
        <v>0.14306847815007001</v>
      </c>
      <c r="AH712" s="14">
        <v>0.183800817044077</v>
      </c>
      <c r="AI712" s="14"/>
      <c r="AJ712" s="14">
        <v>0.32735860462952299</v>
      </c>
      <c r="AK712" s="14">
        <v>8.6067215286501006E-2</v>
      </c>
      <c r="AL712" s="14">
        <v>0.158102576043987</v>
      </c>
      <c r="AM712" s="14">
        <v>0.55043502708887004</v>
      </c>
      <c r="AN712" s="14">
        <v>0.20255648401805901</v>
      </c>
      <c r="AO712" s="14"/>
      <c r="AP712" s="14">
        <v>0.32786610050873999</v>
      </c>
      <c r="AQ712" s="14">
        <v>6.2506339949983003E-2</v>
      </c>
      <c r="AR712" s="14">
        <v>0.20185402403578301</v>
      </c>
      <c r="AS712" s="14">
        <v>0.47891098643594199</v>
      </c>
      <c r="AT712" s="14">
        <v>0.23825083830226401</v>
      </c>
      <c r="AU712" s="14"/>
      <c r="AV712" s="14" t="s">
        <v>84</v>
      </c>
      <c r="AW712" s="14">
        <v>0.20125217857070701</v>
      </c>
      <c r="AX712" s="14">
        <v>0.18373554278434201</v>
      </c>
      <c r="AY712" s="14">
        <v>0.100586605860221</v>
      </c>
      <c r="AZ712" s="14">
        <v>0.291403695775724</v>
      </c>
      <c r="BA712" s="14"/>
      <c r="BB712" s="14">
        <v>5.3772967015204003E-2</v>
      </c>
      <c r="BC712" s="14">
        <v>0.53517352247826</v>
      </c>
      <c r="BD712" s="14">
        <v>0.297299391211925</v>
      </c>
      <c r="BE712" s="14"/>
      <c r="BF712" s="14">
        <v>0.30280839239684798</v>
      </c>
    </row>
    <row r="713" spans="2:58" x14ac:dyDescent="0.35">
      <c r="B713" t="s">
        <v>249</v>
      </c>
      <c r="C713" s="14">
        <v>9.9493047573568194E-2</v>
      </c>
      <c r="D713" s="14">
        <v>8.1985240098793599E-2</v>
      </c>
      <c r="E713" s="14">
        <v>0.11589443412301401</v>
      </c>
      <c r="F713" s="14"/>
      <c r="G713" s="14">
        <v>0.103232875972481</v>
      </c>
      <c r="H713" s="14">
        <v>5.7929988393592702E-2</v>
      </c>
      <c r="I713" s="14">
        <v>0.13751228055540099</v>
      </c>
      <c r="J713" s="14">
        <v>0.126036910429531</v>
      </c>
      <c r="K713" s="14">
        <v>9.5382922308661106E-2</v>
      </c>
      <c r="L713" s="14">
        <v>8.1019270674381902E-2</v>
      </c>
      <c r="M713" s="14"/>
      <c r="N713" s="14">
        <v>9.1800409772649402E-2</v>
      </c>
      <c r="O713" s="14">
        <v>7.4400046070823705E-2</v>
      </c>
      <c r="P713" s="14">
        <v>0.132759698154581</v>
      </c>
      <c r="Q713" s="14">
        <v>0.104583719417708</v>
      </c>
      <c r="R713" s="14"/>
      <c r="S713" s="14">
        <v>8.7806724533472297E-2</v>
      </c>
      <c r="T713" s="14">
        <v>9.9980455220705006E-2</v>
      </c>
      <c r="U713" s="14">
        <v>0.137861054737376</v>
      </c>
      <c r="V713" s="14">
        <v>0.117050256078308</v>
      </c>
      <c r="W713" s="14">
        <v>6.7842305278828605E-2</v>
      </c>
      <c r="X713" s="14">
        <v>0.110430503393996</v>
      </c>
      <c r="Y713" s="14">
        <v>8.6811567440027604E-2</v>
      </c>
      <c r="Z713" s="14">
        <v>9.5727920054377094E-2</v>
      </c>
      <c r="AA713" s="14">
        <v>6.21899200078792E-2</v>
      </c>
      <c r="AB713" s="14">
        <v>0.106796665764175</v>
      </c>
      <c r="AC713" s="14">
        <v>0.12477001815980999</v>
      </c>
      <c r="AD713" s="14">
        <v>0.14963987066461101</v>
      </c>
      <c r="AE713" s="14"/>
      <c r="AF713" s="14">
        <v>0.110979725587395</v>
      </c>
      <c r="AG713" s="14">
        <v>9.1624151759677405E-2</v>
      </c>
      <c r="AH713" s="14">
        <v>7.7596434879989795E-2</v>
      </c>
      <c r="AI713" s="14"/>
      <c r="AJ713" s="14">
        <v>0.124668623707182</v>
      </c>
      <c r="AK713" s="14">
        <v>6.4657411946210899E-2</v>
      </c>
      <c r="AL713" s="14">
        <v>6.0722512077925499E-2</v>
      </c>
      <c r="AM713" s="14">
        <v>0.165860013078684</v>
      </c>
      <c r="AN713" s="14">
        <v>8.5811900114534795E-2</v>
      </c>
      <c r="AO713" s="14"/>
      <c r="AP713" s="14">
        <v>0.118816924957411</v>
      </c>
      <c r="AQ713" s="14">
        <v>4.9546350944194503E-2</v>
      </c>
      <c r="AR713" s="14">
        <v>0.104316172903551</v>
      </c>
      <c r="AS713" s="14">
        <v>0.14994806357510601</v>
      </c>
      <c r="AT713" s="14">
        <v>0.119685964895446</v>
      </c>
      <c r="AU713" s="14"/>
      <c r="AV713" s="14" t="s">
        <v>84</v>
      </c>
      <c r="AW713" s="14">
        <v>0.12118184555945501</v>
      </c>
      <c r="AX713" s="14">
        <v>8.8733736295810994E-2</v>
      </c>
      <c r="AY713" s="14">
        <v>0.103102693860709</v>
      </c>
      <c r="AZ713" s="14">
        <v>0</v>
      </c>
      <c r="BA713" s="14"/>
      <c r="BB713" s="14">
        <v>9.7167577621002296E-2</v>
      </c>
      <c r="BC713" s="14">
        <v>0.16331180605330101</v>
      </c>
      <c r="BD713" s="14">
        <v>0.17570716976047801</v>
      </c>
      <c r="BE713" s="14"/>
      <c r="BF713" s="14">
        <v>0.13763096995961399</v>
      </c>
    </row>
    <row r="714" spans="2:58" x14ac:dyDescent="0.35">
      <c r="B714" t="s">
        <v>250</v>
      </c>
      <c r="C714" s="14">
        <v>9.5231067035299696E-2</v>
      </c>
      <c r="D714" s="14">
        <v>0.10434425123526</v>
      </c>
      <c r="E714" s="14">
        <v>8.6595834323200394E-2</v>
      </c>
      <c r="F714" s="14"/>
      <c r="G714" s="14">
        <v>0.11654894356701399</v>
      </c>
      <c r="H714" s="14">
        <v>0.10270568311009701</v>
      </c>
      <c r="I714" s="14">
        <v>8.8801498512382906E-2</v>
      </c>
      <c r="J714" s="14">
        <v>0.104791275630098</v>
      </c>
      <c r="K714" s="14">
        <v>6.17089988275243E-2</v>
      </c>
      <c r="L714" s="14">
        <v>9.4941810826402698E-2</v>
      </c>
      <c r="M714" s="14"/>
      <c r="N714" s="14">
        <v>0.105826919277757</v>
      </c>
      <c r="O714" s="14">
        <v>0.109528794074688</v>
      </c>
      <c r="P714" s="14">
        <v>6.8546634104623499E-2</v>
      </c>
      <c r="Q714" s="14">
        <v>9.4064583519548495E-2</v>
      </c>
      <c r="R714" s="14"/>
      <c r="S714" s="14">
        <v>8.4800166471908106E-2</v>
      </c>
      <c r="T714" s="14">
        <v>9.8200342773872795E-2</v>
      </c>
      <c r="U714" s="14">
        <v>7.9779546036521501E-2</v>
      </c>
      <c r="V714" s="14">
        <v>9.9019942645807699E-2</v>
      </c>
      <c r="W714" s="14">
        <v>8.8785146585976499E-2</v>
      </c>
      <c r="X714" s="14">
        <v>8.2374435596255902E-2</v>
      </c>
      <c r="Y714" s="14">
        <v>0.106180182746691</v>
      </c>
      <c r="Z714" s="14">
        <v>9.2902225920501E-2</v>
      </c>
      <c r="AA714" s="14">
        <v>0.11025859085543201</v>
      </c>
      <c r="AB714" s="14">
        <v>0.101264653370553</v>
      </c>
      <c r="AC714" s="14">
        <v>9.4123143987199495E-2</v>
      </c>
      <c r="AD714" s="14">
        <v>0.117341761581572</v>
      </c>
      <c r="AE714" s="14"/>
      <c r="AF714" s="14">
        <v>8.3865789877315397E-2</v>
      </c>
      <c r="AG714" s="14">
        <v>0.10284133107773601</v>
      </c>
      <c r="AH714" s="14">
        <v>9.2508004118608697E-2</v>
      </c>
      <c r="AI714" s="14"/>
      <c r="AJ714" s="14">
        <v>9.3782406910564803E-2</v>
      </c>
      <c r="AK714" s="14">
        <v>7.9514144231491696E-2</v>
      </c>
      <c r="AL714" s="14">
        <v>0.156936454150155</v>
      </c>
      <c r="AM714" s="14">
        <v>7.7387833191712399E-2</v>
      </c>
      <c r="AN714" s="14">
        <v>8.0628442863739103E-2</v>
      </c>
      <c r="AO714" s="14"/>
      <c r="AP714" s="14">
        <v>8.4828674240024105E-2</v>
      </c>
      <c r="AQ714" s="14">
        <v>0.108330338920278</v>
      </c>
      <c r="AR714" s="14">
        <v>0.122413504324768</v>
      </c>
      <c r="AS714" s="14">
        <v>5.6413279535301099E-2</v>
      </c>
      <c r="AT714" s="14">
        <v>8.6459259234848193E-2</v>
      </c>
      <c r="AU714" s="14"/>
      <c r="AV714" s="14" t="s">
        <v>84</v>
      </c>
      <c r="AW714" s="14">
        <v>9.2074669270754E-2</v>
      </c>
      <c r="AX714" s="14">
        <v>0.10344857238445999</v>
      </c>
      <c r="AY714" s="14">
        <v>0.13139773630590901</v>
      </c>
      <c r="AZ714" s="14">
        <v>3.4946101244221699E-2</v>
      </c>
      <c r="BA714" s="14"/>
      <c r="BB714" s="14">
        <v>0.12587764955905201</v>
      </c>
      <c r="BC714" s="14">
        <v>6.8197306023163096E-2</v>
      </c>
      <c r="BD714" s="14">
        <v>0.10755519335133901</v>
      </c>
      <c r="BE714" s="14"/>
      <c r="BF714" s="14">
        <v>9.8707991680299104E-2</v>
      </c>
    </row>
    <row r="715" spans="2:58" x14ac:dyDescent="0.35">
      <c r="B715" t="s">
        <v>251</v>
      </c>
      <c r="C715" s="14">
        <v>0.202178183658488</v>
      </c>
      <c r="D715" s="14">
        <v>0.201043096816582</v>
      </c>
      <c r="E715" s="14">
        <v>0.202967531634548</v>
      </c>
      <c r="F715" s="14"/>
      <c r="G715" s="14">
        <v>0.248390676221211</v>
      </c>
      <c r="H715" s="14">
        <v>0.24065369826258401</v>
      </c>
      <c r="I715" s="14">
        <v>0.21859104802989199</v>
      </c>
      <c r="J715" s="14">
        <v>0.20495997062917001</v>
      </c>
      <c r="K715" s="14">
        <v>0.15244334289234501</v>
      </c>
      <c r="L715" s="14">
        <v>0.157987499522344</v>
      </c>
      <c r="M715" s="14"/>
      <c r="N715" s="14">
        <v>0.26026793640880103</v>
      </c>
      <c r="O715" s="14">
        <v>0.18662648557052899</v>
      </c>
      <c r="P715" s="14">
        <v>0.18459139659392401</v>
      </c>
      <c r="Q715" s="14">
        <v>0.17087547699986499</v>
      </c>
      <c r="R715" s="14"/>
      <c r="S715" s="14">
        <v>0.21445451707794699</v>
      </c>
      <c r="T715" s="14">
        <v>0.17914778892503799</v>
      </c>
      <c r="U715" s="14">
        <v>0.185797722537139</v>
      </c>
      <c r="V715" s="14">
        <v>0.16671632404492001</v>
      </c>
      <c r="W715" s="14">
        <v>0.22638219333710299</v>
      </c>
      <c r="X715" s="14">
        <v>0.211980920731384</v>
      </c>
      <c r="Y715" s="14">
        <v>0.193876040822894</v>
      </c>
      <c r="Z715" s="14">
        <v>0.28054153843608698</v>
      </c>
      <c r="AA715" s="14">
        <v>0.25365431677965999</v>
      </c>
      <c r="AB715" s="14">
        <v>0.18874117182290301</v>
      </c>
      <c r="AC715" s="14">
        <v>0.187588463235946</v>
      </c>
      <c r="AD715" s="14">
        <v>0.102412235242688</v>
      </c>
      <c r="AE715" s="14"/>
      <c r="AF715" s="14">
        <v>0.143218328591486</v>
      </c>
      <c r="AG715" s="14">
        <v>0.25509915164567598</v>
      </c>
      <c r="AH715" s="14">
        <v>0.17750482811561599</v>
      </c>
      <c r="AI715" s="14"/>
      <c r="AJ715" s="14">
        <v>0.143615853335163</v>
      </c>
      <c r="AK715" s="14">
        <v>0.31043249482353003</v>
      </c>
      <c r="AL715" s="14">
        <v>0.22036797308278999</v>
      </c>
      <c r="AM715" s="14">
        <v>0.102237768063978</v>
      </c>
      <c r="AN715" s="14">
        <v>0.11514920032486201</v>
      </c>
      <c r="AO715" s="14"/>
      <c r="AP715" s="14">
        <v>0.12819792847714701</v>
      </c>
      <c r="AQ715" s="14">
        <v>0.30687994488077203</v>
      </c>
      <c r="AR715" s="14">
        <v>0.166576307052485</v>
      </c>
      <c r="AS715" s="14">
        <v>0.129076912825904</v>
      </c>
      <c r="AT715" s="14">
        <v>8.5859923018572398E-2</v>
      </c>
      <c r="AU715" s="14"/>
      <c r="AV715" s="14" t="s">
        <v>84</v>
      </c>
      <c r="AW715" s="14">
        <v>0.206847372056363</v>
      </c>
      <c r="AX715" s="14">
        <v>0.24042193805088</v>
      </c>
      <c r="AY715" s="14">
        <v>0.217371970520158</v>
      </c>
      <c r="AZ715" s="14">
        <v>0.28166657031789499</v>
      </c>
      <c r="BA715" s="14"/>
      <c r="BB715" s="14">
        <v>0.30580806246888698</v>
      </c>
      <c r="BC715" s="14">
        <v>7.5768364819540898E-2</v>
      </c>
      <c r="BD715" s="14">
        <v>5.1440225719615498E-2</v>
      </c>
      <c r="BE715" s="14"/>
      <c r="BF715" s="14">
        <v>0.15165945513662901</v>
      </c>
    </row>
    <row r="716" spans="2:58" x14ac:dyDescent="0.35">
      <c r="B716" t="s">
        <v>252</v>
      </c>
      <c r="C716" s="14">
        <v>0.10068583862642599</v>
      </c>
      <c r="D716" s="14">
        <v>9.9763470120903697E-2</v>
      </c>
      <c r="E716" s="14">
        <v>0.101885598068215</v>
      </c>
      <c r="F716" s="14"/>
      <c r="G716" s="14">
        <v>0.11573987165588601</v>
      </c>
      <c r="H716" s="14">
        <v>0.15980081035067401</v>
      </c>
      <c r="I716" s="14">
        <v>0.12561777390542</v>
      </c>
      <c r="J716" s="14">
        <v>7.8124330929628796E-2</v>
      </c>
      <c r="K716" s="14">
        <v>6.7620683156456501E-2</v>
      </c>
      <c r="L716" s="14">
        <v>6.2976016891926195E-2</v>
      </c>
      <c r="M716" s="14"/>
      <c r="N716" s="14">
        <v>0.102619605602691</v>
      </c>
      <c r="O716" s="14">
        <v>0.103906616330702</v>
      </c>
      <c r="P716" s="14">
        <v>9.9687152619905503E-2</v>
      </c>
      <c r="Q716" s="14">
        <v>9.7928641171266206E-2</v>
      </c>
      <c r="R716" s="14"/>
      <c r="S716" s="14">
        <v>0.172423560498249</v>
      </c>
      <c r="T716" s="14">
        <v>6.1649059954659399E-2</v>
      </c>
      <c r="U716" s="14">
        <v>0.10148151036023501</v>
      </c>
      <c r="V716" s="14">
        <v>8.8933804866998103E-2</v>
      </c>
      <c r="W716" s="14">
        <v>9.4544797321414395E-2</v>
      </c>
      <c r="X716" s="14">
        <v>9.5391032480172805E-2</v>
      </c>
      <c r="Y716" s="14">
        <v>5.7505108486870599E-2</v>
      </c>
      <c r="Z716" s="14">
        <v>0.17870067820607799</v>
      </c>
      <c r="AA716" s="14">
        <v>0.110764736831147</v>
      </c>
      <c r="AB716" s="14">
        <v>6.8622159232155699E-2</v>
      </c>
      <c r="AC716" s="14">
        <v>0.100485220200579</v>
      </c>
      <c r="AD716" s="14">
        <v>6.8820904241511993E-2</v>
      </c>
      <c r="AE716" s="14"/>
      <c r="AF716" s="14">
        <v>8.7137519774393296E-2</v>
      </c>
      <c r="AG716" s="14">
        <v>0.106915303608465</v>
      </c>
      <c r="AH716" s="14">
        <v>0.104238181536322</v>
      </c>
      <c r="AI716" s="14"/>
      <c r="AJ716" s="14">
        <v>6.3937560755881306E-2</v>
      </c>
      <c r="AK716" s="14">
        <v>0.16386547289849701</v>
      </c>
      <c r="AL716" s="14">
        <v>7.1764717352403806E-2</v>
      </c>
      <c r="AM716" s="14">
        <v>0</v>
      </c>
      <c r="AN716" s="14">
        <v>0.12248437318585299</v>
      </c>
      <c r="AO716" s="14"/>
      <c r="AP716" s="14">
        <v>7.0222140606133104E-2</v>
      </c>
      <c r="AQ716" s="14">
        <v>0.181105296466749</v>
      </c>
      <c r="AR716" s="14">
        <v>6.5811004114759999E-2</v>
      </c>
      <c r="AS716" s="14">
        <v>4.3964678225154298E-2</v>
      </c>
      <c r="AT716" s="14">
        <v>2.1847554866698302E-2</v>
      </c>
      <c r="AU716" s="14"/>
      <c r="AV716" s="14" t="s">
        <v>84</v>
      </c>
      <c r="AW716" s="14">
        <v>0.12397197707643801</v>
      </c>
      <c r="AX716" s="14">
        <v>0.109903190266967</v>
      </c>
      <c r="AY716" s="14">
        <v>0.14160897733712099</v>
      </c>
      <c r="AZ716" s="14">
        <v>7.4795184239089305E-2</v>
      </c>
      <c r="BA716" s="14"/>
      <c r="BB716" s="14">
        <v>0.15708155522864101</v>
      </c>
      <c r="BC716" s="14">
        <v>2.9135665235212299E-2</v>
      </c>
      <c r="BD716" s="14">
        <v>3.88398208854226E-2</v>
      </c>
      <c r="BE716" s="14"/>
      <c r="BF716" s="14">
        <v>6.8468048328252207E-2</v>
      </c>
    </row>
    <row r="717" spans="2:58" x14ac:dyDescent="0.35">
      <c r="B717" t="s">
        <v>253</v>
      </c>
      <c r="C717" s="14">
        <v>4.2310605453697303E-2</v>
      </c>
      <c r="D717" s="14">
        <v>4.8239692870488703E-2</v>
      </c>
      <c r="E717" s="14">
        <v>3.6634461551417898E-2</v>
      </c>
      <c r="F717" s="14"/>
      <c r="G717" s="14">
        <v>7.4181938919768098E-2</v>
      </c>
      <c r="H717" s="14">
        <v>8.1637563467931801E-2</v>
      </c>
      <c r="I717" s="14">
        <v>5.2808100223430798E-2</v>
      </c>
      <c r="J717" s="14">
        <v>3.3861984730283602E-2</v>
      </c>
      <c r="K717" s="14">
        <v>1.6735063103072802E-2</v>
      </c>
      <c r="L717" s="14">
        <v>4.6880288143763401E-3</v>
      </c>
      <c r="M717" s="14"/>
      <c r="N717" s="14">
        <v>5.2594146878715699E-2</v>
      </c>
      <c r="O717" s="14">
        <v>4.7809036630007698E-2</v>
      </c>
      <c r="P717" s="14">
        <v>3.3320603322702202E-2</v>
      </c>
      <c r="Q717" s="14">
        <v>3.4127241119554098E-2</v>
      </c>
      <c r="R717" s="14"/>
      <c r="S717" s="14">
        <v>5.6622763562558902E-2</v>
      </c>
      <c r="T717" s="14">
        <v>5.6846474792447602E-2</v>
      </c>
      <c r="U717" s="14">
        <v>2.9324881086233202E-2</v>
      </c>
      <c r="V717" s="14">
        <v>3.3566521804071797E-2</v>
      </c>
      <c r="W717" s="14">
        <v>4.5233203486965301E-2</v>
      </c>
      <c r="X717" s="14">
        <v>4.6812321167427902E-2</v>
      </c>
      <c r="Y717" s="14">
        <v>5.9749801669011102E-2</v>
      </c>
      <c r="Z717" s="14">
        <v>4.5197472084263703E-2</v>
      </c>
      <c r="AA717" s="14">
        <v>2.5608263353421E-2</v>
      </c>
      <c r="AB717" s="14">
        <v>2.17070062196076E-2</v>
      </c>
      <c r="AC717" s="14">
        <v>4.7887395905084E-2</v>
      </c>
      <c r="AD717" s="14">
        <v>1.6228201830388301E-2</v>
      </c>
      <c r="AE717" s="14"/>
      <c r="AF717" s="14">
        <v>2.7241291980639799E-2</v>
      </c>
      <c r="AG717" s="14">
        <v>4.1897364214026199E-2</v>
      </c>
      <c r="AH717" s="14">
        <v>7.6009059772871798E-2</v>
      </c>
      <c r="AI717" s="14"/>
      <c r="AJ717" s="14">
        <v>2.4843219769008499E-2</v>
      </c>
      <c r="AK717" s="14">
        <v>6.4761889660897506E-2</v>
      </c>
      <c r="AL717" s="14">
        <v>1.53427944740336E-2</v>
      </c>
      <c r="AM717" s="14">
        <v>3.3624074914001399E-2</v>
      </c>
      <c r="AN717" s="14">
        <v>5.3732033992678403E-2</v>
      </c>
      <c r="AO717" s="14"/>
      <c r="AP717" s="14">
        <v>2.257170352507E-2</v>
      </c>
      <c r="AQ717" s="14">
        <v>7.1794540667238907E-2</v>
      </c>
      <c r="AR717" s="14">
        <v>3.3887403668562098E-2</v>
      </c>
      <c r="AS717" s="14">
        <v>1.82508892304712E-2</v>
      </c>
      <c r="AT717" s="14">
        <v>1.05230987305864E-2</v>
      </c>
      <c r="AU717" s="14"/>
      <c r="AV717" s="14" t="s">
        <v>84</v>
      </c>
      <c r="AW717" s="14">
        <v>3.6944065169230399E-2</v>
      </c>
      <c r="AX717" s="14">
        <v>4.8934438376615E-2</v>
      </c>
      <c r="AY717" s="14">
        <v>7.4586092750415806E-2</v>
      </c>
      <c r="AZ717" s="14">
        <v>4.0244278536419799E-2</v>
      </c>
      <c r="BA717" s="14"/>
      <c r="BB717" s="14">
        <v>4.9054926198607601E-2</v>
      </c>
      <c r="BC717" s="14">
        <v>1.53296334516872E-2</v>
      </c>
      <c r="BD717" s="14">
        <v>1.3530166697298699E-2</v>
      </c>
      <c r="BE717" s="14"/>
      <c r="BF717" s="14">
        <v>2.8741835382535001E-2</v>
      </c>
    </row>
    <row r="718" spans="2:58" x14ac:dyDescent="0.35">
      <c r="B718" t="s">
        <v>254</v>
      </c>
      <c r="C718" s="14">
        <v>2.9431443907637501E-2</v>
      </c>
      <c r="D718" s="14">
        <v>3.8836623649520903E-2</v>
      </c>
      <c r="E718" s="14">
        <v>2.0316226894061901E-2</v>
      </c>
      <c r="F718" s="14"/>
      <c r="G718" s="14">
        <v>4.36858190573014E-2</v>
      </c>
      <c r="H718" s="14">
        <v>7.1956568261079601E-2</v>
      </c>
      <c r="I718" s="14">
        <v>3.6412291447655801E-2</v>
      </c>
      <c r="J718" s="14">
        <v>1.6896740427009199E-2</v>
      </c>
      <c r="K718" s="14">
        <v>3.5348550272857001E-3</v>
      </c>
      <c r="L718" s="14">
        <v>7.3352199244166002E-3</v>
      </c>
      <c r="M718" s="14"/>
      <c r="N718" s="14">
        <v>3.7659144872788097E-2</v>
      </c>
      <c r="O718" s="14">
        <v>2.7279942252025902E-2</v>
      </c>
      <c r="P718" s="14">
        <v>3.0392280873428001E-2</v>
      </c>
      <c r="Q718" s="14">
        <v>2.24551656489335E-2</v>
      </c>
      <c r="R718" s="14"/>
      <c r="S718" s="14">
        <v>5.2722130448986097E-2</v>
      </c>
      <c r="T718" s="14">
        <v>1.87247761049072E-2</v>
      </c>
      <c r="U718" s="14">
        <v>3.1691785631954197E-2</v>
      </c>
      <c r="V718" s="14">
        <v>3.9421776077462799E-2</v>
      </c>
      <c r="W718" s="14">
        <v>2.1573779894788501E-2</v>
      </c>
      <c r="X718" s="14">
        <v>2.6503197720824299E-2</v>
      </c>
      <c r="Y718" s="14">
        <v>3.5918250847834302E-2</v>
      </c>
      <c r="Z718" s="14">
        <v>2.5591304669523699E-2</v>
      </c>
      <c r="AA718" s="14">
        <v>1.6568842400241299E-2</v>
      </c>
      <c r="AB718" s="14">
        <v>2.7811223219770399E-2</v>
      </c>
      <c r="AC718" s="14">
        <v>1.8842902685314401E-2</v>
      </c>
      <c r="AD718" s="14">
        <v>1.54342882220493E-2</v>
      </c>
      <c r="AE718" s="14"/>
      <c r="AF718" s="14">
        <v>1.7710881054296499E-2</v>
      </c>
      <c r="AG718" s="14">
        <v>3.9409269242984102E-2</v>
      </c>
      <c r="AH718" s="14">
        <v>2.8518592051396102E-2</v>
      </c>
      <c r="AI718" s="14"/>
      <c r="AJ718" s="14">
        <v>1.5995431322187101E-2</v>
      </c>
      <c r="AK718" s="14">
        <v>5.2392605908694601E-2</v>
      </c>
      <c r="AL718" s="14">
        <v>1.9408406122701699E-2</v>
      </c>
      <c r="AM718" s="14">
        <v>3.6255699454816701E-2</v>
      </c>
      <c r="AN718" s="14">
        <v>2.0696649565211701E-2</v>
      </c>
      <c r="AO718" s="14"/>
      <c r="AP718" s="14">
        <v>3.55560309847947E-2</v>
      </c>
      <c r="AQ718" s="14">
        <v>4.8925052203247797E-2</v>
      </c>
      <c r="AR718" s="14">
        <v>2.21669317122326E-2</v>
      </c>
      <c r="AS718" s="14">
        <v>4.3296150626856997E-3</v>
      </c>
      <c r="AT718" s="14">
        <v>5.1779531127192696E-3</v>
      </c>
      <c r="AU718" s="14"/>
      <c r="AV718" s="14" t="s">
        <v>84</v>
      </c>
      <c r="AW718" s="14">
        <v>1.57429496611011E-2</v>
      </c>
      <c r="AX718" s="14">
        <v>2.8369816932047001E-2</v>
      </c>
      <c r="AY718" s="14">
        <v>7.7931093350033107E-2</v>
      </c>
      <c r="AZ718" s="14">
        <v>3.4196299909876098E-2</v>
      </c>
      <c r="BA718" s="14"/>
      <c r="BB718" s="14">
        <v>1.8681186799368799E-2</v>
      </c>
      <c r="BC718" s="14">
        <v>0</v>
      </c>
      <c r="BD718" s="14">
        <v>1.2793323704765399E-2</v>
      </c>
      <c r="BE718" s="14"/>
      <c r="BF718" s="14">
        <v>1.11727278915549E-2</v>
      </c>
    </row>
    <row r="719" spans="2:58" x14ac:dyDescent="0.35">
      <c r="B719" t="s">
        <v>97</v>
      </c>
      <c r="C719" s="14">
        <v>0.21959113659738799</v>
      </c>
      <c r="D719" s="14">
        <v>0.200698150313253</v>
      </c>
      <c r="E719" s="14">
        <v>0.23771226864846901</v>
      </c>
      <c r="F719" s="14"/>
      <c r="G719" s="14">
        <v>0.158432092122955</v>
      </c>
      <c r="H719" s="14">
        <v>0.14241453121335501</v>
      </c>
      <c r="I719" s="14">
        <v>0.18035853548422401</v>
      </c>
      <c r="J719" s="14">
        <v>0.20046325076145799</v>
      </c>
      <c r="K719" s="14">
        <v>0.32889905321533502</v>
      </c>
      <c r="L719" s="14">
        <v>0.29700021697639201</v>
      </c>
      <c r="M719" s="14"/>
      <c r="N719" s="14">
        <v>0.16580747509969801</v>
      </c>
      <c r="O719" s="14">
        <v>0.25021860891948</v>
      </c>
      <c r="P719" s="14">
        <v>0.19698340393032099</v>
      </c>
      <c r="Q719" s="14">
        <v>0.26186098330035201</v>
      </c>
      <c r="R719" s="14"/>
      <c r="S719" s="14">
        <v>0.19055774641454701</v>
      </c>
      <c r="T719" s="14">
        <v>0.24510963740816299</v>
      </c>
      <c r="U719" s="14">
        <v>0.227622839727815</v>
      </c>
      <c r="V719" s="14">
        <v>0.21966304584570601</v>
      </c>
      <c r="W719" s="14">
        <v>0.16443813759685799</v>
      </c>
      <c r="X719" s="14">
        <v>0.238989662309229</v>
      </c>
      <c r="Y719" s="14">
        <v>0.236952696787322</v>
      </c>
      <c r="Z719" s="14">
        <v>0.140872670702304</v>
      </c>
      <c r="AA719" s="14">
        <v>0.22099191315049799</v>
      </c>
      <c r="AB719" s="14">
        <v>0.23608697133562601</v>
      </c>
      <c r="AC719" s="14">
        <v>0.257210533846991</v>
      </c>
      <c r="AD719" s="14">
        <v>0.23450035392819801</v>
      </c>
      <c r="AE719" s="14"/>
      <c r="AF719" s="14">
        <v>0.211613086564511</v>
      </c>
      <c r="AG719" s="14">
        <v>0.21914495030136499</v>
      </c>
      <c r="AH719" s="14">
        <v>0.25982408248111899</v>
      </c>
      <c r="AI719" s="14"/>
      <c r="AJ719" s="14">
        <v>0.20579829957048901</v>
      </c>
      <c r="AK719" s="14">
        <v>0.17830876524417699</v>
      </c>
      <c r="AL719" s="14">
        <v>0.29735456669600302</v>
      </c>
      <c r="AM719" s="14">
        <v>3.4199584207937901E-2</v>
      </c>
      <c r="AN719" s="14">
        <v>0.31894091593506202</v>
      </c>
      <c r="AO719" s="14"/>
      <c r="AP719" s="14">
        <v>0.21194049670067999</v>
      </c>
      <c r="AQ719" s="14">
        <v>0.17091213596753699</v>
      </c>
      <c r="AR719" s="14">
        <v>0.282974652187858</v>
      </c>
      <c r="AS719" s="14">
        <v>0.11910557510943599</v>
      </c>
      <c r="AT719" s="14">
        <v>0.43219540783886601</v>
      </c>
      <c r="AU719" s="14"/>
      <c r="AV719" s="14" t="s">
        <v>84</v>
      </c>
      <c r="AW719" s="14">
        <v>0.20198494263595099</v>
      </c>
      <c r="AX719" s="14">
        <v>0.196452764908878</v>
      </c>
      <c r="AY719" s="14">
        <v>0.15341483001543299</v>
      </c>
      <c r="AZ719" s="14">
        <v>0.242747869976774</v>
      </c>
      <c r="BA719" s="14"/>
      <c r="BB719" s="14">
        <v>0.192556075109238</v>
      </c>
      <c r="BC719" s="14">
        <v>0.113083701938835</v>
      </c>
      <c r="BD719" s="14">
        <v>0.30283470866915602</v>
      </c>
      <c r="BE719" s="14"/>
      <c r="BF719" s="14">
        <v>0.20081057922426801</v>
      </c>
    </row>
    <row r="720" spans="2:58" x14ac:dyDescent="0.35"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</row>
    <row r="721" spans="2:58" x14ac:dyDescent="0.35">
      <c r="B721" s="6" t="s">
        <v>265</v>
      </c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</row>
    <row r="722" spans="2:58" x14ac:dyDescent="0.35">
      <c r="B722" s="24" t="s">
        <v>82</v>
      </c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  <c r="BE722" s="14"/>
      <c r="BF722" s="14"/>
    </row>
    <row r="723" spans="2:58" x14ac:dyDescent="0.35">
      <c r="B723" t="s">
        <v>248</v>
      </c>
      <c r="C723" s="14">
        <v>0.20639488529315</v>
      </c>
      <c r="D723" s="14">
        <v>0.21473178308489299</v>
      </c>
      <c r="E723" s="14">
        <v>0.198847423183203</v>
      </c>
      <c r="F723" s="14"/>
      <c r="G723" s="14">
        <v>0.13962104560077501</v>
      </c>
      <c r="H723" s="14">
        <v>0.13715080353301101</v>
      </c>
      <c r="I723" s="14">
        <v>0.15837882820854601</v>
      </c>
      <c r="J723" s="14">
        <v>0.25265133214937002</v>
      </c>
      <c r="K723" s="14">
        <v>0.26185291648171799</v>
      </c>
      <c r="L723" s="14">
        <v>0.27114384381405598</v>
      </c>
      <c r="M723" s="14"/>
      <c r="N723" s="14">
        <v>0.17833928315161701</v>
      </c>
      <c r="O723" s="14">
        <v>0.203730121725509</v>
      </c>
      <c r="P723" s="14">
        <v>0.21738015728923299</v>
      </c>
      <c r="Q723" s="14">
        <v>0.22720353662329101</v>
      </c>
      <c r="R723" s="14"/>
      <c r="S723" s="14">
        <v>0.13146820376996901</v>
      </c>
      <c r="T723" s="14">
        <v>0.25165428955524999</v>
      </c>
      <c r="U723" s="14">
        <v>0.22937300876533401</v>
      </c>
      <c r="V723" s="14">
        <v>0.227742662950879</v>
      </c>
      <c r="W723" s="14">
        <v>0.23759407093690099</v>
      </c>
      <c r="X723" s="14">
        <v>0.207292596613536</v>
      </c>
      <c r="Y723" s="14">
        <v>0.24661331262403199</v>
      </c>
      <c r="Z723" s="14">
        <v>0.16336178152347999</v>
      </c>
      <c r="AA723" s="14">
        <v>0.17640749931506899</v>
      </c>
      <c r="AB723" s="14">
        <v>0.22914109156246601</v>
      </c>
      <c r="AC723" s="14">
        <v>0.150650264094774</v>
      </c>
      <c r="AD723" s="14">
        <v>0.24473865570702899</v>
      </c>
      <c r="AE723" s="14"/>
      <c r="AF723" s="14">
        <v>0.31238417416544101</v>
      </c>
      <c r="AG723" s="14">
        <v>0.13902161953483899</v>
      </c>
      <c r="AH723" s="14">
        <v>0.17633787918059099</v>
      </c>
      <c r="AI723" s="14"/>
      <c r="AJ723" s="14">
        <v>0.33230819964932701</v>
      </c>
      <c r="AK723" s="14">
        <v>6.8724119286381696E-2</v>
      </c>
      <c r="AL723" s="14">
        <v>0.14871960761596401</v>
      </c>
      <c r="AM723" s="14">
        <v>0.48460041658259501</v>
      </c>
      <c r="AN723" s="14">
        <v>0.19633968012005901</v>
      </c>
      <c r="AO723" s="14"/>
      <c r="AP723" s="14">
        <v>0.32854134285654402</v>
      </c>
      <c r="AQ723" s="14">
        <v>5.94132566454776E-2</v>
      </c>
      <c r="AR723" s="14">
        <v>0.18710361480003701</v>
      </c>
      <c r="AS723" s="14">
        <v>0.42899279690330899</v>
      </c>
      <c r="AT723" s="14">
        <v>0.238871029808333</v>
      </c>
      <c r="AU723" s="14"/>
      <c r="AV723" s="14" t="s">
        <v>84</v>
      </c>
      <c r="AW723" s="14">
        <v>0.210563111247007</v>
      </c>
      <c r="AX723" s="14">
        <v>0.182305682195293</v>
      </c>
      <c r="AY723" s="14">
        <v>9.7359512696983896E-2</v>
      </c>
      <c r="AZ723" s="14">
        <v>0.26733641569903899</v>
      </c>
      <c r="BA723" s="14"/>
      <c r="BB723" s="14">
        <v>0.10856641089937399</v>
      </c>
      <c r="BC723" s="14">
        <v>0.50550670764879801</v>
      </c>
      <c r="BD723" s="14">
        <v>0.30059767662783798</v>
      </c>
      <c r="BE723" s="14"/>
      <c r="BF723" s="14">
        <v>0.31703096491183302</v>
      </c>
    </row>
    <row r="724" spans="2:58" x14ac:dyDescent="0.35">
      <c r="B724" t="s">
        <v>249</v>
      </c>
      <c r="C724" s="14">
        <v>9.7375811313252694E-2</v>
      </c>
      <c r="D724" s="14">
        <v>9.9486008315932503E-2</v>
      </c>
      <c r="E724" s="14">
        <v>9.4576493946736298E-2</v>
      </c>
      <c r="F724" s="14"/>
      <c r="G724" s="14">
        <v>0.121906093073995</v>
      </c>
      <c r="H724" s="14">
        <v>7.2199418727985507E-2</v>
      </c>
      <c r="I724" s="14">
        <v>0.116160044962002</v>
      </c>
      <c r="J724" s="14">
        <v>9.8038868104243504E-2</v>
      </c>
      <c r="K724" s="14">
        <v>0.118172371931136</v>
      </c>
      <c r="L724" s="14">
        <v>7.1730052295663399E-2</v>
      </c>
      <c r="M724" s="14"/>
      <c r="N724" s="14">
        <v>9.1101528676717503E-2</v>
      </c>
      <c r="O724" s="14">
        <v>8.8203553001142604E-2</v>
      </c>
      <c r="P724" s="14">
        <v>0.117417114576889</v>
      </c>
      <c r="Q724" s="14">
        <v>9.7838496018840995E-2</v>
      </c>
      <c r="R724" s="14"/>
      <c r="S724" s="14">
        <v>7.7943027701716003E-2</v>
      </c>
      <c r="T724" s="14">
        <v>8.0416100430564005E-2</v>
      </c>
      <c r="U724" s="14">
        <v>0.1081860100517</v>
      </c>
      <c r="V724" s="14">
        <v>0.13440052274213299</v>
      </c>
      <c r="W724" s="14">
        <v>0.10277809416957399</v>
      </c>
      <c r="X724" s="14">
        <v>0.11266862642202601</v>
      </c>
      <c r="Y724" s="14">
        <v>8.8815620084668395E-2</v>
      </c>
      <c r="Z724" s="14">
        <v>6.1083623832583998E-2</v>
      </c>
      <c r="AA724" s="14">
        <v>7.8984381381743102E-2</v>
      </c>
      <c r="AB724" s="14">
        <v>8.4429106531420703E-2</v>
      </c>
      <c r="AC724" s="14">
        <v>0.152116302415574</v>
      </c>
      <c r="AD724" s="14">
        <v>0.14897266163776901</v>
      </c>
      <c r="AE724" s="14"/>
      <c r="AF724" s="14">
        <v>0.105428420623831</v>
      </c>
      <c r="AG724" s="14">
        <v>9.9553669105498996E-2</v>
      </c>
      <c r="AH724" s="14">
        <v>5.9838644885806001E-2</v>
      </c>
      <c r="AI724" s="14"/>
      <c r="AJ724" s="14">
        <v>0.11435049475801801</v>
      </c>
      <c r="AK724" s="14">
        <v>8.6166906149395206E-2</v>
      </c>
      <c r="AL724" s="14">
        <v>9.1585109892420705E-2</v>
      </c>
      <c r="AM724" s="14">
        <v>0.130486373164411</v>
      </c>
      <c r="AN724" s="14">
        <v>4.9486952179281903E-2</v>
      </c>
      <c r="AO724" s="14"/>
      <c r="AP724" s="14">
        <v>0.12194282220394401</v>
      </c>
      <c r="AQ724" s="14">
        <v>5.78670282705291E-2</v>
      </c>
      <c r="AR724" s="14">
        <v>0.119505538379394</v>
      </c>
      <c r="AS724" s="14">
        <v>0.150441216326612</v>
      </c>
      <c r="AT724" s="14">
        <v>0.10343634457136799</v>
      </c>
      <c r="AU724" s="14"/>
      <c r="AV724" s="14" t="s">
        <v>84</v>
      </c>
      <c r="AW724" s="14">
        <v>0.103570592407847</v>
      </c>
      <c r="AX724" s="14">
        <v>0.105158978289966</v>
      </c>
      <c r="AY724" s="14">
        <v>8.7861317409805198E-2</v>
      </c>
      <c r="AZ724" s="14">
        <v>0</v>
      </c>
      <c r="BA724" s="14"/>
      <c r="BB724" s="14">
        <v>6.1763949907904701E-2</v>
      </c>
      <c r="BC724" s="14">
        <v>0.1547993906514</v>
      </c>
      <c r="BD724" s="14">
        <v>0.149271189113765</v>
      </c>
      <c r="BE724" s="14"/>
      <c r="BF724" s="14">
        <v>0.113143875615507</v>
      </c>
    </row>
    <row r="725" spans="2:58" x14ac:dyDescent="0.35">
      <c r="B725" t="s">
        <v>250</v>
      </c>
      <c r="C725" s="14">
        <v>9.0477149364457402E-2</v>
      </c>
      <c r="D725" s="14">
        <v>9.9992747189529205E-2</v>
      </c>
      <c r="E725" s="14">
        <v>8.0515930253737003E-2</v>
      </c>
      <c r="F725" s="14"/>
      <c r="G725" s="14">
        <v>0.111801000918272</v>
      </c>
      <c r="H725" s="14">
        <v>9.7857599010338997E-2</v>
      </c>
      <c r="I725" s="14">
        <v>9.6261844468692806E-2</v>
      </c>
      <c r="J725" s="14">
        <v>9.9683035043401605E-2</v>
      </c>
      <c r="K725" s="14">
        <v>4.9156131394800899E-2</v>
      </c>
      <c r="L725" s="14">
        <v>8.5866148491125394E-2</v>
      </c>
      <c r="M725" s="14"/>
      <c r="N725" s="14">
        <v>0.10249807727403</v>
      </c>
      <c r="O725" s="14">
        <v>8.9900918828446294E-2</v>
      </c>
      <c r="P725" s="14">
        <v>0.10105017754513999</v>
      </c>
      <c r="Q725" s="14">
        <v>7.0395261474383394E-2</v>
      </c>
      <c r="R725" s="14"/>
      <c r="S725" s="14">
        <v>9.4033324993569006E-2</v>
      </c>
      <c r="T725" s="14">
        <v>8.3301999048941006E-2</v>
      </c>
      <c r="U725" s="14">
        <v>6.5950441158021303E-2</v>
      </c>
      <c r="V725" s="14">
        <v>8.3880119725350102E-2</v>
      </c>
      <c r="W725" s="14">
        <v>0.101741736443714</v>
      </c>
      <c r="X725" s="14">
        <v>9.9693711945033806E-2</v>
      </c>
      <c r="Y725" s="14">
        <v>0.124502015828866</v>
      </c>
      <c r="Z725" s="14">
        <v>9.4107888285760999E-2</v>
      </c>
      <c r="AA725" s="14">
        <v>8.4221832944081906E-2</v>
      </c>
      <c r="AB725" s="14">
        <v>5.3239497808511199E-2</v>
      </c>
      <c r="AC725" s="14">
        <v>0.10361109866055999</v>
      </c>
      <c r="AD725" s="14">
        <v>0.15354169115014399</v>
      </c>
      <c r="AE725" s="14"/>
      <c r="AF725" s="14">
        <v>8.7675521881571503E-2</v>
      </c>
      <c r="AG725" s="14">
        <v>0.10101605822040199</v>
      </c>
      <c r="AH725" s="14">
        <v>5.9283641961977503E-2</v>
      </c>
      <c r="AI725" s="14"/>
      <c r="AJ725" s="14">
        <v>9.11880646049021E-2</v>
      </c>
      <c r="AK725" s="14">
        <v>8.4554891883057703E-2</v>
      </c>
      <c r="AL725" s="14">
        <v>0.14355973115495699</v>
      </c>
      <c r="AM725" s="14">
        <v>0.11241706962374901</v>
      </c>
      <c r="AN725" s="14">
        <v>6.0514727227805203E-2</v>
      </c>
      <c r="AO725" s="14"/>
      <c r="AP725" s="14">
        <v>9.4395041777417907E-2</v>
      </c>
      <c r="AQ725" s="14">
        <v>9.6277183015947301E-2</v>
      </c>
      <c r="AR725" s="14">
        <v>0.11591942189631201</v>
      </c>
      <c r="AS725" s="14">
        <v>6.4312411305445794E-2</v>
      </c>
      <c r="AT725" s="14">
        <v>6.3755919801722002E-2</v>
      </c>
      <c r="AU725" s="14"/>
      <c r="AV725" s="14" t="s">
        <v>84</v>
      </c>
      <c r="AW725" s="14">
        <v>9.9182083073189403E-2</v>
      </c>
      <c r="AX725" s="14">
        <v>8.95802656973851E-2</v>
      </c>
      <c r="AY725" s="14">
        <v>0.139114260248595</v>
      </c>
      <c r="AZ725" s="14">
        <v>5.0426681509113502E-2</v>
      </c>
      <c r="BA725" s="14"/>
      <c r="BB725" s="14">
        <v>9.7013664637852798E-2</v>
      </c>
      <c r="BC725" s="14">
        <v>6.9030582775375507E-2</v>
      </c>
      <c r="BD725" s="14">
        <v>8.0739677099893006E-2</v>
      </c>
      <c r="BE725" s="14"/>
      <c r="BF725" s="14">
        <v>8.1975831034274901E-2</v>
      </c>
    </row>
    <row r="726" spans="2:58" x14ac:dyDescent="0.35">
      <c r="B726" t="s">
        <v>251</v>
      </c>
      <c r="C726" s="14">
        <v>0.19716698854755199</v>
      </c>
      <c r="D726" s="14">
        <v>0.19388048855884901</v>
      </c>
      <c r="E726" s="14">
        <v>0.20096472718177999</v>
      </c>
      <c r="F726" s="14"/>
      <c r="G726" s="14">
        <v>0.21058362270568801</v>
      </c>
      <c r="H726" s="14">
        <v>0.23843027514113899</v>
      </c>
      <c r="I726" s="14">
        <v>0.22053754482038099</v>
      </c>
      <c r="J726" s="14">
        <v>0.22554948589649501</v>
      </c>
      <c r="K726" s="14">
        <v>0.151910561122717</v>
      </c>
      <c r="L726" s="14">
        <v>0.14300105541751601</v>
      </c>
      <c r="M726" s="14"/>
      <c r="N726" s="14">
        <v>0.233008755978523</v>
      </c>
      <c r="O726" s="14">
        <v>0.18319152213956899</v>
      </c>
      <c r="P726" s="14">
        <v>0.193061959411541</v>
      </c>
      <c r="Q726" s="14">
        <v>0.17821008995137699</v>
      </c>
      <c r="R726" s="14"/>
      <c r="S726" s="14">
        <v>0.22115478958502299</v>
      </c>
      <c r="T726" s="14">
        <v>0.14116416795814399</v>
      </c>
      <c r="U726" s="14">
        <v>0.182261929623146</v>
      </c>
      <c r="V726" s="14">
        <v>0.145773197186463</v>
      </c>
      <c r="W726" s="14">
        <v>0.22713039201444599</v>
      </c>
      <c r="X726" s="14">
        <v>0.17208886203764401</v>
      </c>
      <c r="Y726" s="14">
        <v>0.18042529930160101</v>
      </c>
      <c r="Z726" s="14">
        <v>0.30870212304054701</v>
      </c>
      <c r="AA726" s="14">
        <v>0.24637303211554701</v>
      </c>
      <c r="AB726" s="14">
        <v>0.235784849547999</v>
      </c>
      <c r="AC726" s="14">
        <v>0.16929027390317</v>
      </c>
      <c r="AD726" s="14">
        <v>0.173686729495685</v>
      </c>
      <c r="AE726" s="14"/>
      <c r="AF726" s="14">
        <v>0.14512665190763799</v>
      </c>
      <c r="AG726" s="14">
        <v>0.237296517930669</v>
      </c>
      <c r="AH726" s="14">
        <v>0.19910077414184699</v>
      </c>
      <c r="AI726" s="14"/>
      <c r="AJ726" s="14">
        <v>0.13537399567026501</v>
      </c>
      <c r="AK726" s="14">
        <v>0.29305612038824602</v>
      </c>
      <c r="AL726" s="14">
        <v>0.19466106806276501</v>
      </c>
      <c r="AM726" s="14">
        <v>3.4613612874537299E-2</v>
      </c>
      <c r="AN726" s="14">
        <v>0.164382000868704</v>
      </c>
      <c r="AO726" s="14"/>
      <c r="AP726" s="14">
        <v>0.114109280276568</v>
      </c>
      <c r="AQ726" s="14">
        <v>0.30101066149053901</v>
      </c>
      <c r="AR726" s="14">
        <v>0.155608748698363</v>
      </c>
      <c r="AS726" s="14">
        <v>0.11743742150499099</v>
      </c>
      <c r="AT726" s="14">
        <v>0.106719964442112</v>
      </c>
      <c r="AU726" s="14"/>
      <c r="AV726" s="14" t="s">
        <v>84</v>
      </c>
      <c r="AW726" s="14">
        <v>0.20379982228926699</v>
      </c>
      <c r="AX726" s="14">
        <v>0.227450792813368</v>
      </c>
      <c r="AY726" s="14">
        <v>0.19350158183212901</v>
      </c>
      <c r="AZ726" s="14">
        <v>0.241612998435351</v>
      </c>
      <c r="BA726" s="14"/>
      <c r="BB726" s="14">
        <v>0.29942787515955399</v>
      </c>
      <c r="BC726" s="14">
        <v>8.9554321979632895E-2</v>
      </c>
      <c r="BD726" s="14">
        <v>9.0445284295844003E-2</v>
      </c>
      <c r="BE726" s="14"/>
      <c r="BF726" s="14">
        <v>0.15434963635472701</v>
      </c>
    </row>
    <row r="727" spans="2:58" x14ac:dyDescent="0.35">
      <c r="B727" t="s">
        <v>252</v>
      </c>
      <c r="C727" s="14">
        <v>0.107599106889672</v>
      </c>
      <c r="D727" s="14">
        <v>9.9617763373012702E-2</v>
      </c>
      <c r="E727" s="14">
        <v>0.115725851689622</v>
      </c>
      <c r="F727" s="14"/>
      <c r="G727" s="14">
        <v>0.15925424042790301</v>
      </c>
      <c r="H727" s="14">
        <v>0.14809774566914899</v>
      </c>
      <c r="I727" s="14">
        <v>0.13426856691289599</v>
      </c>
      <c r="J727" s="14">
        <v>7.87264279667136E-2</v>
      </c>
      <c r="K727" s="14">
        <v>4.8543995625801098E-2</v>
      </c>
      <c r="L727" s="14">
        <v>8.1872688360993207E-2</v>
      </c>
      <c r="M727" s="14"/>
      <c r="N727" s="14">
        <v>0.14174120059974099</v>
      </c>
      <c r="O727" s="14">
        <v>0.11603756434147899</v>
      </c>
      <c r="P727" s="14">
        <v>8.3472335830099498E-2</v>
      </c>
      <c r="Q727" s="14">
        <v>8.50328312870339E-2</v>
      </c>
      <c r="R727" s="14"/>
      <c r="S727" s="14">
        <v>0.152194538391976</v>
      </c>
      <c r="T727" s="14">
        <v>0.11090905228742901</v>
      </c>
      <c r="U727" s="14">
        <v>0.11333372078863301</v>
      </c>
      <c r="V727" s="14">
        <v>0.101215506035571</v>
      </c>
      <c r="W727" s="14">
        <v>0.12150909126281299</v>
      </c>
      <c r="X727" s="14">
        <v>0.117001647386423</v>
      </c>
      <c r="Y727" s="14">
        <v>6.9378403223642804E-2</v>
      </c>
      <c r="Z727" s="14">
        <v>0.13860133490388099</v>
      </c>
      <c r="AA727" s="14">
        <v>0.11482369796760999</v>
      </c>
      <c r="AB727" s="14">
        <v>4.2655456913831297E-2</v>
      </c>
      <c r="AC727" s="14">
        <v>0.102005386983316</v>
      </c>
      <c r="AD727" s="14">
        <v>6.6355434659674598E-2</v>
      </c>
      <c r="AE727" s="14"/>
      <c r="AF727" s="14">
        <v>7.7514163917383194E-2</v>
      </c>
      <c r="AG727" s="14">
        <v>0.116971844414151</v>
      </c>
      <c r="AH727" s="14">
        <v>0.12690726366852001</v>
      </c>
      <c r="AI727" s="14"/>
      <c r="AJ727" s="14">
        <v>7.2012254381862706E-2</v>
      </c>
      <c r="AK727" s="14">
        <v>0.15328702101248901</v>
      </c>
      <c r="AL727" s="14">
        <v>9.0677565930900997E-2</v>
      </c>
      <c r="AM727" s="14">
        <v>3.32867058950502E-2</v>
      </c>
      <c r="AN727" s="14">
        <v>0.12241597429725699</v>
      </c>
      <c r="AO727" s="14"/>
      <c r="AP727" s="14">
        <v>7.0194151193331097E-2</v>
      </c>
      <c r="AQ727" s="14">
        <v>0.18024719296389</v>
      </c>
      <c r="AR727" s="14">
        <v>8.0295126296286198E-2</v>
      </c>
      <c r="AS727" s="14">
        <v>6.1888441430720698E-2</v>
      </c>
      <c r="AT727" s="14">
        <v>2.28785310259444E-2</v>
      </c>
      <c r="AU727" s="14"/>
      <c r="AV727" s="14" t="s">
        <v>84</v>
      </c>
      <c r="AW727" s="14">
        <v>0.12274533415764199</v>
      </c>
      <c r="AX727" s="14">
        <v>0.12641331693791399</v>
      </c>
      <c r="AY727" s="14">
        <v>0.17598840288190001</v>
      </c>
      <c r="AZ727" s="14">
        <v>3.4946101244221699E-2</v>
      </c>
      <c r="BA727" s="14"/>
      <c r="BB727" s="14">
        <v>0.17471861886823101</v>
      </c>
      <c r="BC727" s="14">
        <v>3.68864306862106E-2</v>
      </c>
      <c r="BD727" s="14">
        <v>2.6428182039016299E-2</v>
      </c>
      <c r="BE727" s="14"/>
      <c r="BF727" s="14">
        <v>8.2325334901999697E-2</v>
      </c>
    </row>
    <row r="728" spans="2:58" x14ac:dyDescent="0.35">
      <c r="B728" t="s">
        <v>253</v>
      </c>
      <c r="C728" s="14">
        <v>4.67751680640889E-2</v>
      </c>
      <c r="D728" s="14">
        <v>5.36558644973468E-2</v>
      </c>
      <c r="E728" s="14">
        <v>4.0181143312892902E-2</v>
      </c>
      <c r="F728" s="14"/>
      <c r="G728" s="14">
        <v>8.9862879253254604E-2</v>
      </c>
      <c r="H728" s="14">
        <v>8.8899068747799598E-2</v>
      </c>
      <c r="I728" s="14">
        <v>3.6730250698122899E-2</v>
      </c>
      <c r="J728" s="14">
        <v>4.4562030995561601E-2</v>
      </c>
      <c r="K728" s="14">
        <v>1.68712089967866E-2</v>
      </c>
      <c r="L728" s="14">
        <v>1.3938637762905499E-2</v>
      </c>
      <c r="M728" s="14"/>
      <c r="N728" s="14">
        <v>4.8839678134686801E-2</v>
      </c>
      <c r="O728" s="14">
        <v>4.2345947258881599E-2</v>
      </c>
      <c r="P728" s="14">
        <v>5.3339110480132797E-2</v>
      </c>
      <c r="Q728" s="14">
        <v>4.2352230099183402E-2</v>
      </c>
      <c r="R728" s="14"/>
      <c r="S728" s="14">
        <v>6.1722104071972497E-2</v>
      </c>
      <c r="T728" s="14">
        <v>5.2695785069764398E-2</v>
      </c>
      <c r="U728" s="14">
        <v>4.0739208040202098E-2</v>
      </c>
      <c r="V728" s="14">
        <v>4.8937288849167301E-2</v>
      </c>
      <c r="W728" s="14">
        <v>5.2430963258690497E-2</v>
      </c>
      <c r="X728" s="14">
        <v>3.4125564433217702E-2</v>
      </c>
      <c r="Y728" s="14">
        <v>2.3258346992908598E-2</v>
      </c>
      <c r="Z728" s="14">
        <v>7.9587240527863506E-2</v>
      </c>
      <c r="AA728" s="14">
        <v>5.50381181391007E-2</v>
      </c>
      <c r="AB728" s="14">
        <v>4.2852028800577098E-2</v>
      </c>
      <c r="AC728" s="14">
        <v>2.8853239412841999E-2</v>
      </c>
      <c r="AD728" s="14">
        <v>1.6228201830388301E-2</v>
      </c>
      <c r="AE728" s="14"/>
      <c r="AF728" s="14">
        <v>3.2407849378832301E-2</v>
      </c>
      <c r="AG728" s="14">
        <v>4.63538010230529E-2</v>
      </c>
      <c r="AH728" s="14">
        <v>6.6222172809935698E-2</v>
      </c>
      <c r="AI728" s="14"/>
      <c r="AJ728" s="14">
        <v>1.7725033826568901E-2</v>
      </c>
      <c r="AK728" s="14">
        <v>7.6790289628993702E-2</v>
      </c>
      <c r="AL728" s="14">
        <v>2.3177724440633499E-2</v>
      </c>
      <c r="AM728" s="14">
        <v>3.3624074914001399E-2</v>
      </c>
      <c r="AN728" s="14">
        <v>6.8707580373982002E-2</v>
      </c>
      <c r="AO728" s="14"/>
      <c r="AP728" s="14">
        <v>2.2359465210449299E-2</v>
      </c>
      <c r="AQ728" s="14">
        <v>9.1379760110597993E-2</v>
      </c>
      <c r="AR728" s="14">
        <v>1.23149516649501E-2</v>
      </c>
      <c r="AS728" s="14">
        <v>8.2556525731265606E-3</v>
      </c>
      <c r="AT728" s="14">
        <v>1.5546569212675301E-2</v>
      </c>
      <c r="AU728" s="14"/>
      <c r="AV728" s="14" t="s">
        <v>84</v>
      </c>
      <c r="AW728" s="14">
        <v>3.6542502136336703E-2</v>
      </c>
      <c r="AX728" s="14">
        <v>5.6741783516103698E-2</v>
      </c>
      <c r="AY728" s="14">
        <v>9.3116544581677202E-2</v>
      </c>
      <c r="AZ728" s="14">
        <v>7.7953454007331002E-2</v>
      </c>
      <c r="BA728" s="14"/>
      <c r="BB728" s="14">
        <v>4.6359430973896797E-2</v>
      </c>
      <c r="BC728" s="14">
        <v>0</v>
      </c>
      <c r="BD728" s="14">
        <v>2.5941805543704999E-2</v>
      </c>
      <c r="BE728" s="14"/>
      <c r="BF728" s="14">
        <v>1.9308534506840599E-2</v>
      </c>
    </row>
    <row r="729" spans="2:58" x14ac:dyDescent="0.35">
      <c r="B729" t="s">
        <v>254</v>
      </c>
      <c r="C729" s="14">
        <v>2.50717201287547E-2</v>
      </c>
      <c r="D729" s="14">
        <v>3.0750826071902101E-2</v>
      </c>
      <c r="E729" s="14">
        <v>1.9589257674112199E-2</v>
      </c>
      <c r="F729" s="14"/>
      <c r="G729" s="14">
        <v>1.33487419768933E-2</v>
      </c>
      <c r="H729" s="14">
        <v>8.3888383820249393E-2</v>
      </c>
      <c r="I729" s="14">
        <v>3.8580230319338299E-2</v>
      </c>
      <c r="J729" s="14">
        <v>8.0910573915018297E-3</v>
      </c>
      <c r="K729" s="14">
        <v>3.5348550272857001E-3</v>
      </c>
      <c r="L729" s="14">
        <v>2.4055669772189698E-3</v>
      </c>
      <c r="M729" s="14"/>
      <c r="N729" s="14">
        <v>3.1250269352727698E-2</v>
      </c>
      <c r="O729" s="14">
        <v>2.6349258548221701E-2</v>
      </c>
      <c r="P729" s="14">
        <v>2.3735773345554299E-2</v>
      </c>
      <c r="Q729" s="14">
        <v>1.86822589668654E-2</v>
      </c>
      <c r="R729" s="14"/>
      <c r="S729" s="14">
        <v>4.8360387386986801E-2</v>
      </c>
      <c r="T729" s="14">
        <v>1.82268959865198E-2</v>
      </c>
      <c r="U729" s="14">
        <v>2.0505959474581899E-2</v>
      </c>
      <c r="V729" s="14">
        <v>2.1828279815939499E-2</v>
      </c>
      <c r="W729" s="14">
        <v>2.0750403220422799E-2</v>
      </c>
      <c r="X729" s="14">
        <v>2.79444888795926E-2</v>
      </c>
      <c r="Y729" s="14">
        <v>4.29797856747079E-2</v>
      </c>
      <c r="Z729" s="14">
        <v>2.5007631757735099E-2</v>
      </c>
      <c r="AA729" s="14">
        <v>8.9716259019414091E-3</v>
      </c>
      <c r="AB729" s="14">
        <v>1.6882807058902601E-2</v>
      </c>
      <c r="AC729" s="14">
        <v>1.8842902685314401E-2</v>
      </c>
      <c r="AD729" s="14">
        <v>1.54342882220493E-2</v>
      </c>
      <c r="AE729" s="14"/>
      <c r="AF729" s="14">
        <v>1.3900814287066E-2</v>
      </c>
      <c r="AG729" s="14">
        <v>3.28773669594438E-2</v>
      </c>
      <c r="AH729" s="14">
        <v>4.1201933012505201E-2</v>
      </c>
      <c r="AI729" s="14"/>
      <c r="AJ729" s="14">
        <v>1.44605673424026E-2</v>
      </c>
      <c r="AK729" s="14">
        <v>4.9027882451452502E-2</v>
      </c>
      <c r="AL729" s="14">
        <v>1.9408406122701699E-2</v>
      </c>
      <c r="AM729" s="14">
        <v>3.6255699454816701E-2</v>
      </c>
      <c r="AN729" s="14">
        <v>1.32740760123969E-2</v>
      </c>
      <c r="AO729" s="14"/>
      <c r="AP729" s="14">
        <v>2.3997734496068599E-2</v>
      </c>
      <c r="AQ729" s="14">
        <v>4.1640928855296799E-2</v>
      </c>
      <c r="AR729" s="14">
        <v>2.4049075869941899E-2</v>
      </c>
      <c r="AS729" s="14">
        <v>8.6144587521970808E-3</v>
      </c>
      <c r="AT729" s="14">
        <v>1.09479231142008E-2</v>
      </c>
      <c r="AU729" s="14"/>
      <c r="AV729" s="14" t="s">
        <v>84</v>
      </c>
      <c r="AW729" s="14">
        <v>7.7449585439557898E-3</v>
      </c>
      <c r="AX729" s="14">
        <v>1.8283719156278699E-2</v>
      </c>
      <c r="AY729" s="14">
        <v>6.5113870284380204E-2</v>
      </c>
      <c r="AZ729" s="14">
        <v>8.1915523527387707E-2</v>
      </c>
      <c r="BA729" s="14"/>
      <c r="BB729" s="14">
        <v>1.0811408369671399E-2</v>
      </c>
      <c r="BC729" s="14">
        <v>7.7214469108885199E-3</v>
      </c>
      <c r="BD729" s="14">
        <v>1.2793323704765399E-2</v>
      </c>
      <c r="BE729" s="14"/>
      <c r="BF729" s="14">
        <v>1.15596142541823E-2</v>
      </c>
    </row>
    <row r="730" spans="2:58" x14ac:dyDescent="0.35">
      <c r="B730" t="s">
        <v>97</v>
      </c>
      <c r="C730" s="14">
        <v>0.229139170399072</v>
      </c>
      <c r="D730" s="14">
        <v>0.20788451890853399</v>
      </c>
      <c r="E730" s="14">
        <v>0.24959917275791699</v>
      </c>
      <c r="F730" s="14"/>
      <c r="G730" s="14">
        <v>0.15362237604321899</v>
      </c>
      <c r="H730" s="14">
        <v>0.13347670535032699</v>
      </c>
      <c r="I730" s="14">
        <v>0.19908268961002101</v>
      </c>
      <c r="J730" s="14">
        <v>0.192697762452712</v>
      </c>
      <c r="K730" s="14">
        <v>0.34995795941975499</v>
      </c>
      <c r="L730" s="14">
        <v>0.33004200688052199</v>
      </c>
      <c r="M730" s="14"/>
      <c r="N730" s="14">
        <v>0.17322120683195699</v>
      </c>
      <c r="O730" s="14">
        <v>0.25024111415674999</v>
      </c>
      <c r="P730" s="14">
        <v>0.21054337152141001</v>
      </c>
      <c r="Q730" s="14">
        <v>0.28028529557902598</v>
      </c>
      <c r="R730" s="14"/>
      <c r="S730" s="14">
        <v>0.21312362409878699</v>
      </c>
      <c r="T730" s="14">
        <v>0.261631709663389</v>
      </c>
      <c r="U730" s="14">
        <v>0.23964972209838101</v>
      </c>
      <c r="V730" s="14">
        <v>0.236222422694496</v>
      </c>
      <c r="W730" s="14">
        <v>0.136065248693438</v>
      </c>
      <c r="X730" s="14">
        <v>0.22918450228252801</v>
      </c>
      <c r="Y730" s="14">
        <v>0.224027216269572</v>
      </c>
      <c r="Z730" s="14">
        <v>0.12954837612814801</v>
      </c>
      <c r="AA730" s="14">
        <v>0.235179812234907</v>
      </c>
      <c r="AB730" s="14">
        <v>0.295015161776292</v>
      </c>
      <c r="AC730" s="14">
        <v>0.27463053184445002</v>
      </c>
      <c r="AD730" s="14">
        <v>0.18104233729726099</v>
      </c>
      <c r="AE730" s="14"/>
      <c r="AF730" s="14">
        <v>0.225562403838237</v>
      </c>
      <c r="AG730" s="14">
        <v>0.226909122811944</v>
      </c>
      <c r="AH730" s="14">
        <v>0.27110769033881699</v>
      </c>
      <c r="AI730" s="14"/>
      <c r="AJ730" s="14">
        <v>0.22258138976665401</v>
      </c>
      <c r="AK730" s="14">
        <v>0.18839276919998399</v>
      </c>
      <c r="AL730" s="14">
        <v>0.288210786779657</v>
      </c>
      <c r="AM730" s="14">
        <v>0.13471604749083901</v>
      </c>
      <c r="AN730" s="14">
        <v>0.32487900892051402</v>
      </c>
      <c r="AO730" s="14"/>
      <c r="AP730" s="14">
        <v>0.224460161985677</v>
      </c>
      <c r="AQ730" s="14">
        <v>0.172163988647722</v>
      </c>
      <c r="AR730" s="14">
        <v>0.30520352239471599</v>
      </c>
      <c r="AS730" s="14">
        <v>0.16005760120359799</v>
      </c>
      <c r="AT730" s="14">
        <v>0.43784371802364502</v>
      </c>
      <c r="AU730" s="14"/>
      <c r="AV730" s="14" t="s">
        <v>84</v>
      </c>
      <c r="AW730" s="14">
        <v>0.21585159614475399</v>
      </c>
      <c r="AX730" s="14">
        <v>0.19406546139369199</v>
      </c>
      <c r="AY730" s="14">
        <v>0.14794451006452899</v>
      </c>
      <c r="AZ730" s="14">
        <v>0.24580882557755601</v>
      </c>
      <c r="BA730" s="14"/>
      <c r="BB730" s="14">
        <v>0.20133864118351499</v>
      </c>
      <c r="BC730" s="14">
        <v>0.13650111934769399</v>
      </c>
      <c r="BD730" s="14">
        <v>0.31378286157517299</v>
      </c>
      <c r="BE730" s="14"/>
      <c r="BF730" s="14">
        <v>0.220306208420635</v>
      </c>
    </row>
    <row r="731" spans="2:58" x14ac:dyDescent="0.35"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</row>
    <row r="732" spans="2:58" hidden="1" x14ac:dyDescent="0.35">
      <c r="B732" s="6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4"/>
      <c r="BF732" s="14"/>
    </row>
    <row r="733" spans="2:58" hidden="1" x14ac:dyDescent="0.35">
      <c r="B733" s="2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</row>
    <row r="734" spans="2:58" hidden="1" x14ac:dyDescent="0.35"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</row>
    <row r="735" spans="2:58" hidden="1" x14ac:dyDescent="0.35"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</row>
    <row r="736" spans="2:58" hidden="1" x14ac:dyDescent="0.35"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</row>
    <row r="737" spans="2:58" hidden="1" x14ac:dyDescent="0.35"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</row>
    <row r="738" spans="2:58" hidden="1" x14ac:dyDescent="0.35">
      <c r="B738" s="6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</row>
    <row r="739" spans="2:58" hidden="1" x14ac:dyDescent="0.35">
      <c r="B739" s="2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</row>
    <row r="740" spans="2:58" hidden="1" x14ac:dyDescent="0.35"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</row>
    <row r="741" spans="2:58" hidden="1" x14ac:dyDescent="0.35"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</row>
    <row r="742" spans="2:58" hidden="1" x14ac:dyDescent="0.35"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</row>
    <row r="743" spans="2:58" hidden="1" x14ac:dyDescent="0.35"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</row>
    <row r="744" spans="2:58" hidden="1" x14ac:dyDescent="0.35"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</row>
    <row r="745" spans="2:58" hidden="1" x14ac:dyDescent="0.35"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</row>
    <row r="746" spans="2:58" hidden="1" x14ac:dyDescent="0.35"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</row>
    <row r="747" spans="2:58" hidden="1" x14ac:dyDescent="0.35">
      <c r="B747" s="6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</row>
    <row r="748" spans="2:58" hidden="1" x14ac:dyDescent="0.35">
      <c r="B748" s="2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</row>
    <row r="749" spans="2:58" hidden="1" x14ac:dyDescent="0.35"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</row>
    <row r="750" spans="2:58" hidden="1" x14ac:dyDescent="0.35"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</row>
    <row r="751" spans="2:58" hidden="1" x14ac:dyDescent="0.35"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</row>
    <row r="752" spans="2:58" hidden="1" x14ac:dyDescent="0.35"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  <c r="BE752" s="14"/>
      <c r="BF752" s="14"/>
    </row>
    <row r="753" spans="2:58" hidden="1" x14ac:dyDescent="0.35"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  <c r="BE753" s="14"/>
      <c r="BF753" s="14"/>
    </row>
    <row r="754" spans="2:58" hidden="1" x14ac:dyDescent="0.35"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4"/>
      <c r="BF754" s="14"/>
    </row>
    <row r="755" spans="2:58" hidden="1" x14ac:dyDescent="0.35"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</row>
    <row r="756" spans="2:58" hidden="1" x14ac:dyDescent="0.35">
      <c r="B756" s="6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</row>
    <row r="757" spans="2:58" hidden="1" x14ac:dyDescent="0.35">
      <c r="B757" s="2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  <c r="BF757" s="14"/>
    </row>
    <row r="758" spans="2:58" hidden="1" x14ac:dyDescent="0.35"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4"/>
      <c r="BF758" s="14"/>
    </row>
    <row r="759" spans="2:58" hidden="1" x14ac:dyDescent="0.35"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4"/>
      <c r="BF759" s="14"/>
    </row>
    <row r="760" spans="2:58" hidden="1" x14ac:dyDescent="0.35"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</row>
    <row r="761" spans="2:58" hidden="1" x14ac:dyDescent="0.35"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</row>
    <row r="762" spans="2:58" hidden="1" x14ac:dyDescent="0.35">
      <c r="B762" s="6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  <c r="BE762" s="14"/>
      <c r="BF762" s="14"/>
    </row>
    <row r="763" spans="2:58" hidden="1" x14ac:dyDescent="0.35">
      <c r="B763" s="2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  <c r="BE763" s="14"/>
      <c r="BF763" s="14"/>
    </row>
    <row r="764" spans="2:58" hidden="1" x14ac:dyDescent="0.35"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4"/>
      <c r="BF764" s="14"/>
    </row>
    <row r="765" spans="2:58" hidden="1" x14ac:dyDescent="0.35"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</row>
    <row r="766" spans="2:58" hidden="1" x14ac:dyDescent="0.35"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</row>
    <row r="767" spans="2:58" hidden="1" x14ac:dyDescent="0.35"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4"/>
      <c r="BF767" s="14"/>
    </row>
    <row r="768" spans="2:58" hidden="1" x14ac:dyDescent="0.35"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4"/>
      <c r="BF768" s="14"/>
    </row>
    <row r="769" spans="2:58" hidden="1" x14ac:dyDescent="0.35"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4"/>
      <c r="BF769" s="14"/>
    </row>
    <row r="770" spans="2:58" hidden="1" x14ac:dyDescent="0.35"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</row>
    <row r="771" spans="2:58" hidden="1" x14ac:dyDescent="0.35">
      <c r="B771" s="6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</row>
    <row r="772" spans="2:58" hidden="1" x14ac:dyDescent="0.35">
      <c r="B772" s="2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  <c r="BE772" s="14"/>
      <c r="BF772" s="14"/>
    </row>
    <row r="773" spans="2:58" hidden="1" x14ac:dyDescent="0.35"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  <c r="BE773" s="14"/>
      <c r="BF773" s="14"/>
    </row>
    <row r="774" spans="2:58" hidden="1" x14ac:dyDescent="0.35"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4"/>
      <c r="BF774" s="14"/>
    </row>
    <row r="775" spans="2:58" hidden="1" x14ac:dyDescent="0.35"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</row>
    <row r="776" spans="2:58" hidden="1" x14ac:dyDescent="0.35"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</row>
    <row r="777" spans="2:58" hidden="1" x14ac:dyDescent="0.35"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4"/>
      <c r="BF777" s="14"/>
    </row>
    <row r="778" spans="2:58" hidden="1" x14ac:dyDescent="0.35"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  <c r="BF778" s="14"/>
    </row>
    <row r="779" spans="2:58" hidden="1" x14ac:dyDescent="0.35"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  <c r="BE779" s="14"/>
      <c r="BF779" s="14"/>
    </row>
    <row r="780" spans="2:58" hidden="1" x14ac:dyDescent="0.35">
      <c r="B780" s="6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</row>
    <row r="781" spans="2:58" hidden="1" x14ac:dyDescent="0.35">
      <c r="B781" s="2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</row>
    <row r="782" spans="2:58" hidden="1" x14ac:dyDescent="0.35"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4"/>
      <c r="BF782" s="14"/>
    </row>
    <row r="783" spans="2:58" hidden="1" x14ac:dyDescent="0.35"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  <c r="BE783" s="14"/>
      <c r="BF783" s="14"/>
    </row>
    <row r="784" spans="2:58" hidden="1" x14ac:dyDescent="0.35"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4"/>
      <c r="BF784" s="14"/>
    </row>
    <row r="785" spans="2:58" hidden="1" x14ac:dyDescent="0.35"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</row>
    <row r="786" spans="2:58" hidden="1" x14ac:dyDescent="0.35">
      <c r="B786" s="6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  <c r="BF786" s="14"/>
    </row>
    <row r="787" spans="2:58" hidden="1" x14ac:dyDescent="0.35">
      <c r="B787" s="2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  <c r="BF787" s="14"/>
    </row>
    <row r="788" spans="2:58" hidden="1" x14ac:dyDescent="0.35"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4"/>
      <c r="BF788" s="14"/>
    </row>
    <row r="789" spans="2:58" hidden="1" x14ac:dyDescent="0.35"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  <c r="BE789" s="14"/>
      <c r="BF789" s="14"/>
    </row>
    <row r="790" spans="2:58" hidden="1" x14ac:dyDescent="0.35"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</row>
    <row r="791" spans="2:58" hidden="1" x14ac:dyDescent="0.35"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4"/>
      <c r="BF791" s="14"/>
    </row>
    <row r="792" spans="2:58" hidden="1" x14ac:dyDescent="0.35"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  <c r="BE792" s="14"/>
      <c r="BF792" s="14"/>
    </row>
    <row r="793" spans="2:58" hidden="1" x14ac:dyDescent="0.35"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4"/>
      <c r="BF793" s="14"/>
    </row>
    <row r="794" spans="2:58" hidden="1" x14ac:dyDescent="0.35"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</row>
    <row r="795" spans="2:58" hidden="1" x14ac:dyDescent="0.35">
      <c r="B795" s="6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</row>
    <row r="796" spans="2:58" hidden="1" x14ac:dyDescent="0.35">
      <c r="B796" s="2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</row>
    <row r="797" spans="2:58" hidden="1" x14ac:dyDescent="0.35"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  <c r="BE797" s="14"/>
      <c r="BF797" s="14"/>
    </row>
    <row r="798" spans="2:58" hidden="1" x14ac:dyDescent="0.35"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  <c r="BE798" s="14"/>
      <c r="BF798" s="14"/>
    </row>
    <row r="799" spans="2:58" hidden="1" x14ac:dyDescent="0.35"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  <c r="BE799" s="14"/>
      <c r="BF799" s="14"/>
    </row>
    <row r="800" spans="2:58" hidden="1" x14ac:dyDescent="0.35"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</row>
    <row r="801" spans="2:58" hidden="1" x14ac:dyDescent="0.35"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</row>
    <row r="802" spans="2:58" hidden="1" x14ac:dyDescent="0.35"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</row>
    <row r="803" spans="2:58" hidden="1" x14ac:dyDescent="0.35"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</row>
    <row r="804" spans="2:58" hidden="1" x14ac:dyDescent="0.35">
      <c r="B804" s="6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</row>
    <row r="805" spans="2:58" hidden="1" x14ac:dyDescent="0.35">
      <c r="B805" s="2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</row>
    <row r="806" spans="2:58" hidden="1" x14ac:dyDescent="0.35"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  <c r="BF806" s="14"/>
    </row>
    <row r="807" spans="2:58" hidden="1" x14ac:dyDescent="0.35"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  <c r="BE807" s="14"/>
      <c r="BF807" s="14"/>
    </row>
    <row r="808" spans="2:58" hidden="1" x14ac:dyDescent="0.35"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  <c r="BE808" s="14"/>
      <c r="BF808" s="14"/>
    </row>
    <row r="809" spans="2:58" hidden="1" x14ac:dyDescent="0.35"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  <c r="BE809" s="14"/>
      <c r="BF809" s="14"/>
    </row>
    <row r="810" spans="2:58" hidden="1" x14ac:dyDescent="0.35">
      <c r="B810" s="6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</row>
    <row r="811" spans="2:58" hidden="1" x14ac:dyDescent="0.35">
      <c r="B811" s="2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</row>
    <row r="812" spans="2:58" hidden="1" x14ac:dyDescent="0.35"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  <c r="BE812" s="14"/>
      <c r="BF812" s="14"/>
    </row>
    <row r="813" spans="2:58" hidden="1" x14ac:dyDescent="0.35"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  <c r="BE813" s="14"/>
      <c r="BF813" s="14"/>
    </row>
    <row r="814" spans="2:58" hidden="1" x14ac:dyDescent="0.35"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4"/>
      <c r="BF814" s="14"/>
    </row>
    <row r="815" spans="2:58" hidden="1" x14ac:dyDescent="0.35"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</row>
    <row r="816" spans="2:58" hidden="1" x14ac:dyDescent="0.35"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  <c r="BF816" s="14"/>
    </row>
    <row r="817" spans="2:58" hidden="1" x14ac:dyDescent="0.35"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  <c r="BE817" s="14"/>
      <c r="BF817" s="14"/>
    </row>
    <row r="818" spans="2:58" hidden="1" x14ac:dyDescent="0.35"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  <c r="BE818" s="14"/>
      <c r="BF818" s="14"/>
    </row>
    <row r="819" spans="2:58" hidden="1" x14ac:dyDescent="0.35">
      <c r="B819" s="6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  <c r="BE819" s="14"/>
      <c r="BF819" s="14"/>
    </row>
    <row r="820" spans="2:58" hidden="1" x14ac:dyDescent="0.35">
      <c r="B820" s="2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</row>
    <row r="821" spans="2:58" hidden="1" x14ac:dyDescent="0.35"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4"/>
      <c r="BF821" s="14"/>
    </row>
    <row r="822" spans="2:58" hidden="1" x14ac:dyDescent="0.35"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  <c r="BE822" s="14"/>
      <c r="BF822" s="14"/>
    </row>
    <row r="823" spans="2:58" hidden="1" x14ac:dyDescent="0.35"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  <c r="BE823" s="14"/>
      <c r="BF823" s="14"/>
    </row>
    <row r="824" spans="2:58" hidden="1" x14ac:dyDescent="0.35"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  <c r="BE824" s="14"/>
      <c r="BF824" s="14"/>
    </row>
    <row r="825" spans="2:58" hidden="1" x14ac:dyDescent="0.35"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</row>
    <row r="826" spans="2:58" hidden="1" x14ac:dyDescent="0.35"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  <c r="BF826" s="14"/>
    </row>
    <row r="827" spans="2:58" hidden="1" x14ac:dyDescent="0.35"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  <c r="BE827" s="14"/>
      <c r="BF827" s="14"/>
    </row>
    <row r="828" spans="2:58" hidden="1" x14ac:dyDescent="0.35">
      <c r="B828" s="6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  <c r="BE828" s="14"/>
      <c r="BF828" s="14"/>
    </row>
    <row r="829" spans="2:58" hidden="1" x14ac:dyDescent="0.35">
      <c r="B829" s="2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  <c r="BE829" s="14"/>
      <c r="BF829" s="14"/>
    </row>
    <row r="830" spans="2:58" hidden="1" x14ac:dyDescent="0.35"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</row>
    <row r="831" spans="2:58" hidden="1" x14ac:dyDescent="0.35"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4"/>
      <c r="BF831" s="14"/>
    </row>
    <row r="832" spans="2:58" hidden="1" x14ac:dyDescent="0.35"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  <c r="BE832" s="14"/>
      <c r="BF832" s="14"/>
    </row>
    <row r="833" spans="2:58" hidden="1" x14ac:dyDescent="0.35"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  <c r="BE833" s="14"/>
      <c r="BF833" s="14"/>
    </row>
    <row r="834" spans="2:58" hidden="1" x14ac:dyDescent="0.35">
      <c r="B834" s="6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  <c r="BE834" s="14"/>
      <c r="BF834" s="14"/>
    </row>
    <row r="835" spans="2:58" hidden="1" x14ac:dyDescent="0.35">
      <c r="B835" s="2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</row>
    <row r="836" spans="2:58" hidden="1" x14ac:dyDescent="0.35"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</row>
    <row r="837" spans="2:58" hidden="1" x14ac:dyDescent="0.35"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  <c r="BF837" s="14"/>
    </row>
    <row r="838" spans="2:58" hidden="1" x14ac:dyDescent="0.35"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  <c r="BF838" s="14"/>
    </row>
    <row r="839" spans="2:58" hidden="1" x14ac:dyDescent="0.35"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  <c r="BE839" s="14"/>
      <c r="BF839" s="14"/>
    </row>
    <row r="840" spans="2:58" hidden="1" x14ac:dyDescent="0.35"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</row>
    <row r="841" spans="2:58" hidden="1" x14ac:dyDescent="0.35"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</row>
    <row r="842" spans="2:58" hidden="1" x14ac:dyDescent="0.35"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  <c r="BE842" s="14"/>
      <c r="BF842" s="14"/>
    </row>
    <row r="843" spans="2:58" hidden="1" x14ac:dyDescent="0.35">
      <c r="B843" s="6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4"/>
      <c r="BF843" s="14"/>
    </row>
    <row r="844" spans="2:58" hidden="1" x14ac:dyDescent="0.35">
      <c r="B844" s="2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  <c r="BE844" s="14"/>
      <c r="BF844" s="14"/>
    </row>
    <row r="845" spans="2:58" hidden="1" x14ac:dyDescent="0.35"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</row>
    <row r="846" spans="2:58" hidden="1" x14ac:dyDescent="0.35"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  <c r="BF846" s="14"/>
    </row>
    <row r="847" spans="2:58" hidden="1" x14ac:dyDescent="0.35"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4"/>
      <c r="BF847" s="14"/>
    </row>
    <row r="848" spans="2:58" hidden="1" x14ac:dyDescent="0.35"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4"/>
      <c r="BF848" s="14"/>
    </row>
    <row r="849" spans="2:58" hidden="1" x14ac:dyDescent="0.35"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  <c r="BE849" s="14"/>
      <c r="BF849" s="14"/>
    </row>
    <row r="850" spans="2:58" hidden="1" x14ac:dyDescent="0.35"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</row>
    <row r="851" spans="2:58" hidden="1" x14ac:dyDescent="0.35"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4"/>
      <c r="BF851" s="14"/>
    </row>
    <row r="852" spans="2:58" hidden="1" x14ac:dyDescent="0.35">
      <c r="B852" s="6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  <c r="BE852" s="14"/>
      <c r="BF852" s="14"/>
    </row>
    <row r="853" spans="2:58" hidden="1" x14ac:dyDescent="0.35">
      <c r="B853" s="2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  <c r="BE853" s="14"/>
      <c r="BF853" s="14"/>
    </row>
    <row r="854" spans="2:58" hidden="1" x14ac:dyDescent="0.35"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4"/>
      <c r="BF854" s="14"/>
    </row>
    <row r="855" spans="2:58" hidden="1" x14ac:dyDescent="0.35"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</row>
    <row r="856" spans="2:58" hidden="1" x14ac:dyDescent="0.35"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</row>
    <row r="857" spans="2:58" hidden="1" x14ac:dyDescent="0.35"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  <c r="BF857" s="14"/>
    </row>
    <row r="858" spans="2:58" hidden="1" x14ac:dyDescent="0.35">
      <c r="B858" s="6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</row>
    <row r="859" spans="2:58" hidden="1" x14ac:dyDescent="0.35">
      <c r="B859" s="2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</row>
    <row r="860" spans="2:58" hidden="1" x14ac:dyDescent="0.35"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</row>
    <row r="861" spans="2:58" hidden="1" x14ac:dyDescent="0.35"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</row>
    <row r="862" spans="2:58" hidden="1" x14ac:dyDescent="0.35"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</row>
    <row r="863" spans="2:58" hidden="1" x14ac:dyDescent="0.35"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</row>
    <row r="864" spans="2:58" hidden="1" x14ac:dyDescent="0.35"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</row>
    <row r="865" spans="2:58" hidden="1" x14ac:dyDescent="0.35"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</row>
    <row r="866" spans="2:58" hidden="1" x14ac:dyDescent="0.35"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</row>
    <row r="867" spans="2:58" hidden="1" x14ac:dyDescent="0.35">
      <c r="B867" s="6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</row>
    <row r="868" spans="2:58" hidden="1" x14ac:dyDescent="0.35">
      <c r="B868" s="2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</row>
    <row r="869" spans="2:58" hidden="1" x14ac:dyDescent="0.35"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</row>
    <row r="870" spans="2:58" hidden="1" x14ac:dyDescent="0.35"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</row>
    <row r="871" spans="2:58" hidden="1" x14ac:dyDescent="0.35"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</row>
    <row r="872" spans="2:58" hidden="1" x14ac:dyDescent="0.35"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4"/>
      <c r="BF872" s="14"/>
    </row>
    <row r="873" spans="2:58" hidden="1" x14ac:dyDescent="0.35"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4"/>
      <c r="BF873" s="14"/>
    </row>
    <row r="874" spans="2:58" hidden="1" x14ac:dyDescent="0.35"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  <c r="BF874" s="14"/>
    </row>
    <row r="875" spans="2:58" x14ac:dyDescent="0.35"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</row>
    <row r="876" spans="2:58" x14ac:dyDescent="0.35">
      <c r="B876" s="6" t="s">
        <v>273</v>
      </c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</row>
    <row r="877" spans="2:58" x14ac:dyDescent="0.35">
      <c r="B877" s="24" t="s">
        <v>274</v>
      </c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  <c r="BF877" s="14"/>
    </row>
    <row r="878" spans="2:58" x14ac:dyDescent="0.35">
      <c r="B878" t="s">
        <v>46</v>
      </c>
      <c r="C878" s="14">
        <v>0.17339553850051401</v>
      </c>
      <c r="D878" s="14">
        <v>0.20470686665419799</v>
      </c>
      <c r="E878" s="14">
        <v>0.143272223151928</v>
      </c>
      <c r="F878" s="14"/>
      <c r="G878" s="14">
        <v>0.10158932161376601</v>
      </c>
      <c r="H878" s="14">
        <v>0.11903379355996201</v>
      </c>
      <c r="I878" s="14">
        <v>0.150266464927163</v>
      </c>
      <c r="J878" s="14">
        <v>0.12496770223994801</v>
      </c>
      <c r="K878" s="14">
        <v>0.227839883107642</v>
      </c>
      <c r="L878" s="14">
        <v>0.28702309036277501</v>
      </c>
      <c r="M878" s="14"/>
      <c r="N878" s="14">
        <v>0.19040686584041799</v>
      </c>
      <c r="O878" s="14">
        <v>0.18138174557072401</v>
      </c>
      <c r="P878" s="14">
        <v>0.17785176347481599</v>
      </c>
      <c r="Q878" s="14">
        <v>0.14342589856367599</v>
      </c>
      <c r="R878" s="14"/>
      <c r="S878" s="14">
        <v>0.20088741802123999</v>
      </c>
      <c r="T878" s="14">
        <v>0.21379062485090899</v>
      </c>
      <c r="U878" s="14">
        <v>0.20856615798970399</v>
      </c>
      <c r="V878" s="14">
        <v>0.255343804234961</v>
      </c>
      <c r="W878" s="14">
        <v>0.22383007843644001</v>
      </c>
      <c r="X878" s="14">
        <v>0.16247707077985199</v>
      </c>
      <c r="Y878" s="14">
        <v>0.12703627288710601</v>
      </c>
      <c r="Z878" s="14">
        <v>9.6012505718088295E-2</v>
      </c>
      <c r="AA878" s="14">
        <v>0.131571918444744</v>
      </c>
      <c r="AB878" s="14">
        <v>0.120563278474177</v>
      </c>
      <c r="AC878" s="14">
        <v>0.10389803206847301</v>
      </c>
      <c r="AD878" s="14">
        <v>9.9286415123205601E-2</v>
      </c>
      <c r="AE878" s="14"/>
      <c r="AF878" s="14">
        <v>0.25311330085726502</v>
      </c>
      <c r="AG878" s="14">
        <v>0.14259880563180699</v>
      </c>
      <c r="AH878" s="14">
        <v>0.130701550684686</v>
      </c>
      <c r="AI878" s="14"/>
      <c r="AJ878" s="14">
        <v>0.44237981688182598</v>
      </c>
      <c r="AK878" s="14">
        <v>1.6632599864402201E-2</v>
      </c>
      <c r="AL878" s="14">
        <v>1.59004517425048E-2</v>
      </c>
      <c r="AM878" s="14">
        <v>3.3624074914001399E-2</v>
      </c>
      <c r="AN878" s="14">
        <v>0.107023953512368</v>
      </c>
      <c r="AO878" s="14"/>
      <c r="AP878" s="14">
        <v>0.83569801019007794</v>
      </c>
      <c r="AQ878" s="14">
        <v>1.3547946967341301E-2</v>
      </c>
      <c r="AR878" s="14">
        <v>2.0800266959292699E-2</v>
      </c>
      <c r="AS878" s="14">
        <v>2.31065138850381E-2</v>
      </c>
      <c r="AT878" s="14">
        <v>7.9257730456305298E-2</v>
      </c>
      <c r="AU878" s="14"/>
      <c r="AV878" s="14" t="s">
        <v>84</v>
      </c>
      <c r="AW878" s="14">
        <v>0.138865371005233</v>
      </c>
      <c r="AX878" s="14">
        <v>0.16296176862822301</v>
      </c>
      <c r="AY878" s="14">
        <v>0.171985484879077</v>
      </c>
      <c r="AZ878" s="14">
        <v>9.1196812580806405E-2</v>
      </c>
      <c r="BA878" s="14"/>
      <c r="BB878" s="14">
        <v>5.5816365425469E-2</v>
      </c>
      <c r="BC878" s="14">
        <v>2.2732755391343701E-2</v>
      </c>
      <c r="BD878" s="14">
        <v>0.14378675332788499</v>
      </c>
      <c r="BE878" s="14"/>
      <c r="BF878" s="14">
        <v>6.3096861446799699E-2</v>
      </c>
    </row>
    <row r="879" spans="2:58" x14ac:dyDescent="0.35">
      <c r="B879" t="s">
        <v>47</v>
      </c>
      <c r="C879" s="14">
        <v>0.40700492440397601</v>
      </c>
      <c r="D879" s="14">
        <v>0.40266994937786399</v>
      </c>
      <c r="E879" s="14">
        <v>0.411529886851138</v>
      </c>
      <c r="F879" s="14"/>
      <c r="G879" s="14">
        <v>0.502272261577976</v>
      </c>
      <c r="H879" s="14">
        <v>0.58437508514886205</v>
      </c>
      <c r="I879" s="14">
        <v>0.466309572868228</v>
      </c>
      <c r="J879" s="14">
        <v>0.39889479476166201</v>
      </c>
      <c r="K879" s="14">
        <v>0.26957192936034102</v>
      </c>
      <c r="L879" s="14">
        <v>0.25025826431569098</v>
      </c>
      <c r="M879" s="14"/>
      <c r="N879" s="14">
        <v>0.431169123031931</v>
      </c>
      <c r="O879" s="14">
        <v>0.41742503395220198</v>
      </c>
      <c r="P879" s="14">
        <v>0.39186493806413097</v>
      </c>
      <c r="Q879" s="14">
        <v>0.38498517340166999</v>
      </c>
      <c r="R879" s="14"/>
      <c r="S879" s="14">
        <v>0.51699533816505205</v>
      </c>
      <c r="T879" s="14">
        <v>0.29373156707345499</v>
      </c>
      <c r="U879" s="14">
        <v>0.36268060695078402</v>
      </c>
      <c r="V879" s="14">
        <v>0.34140576423630198</v>
      </c>
      <c r="W879" s="14">
        <v>0.38428857772444502</v>
      </c>
      <c r="X879" s="14">
        <v>0.41894138603859798</v>
      </c>
      <c r="Y879" s="14">
        <v>0.425064897210232</v>
      </c>
      <c r="Z879" s="14">
        <v>0.43596253786094302</v>
      </c>
      <c r="AA879" s="14">
        <v>0.53912509361659799</v>
      </c>
      <c r="AB879" s="14">
        <v>0.37120747709025798</v>
      </c>
      <c r="AC879" s="14">
        <v>0.40386888201786703</v>
      </c>
      <c r="AD879" s="14">
        <v>0.256515147965303</v>
      </c>
      <c r="AE879" s="14"/>
      <c r="AF879" s="14">
        <v>0.26756485120685503</v>
      </c>
      <c r="AG879" s="14">
        <v>0.49678558524099897</v>
      </c>
      <c r="AH879" s="14">
        <v>0.43249722986573202</v>
      </c>
      <c r="AI879" s="14"/>
      <c r="AJ879" s="14">
        <v>0.16503864586800601</v>
      </c>
      <c r="AK879" s="14">
        <v>0.79127614472180496</v>
      </c>
      <c r="AL879" s="14">
        <v>0.18409377876831801</v>
      </c>
      <c r="AM879" s="14">
        <v>0.109976700845287</v>
      </c>
      <c r="AN879" s="14">
        <v>0.37427023799021197</v>
      </c>
      <c r="AO879" s="14"/>
      <c r="AP879" s="14">
        <v>4.7504624755771101E-2</v>
      </c>
      <c r="AQ879" s="14">
        <v>0.91412950704272</v>
      </c>
      <c r="AR879" s="14">
        <v>7.3706288895737299E-2</v>
      </c>
      <c r="AS879" s="14">
        <v>3.2550478267331401E-2</v>
      </c>
      <c r="AT879" s="14">
        <v>0.172160892024254</v>
      </c>
      <c r="AU879" s="14"/>
      <c r="AV879" s="14" t="s">
        <v>84</v>
      </c>
      <c r="AW879" s="14">
        <v>0.41391813797653798</v>
      </c>
      <c r="AX879" s="14">
        <v>0.47298035038166297</v>
      </c>
      <c r="AY879" s="14">
        <v>0.51657956271342198</v>
      </c>
      <c r="AZ879" s="14">
        <v>0.50756500387719805</v>
      </c>
      <c r="BA879" s="14"/>
      <c r="BB879" s="14">
        <v>0.806477762608244</v>
      </c>
      <c r="BC879" s="14">
        <v>6.7049149671201498E-3</v>
      </c>
      <c r="BD879" s="14">
        <v>0.13476846522323099</v>
      </c>
      <c r="BE879" s="14"/>
      <c r="BF879" s="14">
        <v>0.28405206372313602</v>
      </c>
    </row>
    <row r="880" spans="2:58" x14ac:dyDescent="0.35">
      <c r="B880" t="s">
        <v>48</v>
      </c>
      <c r="C880" s="14">
        <v>9.4667174199604798E-2</v>
      </c>
      <c r="D880" s="14">
        <v>8.0306318416957498E-2</v>
      </c>
      <c r="E880" s="14">
        <v>0.108997512347676</v>
      </c>
      <c r="F880" s="14"/>
      <c r="G880" s="14">
        <v>0.114673917732597</v>
      </c>
      <c r="H880" s="14">
        <v>6.4394896949572497E-2</v>
      </c>
      <c r="I880" s="14">
        <v>8.3452600723804907E-2</v>
      </c>
      <c r="J880" s="14">
        <v>9.9016076457636507E-2</v>
      </c>
      <c r="K880" s="14">
        <v>8.6133105148242003E-2</v>
      </c>
      <c r="L880" s="14">
        <v>0.117268128368458</v>
      </c>
      <c r="M880" s="14"/>
      <c r="N880" s="14">
        <v>0.110565255909051</v>
      </c>
      <c r="O880" s="14">
        <v>0.103951862546019</v>
      </c>
      <c r="P880" s="14">
        <v>6.2342317439149801E-2</v>
      </c>
      <c r="Q880" s="14">
        <v>9.6040713951285606E-2</v>
      </c>
      <c r="R880" s="14"/>
      <c r="S880" s="14">
        <v>8.9167039497462394E-2</v>
      </c>
      <c r="T880" s="14">
        <v>0.185729020380247</v>
      </c>
      <c r="U880" s="14">
        <v>0.13300562080025</v>
      </c>
      <c r="V880" s="14">
        <v>6.6852009758277903E-2</v>
      </c>
      <c r="W880" s="14">
        <v>4.7447087580978799E-2</v>
      </c>
      <c r="X880" s="14">
        <v>8.8797457200451305E-2</v>
      </c>
      <c r="Y880" s="14">
        <v>0.10475887397877</v>
      </c>
      <c r="Z880" s="14">
        <v>0.104969311836054</v>
      </c>
      <c r="AA880" s="14">
        <v>6.5799682425807499E-2</v>
      </c>
      <c r="AB880" s="14">
        <v>5.9741207582917399E-2</v>
      </c>
      <c r="AC880" s="14">
        <v>6.6535312320750301E-2</v>
      </c>
      <c r="AD880" s="14">
        <v>5.2353120806631202E-2</v>
      </c>
      <c r="AE880" s="14"/>
      <c r="AF880" s="14">
        <v>6.3777148777558801E-2</v>
      </c>
      <c r="AG880" s="14">
        <v>0.122920219423966</v>
      </c>
      <c r="AH880" s="14">
        <v>7.6624993033228103E-2</v>
      </c>
      <c r="AI880" s="14"/>
      <c r="AJ880" s="14">
        <v>5.3539483292949601E-2</v>
      </c>
      <c r="AK880" s="14">
        <v>5.3818191002371903E-2</v>
      </c>
      <c r="AL880" s="14">
        <v>0.635613862769279</v>
      </c>
      <c r="AM880" s="14">
        <v>0</v>
      </c>
      <c r="AN880" s="14">
        <v>6.7781376308430397E-2</v>
      </c>
      <c r="AO880" s="14"/>
      <c r="AP880" s="14">
        <v>3.0940483588078199E-2</v>
      </c>
      <c r="AQ880" s="14">
        <v>2.37273426475249E-2</v>
      </c>
      <c r="AR880" s="14">
        <v>0.87178140669903803</v>
      </c>
      <c r="AS880" s="14">
        <v>1.9985491924424201E-2</v>
      </c>
      <c r="AT880" s="14">
        <v>7.8467817604824699E-2</v>
      </c>
      <c r="AU880" s="14"/>
      <c r="AV880" s="14" t="s">
        <v>84</v>
      </c>
      <c r="AW880" s="14">
        <v>8.9274164945158302E-2</v>
      </c>
      <c r="AX880" s="14">
        <v>9.7693106377342298E-2</v>
      </c>
      <c r="AY880" s="14">
        <v>0.10198143897270601</v>
      </c>
      <c r="AZ880" s="14">
        <v>0.20117573903163799</v>
      </c>
      <c r="BA880" s="14"/>
      <c r="BB880" s="14">
        <v>2.02586658977436E-2</v>
      </c>
      <c r="BC880" s="14">
        <v>1.43029789290504E-2</v>
      </c>
      <c r="BD880" s="14">
        <v>3.8210760273425501E-2</v>
      </c>
      <c r="BE880" s="14"/>
      <c r="BF880" s="14">
        <v>8.7920684777707606E-2</v>
      </c>
    </row>
    <row r="881" spans="2:58" x14ac:dyDescent="0.35">
      <c r="B881" t="s">
        <v>266</v>
      </c>
      <c r="C881" s="14">
        <v>0.13181638050805</v>
      </c>
      <c r="D881" s="14">
        <v>0.15525725495552001</v>
      </c>
      <c r="E881" s="14">
        <v>0.109270821107135</v>
      </c>
      <c r="F881" s="14"/>
      <c r="G881" s="14">
        <v>7.8549516647096501E-2</v>
      </c>
      <c r="H881" s="14">
        <v>6.6293874442705999E-2</v>
      </c>
      <c r="I881" s="14">
        <v>0.116951784781927</v>
      </c>
      <c r="J881" s="14">
        <v>0.16931621291856699</v>
      </c>
      <c r="K881" s="14">
        <v>0.198633901493875</v>
      </c>
      <c r="L881" s="14">
        <v>0.157111236609629</v>
      </c>
      <c r="M881" s="14"/>
      <c r="N881" s="14">
        <v>8.9757424024097601E-2</v>
      </c>
      <c r="O881" s="14">
        <v>0.117587794935647</v>
      </c>
      <c r="P881" s="14">
        <v>0.180188522835145</v>
      </c>
      <c r="Q881" s="14">
        <v>0.14992059465909999</v>
      </c>
      <c r="R881" s="14"/>
      <c r="S881" s="14">
        <v>7.3642053346092695E-2</v>
      </c>
      <c r="T881" s="14">
        <v>0.15021615653671699</v>
      </c>
      <c r="U881" s="14">
        <v>0.13883951420250201</v>
      </c>
      <c r="V881" s="14">
        <v>0.21170145646996999</v>
      </c>
      <c r="W881" s="14">
        <v>0.188805425118001</v>
      </c>
      <c r="X881" s="14">
        <v>0.12631148475482001</v>
      </c>
      <c r="Y881" s="14">
        <v>0.13596666264651999</v>
      </c>
      <c r="Z881" s="14">
        <v>0.121146893176835</v>
      </c>
      <c r="AA881" s="14">
        <v>0.13043099026428001</v>
      </c>
      <c r="AB881" s="14">
        <v>5.2636885257802302E-2</v>
      </c>
      <c r="AC881" s="14">
        <v>0.17727097584832399</v>
      </c>
      <c r="AD881" s="14">
        <v>0.118589954193252</v>
      </c>
      <c r="AE881" s="14"/>
      <c r="AF881" s="14">
        <v>0.26266666251707799</v>
      </c>
      <c r="AG881" s="14">
        <v>4.4447844880908E-2</v>
      </c>
      <c r="AH881" s="14">
        <v>8.1438023170617602E-2</v>
      </c>
      <c r="AI881" s="14"/>
      <c r="AJ881" s="14">
        <v>0.21922969333675299</v>
      </c>
      <c r="AK881" s="14">
        <v>4.2218270083725501E-2</v>
      </c>
      <c r="AL881" s="14">
        <v>4.8302500947197402E-2</v>
      </c>
      <c r="AM881" s="14">
        <v>0.79014446263402305</v>
      </c>
      <c r="AN881" s="14">
        <v>0.104517134812396</v>
      </c>
      <c r="AO881" s="14"/>
      <c r="AP881" s="14">
        <v>4.27698095355213E-2</v>
      </c>
      <c r="AQ881" s="14">
        <v>1.7654165380440099E-2</v>
      </c>
      <c r="AR881" s="14">
        <v>6.6787210625668496E-3</v>
      </c>
      <c r="AS881" s="14">
        <v>0.88647011158787103</v>
      </c>
      <c r="AT881" s="14">
        <v>9.5264584623601503E-2</v>
      </c>
      <c r="AU881" s="14"/>
      <c r="AV881" s="14" t="s">
        <v>84</v>
      </c>
      <c r="AW881" s="14">
        <v>0.15267990843142701</v>
      </c>
      <c r="AX881" s="14">
        <v>8.1710738769707497E-2</v>
      </c>
      <c r="AY881" s="14">
        <v>4.4122782293248203E-2</v>
      </c>
      <c r="AZ881" s="14">
        <v>7.6996754909613399E-2</v>
      </c>
      <c r="BA881" s="14"/>
      <c r="BB881" s="14">
        <v>3.3945204919195102E-2</v>
      </c>
      <c r="BC881" s="14">
        <v>0.92635244855074905</v>
      </c>
      <c r="BD881" s="14">
        <v>0.13275876207187401</v>
      </c>
      <c r="BE881" s="14"/>
      <c r="BF881" s="14">
        <v>0.37340182546427803</v>
      </c>
    </row>
    <row r="882" spans="2:58" x14ac:dyDescent="0.35">
      <c r="B882" t="s">
        <v>267</v>
      </c>
      <c r="C882" s="14">
        <v>4.5869721760281201E-2</v>
      </c>
      <c r="D882" s="14">
        <v>3.1067774120858201E-2</v>
      </c>
      <c r="E882" s="14">
        <v>5.9475176517365599E-2</v>
      </c>
      <c r="F882" s="14"/>
      <c r="G882" s="14">
        <v>0.104410807904012</v>
      </c>
      <c r="H882" s="14">
        <v>5.09794282755998E-2</v>
      </c>
      <c r="I882" s="14">
        <v>3.6099189429736903E-2</v>
      </c>
      <c r="J882" s="14">
        <v>4.6466454804157897E-2</v>
      </c>
      <c r="K882" s="14">
        <v>3.1637965300493898E-2</v>
      </c>
      <c r="L882" s="14">
        <v>1.97871026322184E-2</v>
      </c>
      <c r="M882" s="14"/>
      <c r="N882" s="14">
        <v>4.0114155216121897E-2</v>
      </c>
      <c r="O882" s="14">
        <v>4.1942409046918101E-2</v>
      </c>
      <c r="P882" s="14">
        <v>3.7341580391341798E-2</v>
      </c>
      <c r="Q882" s="14">
        <v>6.0569019812804797E-2</v>
      </c>
      <c r="R882" s="14"/>
      <c r="S882" s="14">
        <v>2.9847319442856301E-2</v>
      </c>
      <c r="T882" s="14">
        <v>7.8891561878056404E-2</v>
      </c>
      <c r="U882" s="14">
        <v>4.7307822573745099E-2</v>
      </c>
      <c r="V882" s="14">
        <v>3.7868859082355599E-2</v>
      </c>
      <c r="W882" s="14">
        <v>6.0842468068506197E-2</v>
      </c>
      <c r="X882" s="14">
        <v>6.62149131960722E-2</v>
      </c>
      <c r="Y882" s="14">
        <v>3.6091450419980901E-2</v>
      </c>
      <c r="Z882" s="14">
        <v>0.12512004155319301</v>
      </c>
      <c r="AA882" s="14">
        <v>3.3795008121052399E-2</v>
      </c>
      <c r="AB882" s="14">
        <v>1.0629126576095301E-2</v>
      </c>
      <c r="AC882" s="14">
        <v>2.01392981914915E-2</v>
      </c>
      <c r="AD882" s="14">
        <v>1.5917431265613399E-2</v>
      </c>
      <c r="AE882" s="14"/>
      <c r="AF882" s="14">
        <v>2.2876695614667E-2</v>
      </c>
      <c r="AG882" s="14">
        <v>4.8185438122277401E-2</v>
      </c>
      <c r="AH882" s="14">
        <v>4.0736598755516197E-2</v>
      </c>
      <c r="AI882" s="14"/>
      <c r="AJ882" s="14">
        <v>1.6435275908504601E-2</v>
      </c>
      <c r="AK882" s="14">
        <v>3.6770852239333601E-2</v>
      </c>
      <c r="AL882" s="14">
        <v>1.54792101983596E-2</v>
      </c>
      <c r="AM882" s="14">
        <v>3.1667101409013999E-2</v>
      </c>
      <c r="AN882" s="14">
        <v>4.2303386058953299E-2</v>
      </c>
      <c r="AO882" s="14"/>
      <c r="AP882" s="14">
        <v>1.0628716805712E-2</v>
      </c>
      <c r="AQ882" s="14">
        <v>4.3732508231967698E-3</v>
      </c>
      <c r="AR882" s="14">
        <v>0</v>
      </c>
      <c r="AS882" s="14">
        <v>4.2387450933564904E-3</v>
      </c>
      <c r="AT882" s="14">
        <v>3.1488082361164599E-2</v>
      </c>
      <c r="AU882" s="14"/>
      <c r="AV882" s="14" t="s">
        <v>84</v>
      </c>
      <c r="AW882" s="14">
        <v>6.0126964966280297E-2</v>
      </c>
      <c r="AX882" s="14">
        <v>4.5689172896637598E-2</v>
      </c>
      <c r="AY882" s="14">
        <v>5.2105644000209797E-2</v>
      </c>
      <c r="AZ882" s="14">
        <v>0</v>
      </c>
      <c r="BA882" s="14"/>
      <c r="BB882" s="14">
        <v>0</v>
      </c>
      <c r="BC882" s="14">
        <v>0</v>
      </c>
      <c r="BD882" s="14">
        <v>0</v>
      </c>
      <c r="BE882" s="14"/>
      <c r="BF882" s="14">
        <v>1.96885586802844E-2</v>
      </c>
    </row>
    <row r="883" spans="2:58" x14ac:dyDescent="0.35">
      <c r="B883" t="s">
        <v>268</v>
      </c>
      <c r="C883" s="14">
        <v>2.1602063515149199E-2</v>
      </c>
      <c r="D883" s="14">
        <v>2.0237939084736201E-2</v>
      </c>
      <c r="E883" s="14">
        <v>2.1978312546212301E-2</v>
      </c>
      <c r="F883" s="14"/>
      <c r="G883" s="14">
        <v>6.5863516508867497E-3</v>
      </c>
      <c r="H883" s="14">
        <v>1.49169904975406E-2</v>
      </c>
      <c r="I883" s="14">
        <v>2.5405034640968899E-2</v>
      </c>
      <c r="J883" s="14">
        <v>1.38021579445613E-2</v>
      </c>
      <c r="K883" s="14">
        <v>3.2997553192781498E-2</v>
      </c>
      <c r="L883" s="14">
        <v>3.2632083182454502E-2</v>
      </c>
      <c r="M883" s="14"/>
      <c r="N883" s="14">
        <v>2.67036827113026E-2</v>
      </c>
      <c r="O883" s="14">
        <v>2.2184589898778001E-2</v>
      </c>
      <c r="P883" s="14">
        <v>2.6711787833568802E-2</v>
      </c>
      <c r="Q883" s="14">
        <v>1.13673987962335E-2</v>
      </c>
      <c r="R883" s="14"/>
      <c r="S883" s="14">
        <v>0</v>
      </c>
      <c r="T883" s="14">
        <v>0</v>
      </c>
      <c r="U883" s="14">
        <v>0</v>
      </c>
      <c r="V883" s="14">
        <v>0</v>
      </c>
      <c r="W883" s="14">
        <v>0</v>
      </c>
      <c r="X883" s="14">
        <v>0</v>
      </c>
      <c r="Y883" s="14">
        <v>0</v>
      </c>
      <c r="Z883" s="14">
        <v>0</v>
      </c>
      <c r="AA883" s="14">
        <v>0</v>
      </c>
      <c r="AB883" s="14">
        <v>0.24000365869989901</v>
      </c>
      <c r="AC883" s="14">
        <v>0</v>
      </c>
      <c r="AD883" s="14">
        <v>0</v>
      </c>
      <c r="AE883" s="14"/>
      <c r="AF883" s="14">
        <v>7.90860929264188E-3</v>
      </c>
      <c r="AG883" s="14">
        <v>4.2864678020242797E-2</v>
      </c>
      <c r="AH883" s="14">
        <v>1.12711108011402E-2</v>
      </c>
      <c r="AI883" s="14"/>
      <c r="AJ883" s="14">
        <v>0</v>
      </c>
      <c r="AK883" s="14">
        <v>4.6246410211797599E-3</v>
      </c>
      <c r="AL883" s="14">
        <v>8.7905325760687502E-3</v>
      </c>
      <c r="AM883" s="14">
        <v>0</v>
      </c>
      <c r="AN883" s="14">
        <v>8.4240761246788202E-3</v>
      </c>
      <c r="AO883" s="14"/>
      <c r="AP883" s="14">
        <v>0</v>
      </c>
      <c r="AQ883" s="14">
        <v>0</v>
      </c>
      <c r="AR883" s="14">
        <v>0</v>
      </c>
      <c r="AS883" s="14">
        <v>0</v>
      </c>
      <c r="AT883" s="14">
        <v>0</v>
      </c>
      <c r="AU883" s="14"/>
      <c r="AV883" s="14" t="s">
        <v>84</v>
      </c>
      <c r="AW883" s="14">
        <v>7.4086055395638402E-3</v>
      </c>
      <c r="AX883" s="14">
        <v>3.2653645504470599E-2</v>
      </c>
      <c r="AY883" s="14">
        <v>8.8382928535773505E-3</v>
      </c>
      <c r="AZ883" s="14">
        <v>7.9957506921662702E-2</v>
      </c>
      <c r="BA883" s="14"/>
      <c r="BB883" s="14">
        <v>0</v>
      </c>
      <c r="BC883" s="14">
        <v>0</v>
      </c>
      <c r="BD883" s="14">
        <v>0</v>
      </c>
      <c r="BE883" s="14"/>
      <c r="BF883" s="14">
        <v>0</v>
      </c>
    </row>
    <row r="884" spans="2:58" x14ac:dyDescent="0.35">
      <c r="B884" t="s">
        <v>269</v>
      </c>
      <c r="C884" s="14">
        <v>4.3915619776373899E-3</v>
      </c>
      <c r="D884" s="14">
        <v>5.0223730215766104E-3</v>
      </c>
      <c r="E884" s="14">
        <v>3.7873375232759798E-3</v>
      </c>
      <c r="F884" s="14"/>
      <c r="G884" s="14">
        <v>0</v>
      </c>
      <c r="H884" s="14">
        <v>6.4947809090225303E-3</v>
      </c>
      <c r="I884" s="14">
        <v>8.3801143453415706E-3</v>
      </c>
      <c r="J884" s="14">
        <v>2.60945014048982E-3</v>
      </c>
      <c r="K884" s="14">
        <v>6.7312512251551E-3</v>
      </c>
      <c r="L884" s="14">
        <v>2.2420766661839799E-3</v>
      </c>
      <c r="M884" s="14"/>
      <c r="N884" s="14">
        <v>5.5192687905572801E-3</v>
      </c>
      <c r="O884" s="14">
        <v>3.5946128376072601E-3</v>
      </c>
      <c r="P884" s="14">
        <v>0</v>
      </c>
      <c r="Q884" s="14">
        <v>7.9454268658878304E-3</v>
      </c>
      <c r="R884" s="14"/>
      <c r="S884" s="14">
        <v>0</v>
      </c>
      <c r="T884" s="14">
        <v>0</v>
      </c>
      <c r="U884" s="14">
        <v>0</v>
      </c>
      <c r="V884" s="14">
        <v>0</v>
      </c>
      <c r="W884" s="14">
        <v>0</v>
      </c>
      <c r="X884" s="14">
        <v>0</v>
      </c>
      <c r="Y884" s="14">
        <v>0</v>
      </c>
      <c r="Z884" s="14">
        <v>0</v>
      </c>
      <c r="AA884" s="14">
        <v>0</v>
      </c>
      <c r="AB884" s="14">
        <v>0</v>
      </c>
      <c r="AC884" s="14">
        <v>8.7438987888698305E-2</v>
      </c>
      <c r="AD884" s="14">
        <v>0</v>
      </c>
      <c r="AE884" s="14"/>
      <c r="AF884" s="14">
        <v>2.5306048995741601E-3</v>
      </c>
      <c r="AG884" s="14">
        <v>8.6127047668001708E-3</v>
      </c>
      <c r="AH884" s="14">
        <v>0</v>
      </c>
      <c r="AI884" s="14"/>
      <c r="AJ884" s="14">
        <v>0</v>
      </c>
      <c r="AK884" s="14">
        <v>8.8666335209216691E-3</v>
      </c>
      <c r="AL884" s="14">
        <v>8.9810230882009495E-3</v>
      </c>
      <c r="AM884" s="14">
        <v>0</v>
      </c>
      <c r="AN884" s="14">
        <v>0</v>
      </c>
      <c r="AO884" s="14"/>
      <c r="AP884" s="14">
        <v>0</v>
      </c>
      <c r="AQ884" s="14">
        <v>0</v>
      </c>
      <c r="AR884" s="14">
        <v>0</v>
      </c>
      <c r="AS884" s="14">
        <v>0</v>
      </c>
      <c r="AT884" s="14">
        <v>0</v>
      </c>
      <c r="AU884" s="14"/>
      <c r="AV884" s="14" t="s">
        <v>84</v>
      </c>
      <c r="AW884" s="14">
        <v>4.2950955827372201E-3</v>
      </c>
      <c r="AX884" s="14">
        <v>5.4692821101223503E-3</v>
      </c>
      <c r="AY884" s="14">
        <v>1.28741710138343E-2</v>
      </c>
      <c r="AZ884" s="14">
        <v>0</v>
      </c>
      <c r="BA884" s="14"/>
      <c r="BB884" s="14">
        <v>0</v>
      </c>
      <c r="BC884" s="14">
        <v>0</v>
      </c>
      <c r="BD884" s="14">
        <v>0</v>
      </c>
      <c r="BE884" s="14"/>
      <c r="BF884" s="14">
        <v>0</v>
      </c>
    </row>
    <row r="885" spans="2:58" x14ac:dyDescent="0.35">
      <c r="B885" t="s">
        <v>270</v>
      </c>
      <c r="C885" s="14">
        <v>1.6930568071422999E-2</v>
      </c>
      <c r="D885" s="14">
        <v>2.2591753342917398E-2</v>
      </c>
      <c r="E885" s="14">
        <v>1.14416002111506E-2</v>
      </c>
      <c r="F885" s="14"/>
      <c r="G885" s="14">
        <v>3.3606481508974902E-3</v>
      </c>
      <c r="H885" s="14">
        <v>8.3729257834692008E-3</v>
      </c>
      <c r="I885" s="14">
        <v>1.4375061940580299E-2</v>
      </c>
      <c r="J885" s="14">
        <v>2.5093259499542001E-2</v>
      </c>
      <c r="K885" s="14">
        <v>2.0463581379846399E-2</v>
      </c>
      <c r="L885" s="14">
        <v>2.59641103682576E-2</v>
      </c>
      <c r="M885" s="14"/>
      <c r="N885" s="14">
        <v>1.7868906308881698E-2</v>
      </c>
      <c r="O885" s="14">
        <v>1.52187813349326E-2</v>
      </c>
      <c r="P885" s="14">
        <v>8.6598960610684804E-3</v>
      </c>
      <c r="Q885" s="14">
        <v>2.3274768122574101E-2</v>
      </c>
      <c r="R885" s="14"/>
      <c r="S885" s="14">
        <v>4.00676589920506E-3</v>
      </c>
      <c r="T885" s="14">
        <v>7.1524415772552599E-3</v>
      </c>
      <c r="U885" s="14">
        <v>0</v>
      </c>
      <c r="V885" s="14">
        <v>0</v>
      </c>
      <c r="W885" s="14">
        <v>1.38721438869444E-2</v>
      </c>
      <c r="X885" s="14">
        <v>1.5865756160921101E-2</v>
      </c>
      <c r="Y885" s="14">
        <v>0</v>
      </c>
      <c r="Z885" s="14">
        <v>1.15853948363525E-2</v>
      </c>
      <c r="AA885" s="14">
        <v>8.4273821299351691E-3</v>
      </c>
      <c r="AB885" s="14">
        <v>0</v>
      </c>
      <c r="AC885" s="14">
        <v>9.6800695837479904E-3</v>
      </c>
      <c r="AD885" s="14">
        <v>0.37428924763037802</v>
      </c>
      <c r="AE885" s="14"/>
      <c r="AF885" s="14">
        <v>2.2499060305373301E-2</v>
      </c>
      <c r="AG885" s="14">
        <v>1.8164698732229999E-2</v>
      </c>
      <c r="AH885" s="14">
        <v>3.5126213666958899E-3</v>
      </c>
      <c r="AI885" s="14"/>
      <c r="AJ885" s="14">
        <v>6.9428078278524199E-3</v>
      </c>
      <c r="AK885" s="14">
        <v>6.2430702399313004E-3</v>
      </c>
      <c r="AL885" s="14">
        <v>0</v>
      </c>
      <c r="AM885" s="14">
        <v>0</v>
      </c>
      <c r="AN885" s="14">
        <v>1.5961005869437401E-2</v>
      </c>
      <c r="AO885" s="14"/>
      <c r="AP885" s="14">
        <v>0</v>
      </c>
      <c r="AQ885" s="14">
        <v>1.1939802776957499E-3</v>
      </c>
      <c r="AR885" s="14">
        <v>0</v>
      </c>
      <c r="AS885" s="14">
        <v>0</v>
      </c>
      <c r="AT885" s="14">
        <v>1.4796165131219501E-2</v>
      </c>
      <c r="AU885" s="14"/>
      <c r="AV885" s="14" t="s">
        <v>84</v>
      </c>
      <c r="AW885" s="14">
        <v>1.93540527759141E-2</v>
      </c>
      <c r="AX885" s="14">
        <v>1.5588576960678301E-2</v>
      </c>
      <c r="AY885" s="14">
        <v>1.7456190003361099E-2</v>
      </c>
      <c r="AZ885" s="14">
        <v>4.31081826790813E-2</v>
      </c>
      <c r="BA885" s="14"/>
      <c r="BB885" s="14">
        <v>8.6025988303295702E-3</v>
      </c>
      <c r="BC885" s="14">
        <v>0</v>
      </c>
      <c r="BD885" s="14">
        <v>3.6557327961868002E-2</v>
      </c>
      <c r="BE885" s="14"/>
      <c r="BF885" s="14">
        <v>1.28458934322582E-2</v>
      </c>
    </row>
    <row r="886" spans="2:58" x14ac:dyDescent="0.35">
      <c r="B886" t="s">
        <v>271</v>
      </c>
      <c r="C886" s="14">
        <v>3.42239245769171E-2</v>
      </c>
      <c r="D886" s="14">
        <v>3.1275080366448098E-2</v>
      </c>
      <c r="E886" s="14">
        <v>3.7210159604778102E-2</v>
      </c>
      <c r="F886" s="14"/>
      <c r="G886" s="14">
        <v>2.86386651801721E-2</v>
      </c>
      <c r="H886" s="14">
        <v>3.5530753228061603E-2</v>
      </c>
      <c r="I886" s="14">
        <v>4.8862235706146097E-2</v>
      </c>
      <c r="J886" s="14">
        <v>4.5910113692220998E-2</v>
      </c>
      <c r="K886" s="14">
        <v>3.3186548287594597E-2</v>
      </c>
      <c r="L886" s="14">
        <v>1.61544091404358E-2</v>
      </c>
      <c r="M886" s="14"/>
      <c r="N886" s="14">
        <v>2.0038167515506002E-2</v>
      </c>
      <c r="O886" s="14">
        <v>3.85654216482944E-2</v>
      </c>
      <c r="P886" s="14">
        <v>3.6974495729755898E-2</v>
      </c>
      <c r="Q886" s="14">
        <v>4.3244601796875101E-2</v>
      </c>
      <c r="R886" s="14"/>
      <c r="S886" s="14">
        <v>3.4462121634407199E-2</v>
      </c>
      <c r="T886" s="14">
        <v>2.34931344954937E-2</v>
      </c>
      <c r="U886" s="14">
        <v>1.7502191625054599E-2</v>
      </c>
      <c r="V886" s="14">
        <v>2.6432497804826701E-2</v>
      </c>
      <c r="W886" s="14">
        <v>4.6946738092552398E-2</v>
      </c>
      <c r="X886" s="14">
        <v>2.7559736168005201E-2</v>
      </c>
      <c r="Y886" s="14">
        <v>4.1443645395665502E-2</v>
      </c>
      <c r="Z886" s="14">
        <v>6.8706385293228894E-2</v>
      </c>
      <c r="AA886" s="14">
        <v>4.2516331084711499E-2</v>
      </c>
      <c r="AB886" s="14">
        <v>3.6452172362827197E-2</v>
      </c>
      <c r="AC886" s="14">
        <v>3.5979253666774097E-2</v>
      </c>
      <c r="AD886" s="14">
        <v>3.2787569193376803E-2</v>
      </c>
      <c r="AE886" s="14"/>
      <c r="AF886" s="14">
        <v>2.71458439557835E-2</v>
      </c>
      <c r="AG886" s="14">
        <v>1.5832384867200899E-2</v>
      </c>
      <c r="AH886" s="14">
        <v>0.11713565945083999</v>
      </c>
      <c r="AI886" s="14"/>
      <c r="AJ886" s="14">
        <v>1.3869530625358201E-2</v>
      </c>
      <c r="AK886" s="14">
        <v>1.2165021331576801E-2</v>
      </c>
      <c r="AL886" s="14">
        <v>1.7220324017598099E-2</v>
      </c>
      <c r="AM886" s="14">
        <v>3.4587660197674598E-2</v>
      </c>
      <c r="AN886" s="14">
        <v>0.156197395458816</v>
      </c>
      <c r="AO886" s="14"/>
      <c r="AP886" s="14">
        <v>2.5306626899499699E-3</v>
      </c>
      <c r="AQ886" s="14">
        <v>2.3541661506131998E-3</v>
      </c>
      <c r="AR886" s="14">
        <v>7.0108079044252604E-3</v>
      </c>
      <c r="AS886" s="14">
        <v>7.7045135969867097E-3</v>
      </c>
      <c r="AT886" s="14">
        <v>4.87714172277618E-2</v>
      </c>
      <c r="AU886" s="14"/>
      <c r="AV886" s="14" t="s">
        <v>84</v>
      </c>
      <c r="AW886" s="14">
        <v>4.2247879787761101E-2</v>
      </c>
      <c r="AX886" s="14">
        <v>2.3615398071619501E-2</v>
      </c>
      <c r="AY886" s="14">
        <v>2.9791814595771699E-2</v>
      </c>
      <c r="AZ886" s="14">
        <v>0</v>
      </c>
      <c r="BA886" s="14"/>
      <c r="BB886" s="14">
        <v>0</v>
      </c>
      <c r="BC886" s="14">
        <v>7.4401203864393004E-3</v>
      </c>
      <c r="BD886" s="14">
        <v>2.5610802022978201E-2</v>
      </c>
      <c r="BE886" s="14"/>
      <c r="BF886" s="14">
        <v>2.3109456422690099E-2</v>
      </c>
    </row>
    <row r="887" spans="2:58" x14ac:dyDescent="0.35">
      <c r="B887" t="s">
        <v>272</v>
      </c>
      <c r="C887" s="14">
        <v>7.0098142486447204E-2</v>
      </c>
      <c r="D887" s="14">
        <v>4.68646906589252E-2</v>
      </c>
      <c r="E887" s="14">
        <v>9.3036970139339495E-2</v>
      </c>
      <c r="F887" s="14"/>
      <c r="G887" s="14">
        <v>5.9918509542596102E-2</v>
      </c>
      <c r="H887" s="14">
        <v>4.9607471205203098E-2</v>
      </c>
      <c r="I887" s="14">
        <v>4.98979406361032E-2</v>
      </c>
      <c r="J887" s="14">
        <v>7.3923777541214E-2</v>
      </c>
      <c r="K887" s="14">
        <v>9.2804281504027294E-2</v>
      </c>
      <c r="L887" s="14">
        <v>9.1559498353896901E-2</v>
      </c>
      <c r="M887" s="14"/>
      <c r="N887" s="14">
        <v>6.7857150652133796E-2</v>
      </c>
      <c r="O887" s="14">
        <v>5.8147748228877499E-2</v>
      </c>
      <c r="P887" s="14">
        <v>7.8064698171022004E-2</v>
      </c>
      <c r="Q887" s="14">
        <v>7.9226404029892297E-2</v>
      </c>
      <c r="R887" s="14"/>
      <c r="S887" s="14">
        <v>5.0991943993684501E-2</v>
      </c>
      <c r="T887" s="14">
        <v>4.6995493207865703E-2</v>
      </c>
      <c r="U887" s="14">
        <v>9.2098085857959894E-2</v>
      </c>
      <c r="V887" s="14">
        <v>6.0395608413306698E-2</v>
      </c>
      <c r="W887" s="14">
        <v>3.3967481092132497E-2</v>
      </c>
      <c r="X887" s="14">
        <v>9.3832195701280902E-2</v>
      </c>
      <c r="Y887" s="14">
        <v>0.129638197461725</v>
      </c>
      <c r="Z887" s="14">
        <v>3.6496929725305098E-2</v>
      </c>
      <c r="AA887" s="14">
        <v>4.8333593912871502E-2</v>
      </c>
      <c r="AB887" s="14">
        <v>0.10876619395602299</v>
      </c>
      <c r="AC887" s="14">
        <v>9.5189188413873402E-2</v>
      </c>
      <c r="AD887" s="14">
        <v>5.0261113822239703E-2</v>
      </c>
      <c r="AE887" s="14"/>
      <c r="AF887" s="14">
        <v>6.9917222573202695E-2</v>
      </c>
      <c r="AG887" s="14">
        <v>5.9587640313569099E-2</v>
      </c>
      <c r="AH887" s="14">
        <v>0.106082212871544</v>
      </c>
      <c r="AI887" s="14"/>
      <c r="AJ887" s="14">
        <v>8.2564746258749697E-2</v>
      </c>
      <c r="AK887" s="14">
        <v>2.7384575974752599E-2</v>
      </c>
      <c r="AL887" s="14">
        <v>6.56183158924738E-2</v>
      </c>
      <c r="AM887" s="14">
        <v>0</v>
      </c>
      <c r="AN887" s="14">
        <v>0.123521433864708</v>
      </c>
      <c r="AO887" s="14"/>
      <c r="AP887" s="14">
        <v>2.99276924348898E-2</v>
      </c>
      <c r="AQ887" s="14">
        <v>2.3019640710468098E-2</v>
      </c>
      <c r="AR887" s="14">
        <v>2.0022508478939601E-2</v>
      </c>
      <c r="AS887" s="14">
        <v>2.5944145644992402E-2</v>
      </c>
      <c r="AT887" s="14">
        <v>0.47979331057086899</v>
      </c>
      <c r="AU887" s="14"/>
      <c r="AV887" s="14" t="s">
        <v>84</v>
      </c>
      <c r="AW887" s="14">
        <v>7.1829818989386604E-2</v>
      </c>
      <c r="AX887" s="14">
        <v>6.1637960299536297E-2</v>
      </c>
      <c r="AY887" s="14">
        <v>4.4264618674792602E-2</v>
      </c>
      <c r="AZ887" s="14">
        <v>0</v>
      </c>
      <c r="BA887" s="14"/>
      <c r="BB887" s="14">
        <v>7.4899402319019204E-2</v>
      </c>
      <c r="BC887" s="14">
        <v>2.2466781775296901E-2</v>
      </c>
      <c r="BD887" s="14">
        <v>0.48830712911873803</v>
      </c>
      <c r="BE887" s="14"/>
      <c r="BF887" s="14">
        <v>0.135884656052847</v>
      </c>
    </row>
    <row r="888" spans="2:58" x14ac:dyDescent="0.35"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  <c r="BF888" s="14"/>
    </row>
    <row r="889" spans="2:58" x14ac:dyDescent="0.35">
      <c r="B889" s="6" t="s">
        <v>280</v>
      </c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4"/>
      <c r="BF889" s="14"/>
    </row>
    <row r="890" spans="2:58" x14ac:dyDescent="0.35">
      <c r="B890" s="24" t="s">
        <v>82</v>
      </c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</row>
    <row r="891" spans="2:58" x14ac:dyDescent="0.35">
      <c r="B891" t="s">
        <v>275</v>
      </c>
      <c r="C891" s="14">
        <v>0.17588734884847501</v>
      </c>
      <c r="D891" s="14">
        <v>0.17273028481507999</v>
      </c>
      <c r="E891" s="14">
        <v>0.17949561158833999</v>
      </c>
      <c r="F891" s="14"/>
      <c r="G891" s="14">
        <v>0.22017118951197501</v>
      </c>
      <c r="H891" s="14">
        <v>0.2863245032774</v>
      </c>
      <c r="I891" s="14">
        <v>0.24460497127924999</v>
      </c>
      <c r="J891" s="14">
        <v>0.140766422012961</v>
      </c>
      <c r="K891" s="14">
        <v>0.106393877731683</v>
      </c>
      <c r="L891" s="14">
        <v>7.6156508235328796E-2</v>
      </c>
      <c r="M891" s="14"/>
      <c r="N891" s="14">
        <v>0.18922463459417499</v>
      </c>
      <c r="O891" s="14">
        <v>0.17407398880528499</v>
      </c>
      <c r="P891" s="14">
        <v>0.16778995038303701</v>
      </c>
      <c r="Q891" s="14">
        <v>0.16987164775156199</v>
      </c>
      <c r="R891" s="14"/>
      <c r="S891" s="14">
        <v>0.23003383365244201</v>
      </c>
      <c r="T891" s="14">
        <v>0.11933143906454501</v>
      </c>
      <c r="U891" s="14">
        <v>0.133572571427169</v>
      </c>
      <c r="V891" s="14">
        <v>0.15569695380038501</v>
      </c>
      <c r="W891" s="14">
        <v>0.196063668668671</v>
      </c>
      <c r="X891" s="14">
        <v>0.17925936367057599</v>
      </c>
      <c r="Y891" s="14">
        <v>0.160992761555764</v>
      </c>
      <c r="Z891" s="14">
        <v>0.212485965203324</v>
      </c>
      <c r="AA891" s="14">
        <v>0.24101746409605601</v>
      </c>
      <c r="AB891" s="14">
        <v>0.12721793057616401</v>
      </c>
      <c r="AC891" s="14">
        <v>0.15146999038459599</v>
      </c>
      <c r="AD891" s="14">
        <v>0.22346580730865101</v>
      </c>
      <c r="AE891" s="14"/>
      <c r="AF891" s="14">
        <v>9.9817621514614902E-2</v>
      </c>
      <c r="AG891" s="14">
        <v>0.234458042493112</v>
      </c>
      <c r="AH891" s="14">
        <v>0.17445404655486499</v>
      </c>
      <c r="AI891" s="14"/>
      <c r="AJ891" s="14">
        <v>5.5234224569518701E-2</v>
      </c>
      <c r="AK891" s="14">
        <v>0.36310158245613899</v>
      </c>
      <c r="AL891" s="14">
        <v>0.105555863998703</v>
      </c>
      <c r="AM891" s="14">
        <v>3.2628471497918497E-2</v>
      </c>
      <c r="AN891" s="14">
        <v>0.15097497456186099</v>
      </c>
      <c r="AO891" s="14"/>
      <c r="AP891" s="14">
        <v>2.6112618409831201E-2</v>
      </c>
      <c r="AQ891" s="14">
        <v>0.39113611770209999</v>
      </c>
      <c r="AR891" s="14">
        <v>6.4475914829196596E-2</v>
      </c>
      <c r="AS891" s="14">
        <v>1.17713086760997E-2</v>
      </c>
      <c r="AT891" s="14">
        <v>2.1947190391521602E-2</v>
      </c>
      <c r="AU891" s="14"/>
      <c r="AV891" s="14" t="s">
        <v>84</v>
      </c>
      <c r="AW891" s="14">
        <v>0.17327144942229</v>
      </c>
      <c r="AX891" s="14">
        <v>0.21112088429887099</v>
      </c>
      <c r="AY891" s="14">
        <v>0.25399022177485597</v>
      </c>
      <c r="AZ891" s="14">
        <v>0.148722882803909</v>
      </c>
      <c r="BA891" s="14"/>
      <c r="BB891" s="14">
        <v>0.25458864627105798</v>
      </c>
      <c r="BC891" s="14">
        <v>1.4115091606539501E-2</v>
      </c>
      <c r="BD891" s="14">
        <v>1.3530166697298699E-2</v>
      </c>
      <c r="BE891" s="14"/>
      <c r="BF891" s="14">
        <v>8.74992078832693E-2</v>
      </c>
    </row>
    <row r="892" spans="2:58" x14ac:dyDescent="0.35">
      <c r="B892" t="s">
        <v>276</v>
      </c>
      <c r="C892" s="14">
        <v>0.12949786052301801</v>
      </c>
      <c r="D892" s="14">
        <v>0.129809632492734</v>
      </c>
      <c r="E892" s="14">
        <v>0.12865697709201501</v>
      </c>
      <c r="F892" s="14"/>
      <c r="G892" s="14">
        <v>0.241526949955681</v>
      </c>
      <c r="H892" s="14">
        <v>0.22482148491774101</v>
      </c>
      <c r="I892" s="14">
        <v>0.14140199782652199</v>
      </c>
      <c r="J892" s="14">
        <v>0.123375465011882</v>
      </c>
      <c r="K892" s="14">
        <v>4.4122308428030603E-2</v>
      </c>
      <c r="L892" s="14">
        <v>3.0190481171424002E-2</v>
      </c>
      <c r="M892" s="14"/>
      <c r="N892" s="14">
        <v>0.12827766782511399</v>
      </c>
      <c r="O892" s="14">
        <v>0.118845564648258</v>
      </c>
      <c r="P892" s="14">
        <v>0.13364305053124401</v>
      </c>
      <c r="Q892" s="14">
        <v>0.13870102193929801</v>
      </c>
      <c r="R892" s="14"/>
      <c r="S892" s="14">
        <v>0.17334449762887599</v>
      </c>
      <c r="T892" s="14">
        <v>0.136096134525445</v>
      </c>
      <c r="U892" s="14">
        <v>8.99812419267388E-2</v>
      </c>
      <c r="V892" s="14">
        <v>0.10405395878765</v>
      </c>
      <c r="W892" s="14">
        <v>0.13142105142193999</v>
      </c>
      <c r="X892" s="14">
        <v>0.18474043686797301</v>
      </c>
      <c r="Y892" s="14">
        <v>0.13311917293050499</v>
      </c>
      <c r="Z892" s="14">
        <v>0.19970919853225999</v>
      </c>
      <c r="AA892" s="14">
        <v>0.115189183542209</v>
      </c>
      <c r="AB892" s="14">
        <v>7.4258912515023395E-2</v>
      </c>
      <c r="AC892" s="14">
        <v>9.5488311829997494E-2</v>
      </c>
      <c r="AD892" s="14">
        <v>7.9588914263722499E-2</v>
      </c>
      <c r="AE892" s="14"/>
      <c r="AF892" s="14">
        <v>9.4227662690033701E-2</v>
      </c>
      <c r="AG892" s="14">
        <v>0.12880577039678601</v>
      </c>
      <c r="AH892" s="14">
        <v>0.17953402701342</v>
      </c>
      <c r="AI892" s="14"/>
      <c r="AJ892" s="14">
        <v>7.5007081558085997E-2</v>
      </c>
      <c r="AK892" s="14">
        <v>0.183633742328729</v>
      </c>
      <c r="AL892" s="14">
        <v>8.0954066697160404E-2</v>
      </c>
      <c r="AM892" s="14">
        <v>0.17244945752764501</v>
      </c>
      <c r="AN892" s="14">
        <v>0.14897194176598</v>
      </c>
      <c r="AO892" s="14"/>
      <c r="AP892" s="14">
        <v>9.6114810690523703E-2</v>
      </c>
      <c r="AQ892" s="14">
        <v>0.19322252417005301</v>
      </c>
      <c r="AR892" s="14">
        <v>8.6772847449560903E-2</v>
      </c>
      <c r="AS892" s="14">
        <v>6.53050469065527E-2</v>
      </c>
      <c r="AT892" s="14">
        <v>5.9828225065457902E-2</v>
      </c>
      <c r="AU892" s="14"/>
      <c r="AV892" s="14" t="s">
        <v>84</v>
      </c>
      <c r="AW892" s="14">
        <v>0.13295720404731501</v>
      </c>
      <c r="AX892" s="14">
        <v>0.14148622556871299</v>
      </c>
      <c r="AY892" s="14">
        <v>0.16134507672856299</v>
      </c>
      <c r="AZ892" s="14">
        <v>0.26018926963640898</v>
      </c>
      <c r="BA892" s="14"/>
      <c r="BB892" s="14">
        <v>0.15441482745255</v>
      </c>
      <c r="BC892" s="14">
        <v>2.81997789702771E-2</v>
      </c>
      <c r="BD892" s="14">
        <v>6.6685767066438806E-2</v>
      </c>
      <c r="BE892" s="14"/>
      <c r="BF892" s="14">
        <v>8.3886019518567903E-2</v>
      </c>
    </row>
    <row r="893" spans="2:58" x14ac:dyDescent="0.35">
      <c r="B893" t="s">
        <v>277</v>
      </c>
      <c r="C893" s="14">
        <v>0.41425086268898798</v>
      </c>
      <c r="D893" s="14">
        <v>0.420590933775492</v>
      </c>
      <c r="E893" s="14">
        <v>0.40824866187544601</v>
      </c>
      <c r="F893" s="14"/>
      <c r="G893" s="14">
        <v>0.33246045126763002</v>
      </c>
      <c r="H893" s="14">
        <v>0.29447624542342998</v>
      </c>
      <c r="I893" s="14">
        <v>0.365626028037006</v>
      </c>
      <c r="J893" s="14">
        <v>0.46203109257392799</v>
      </c>
      <c r="K893" s="14">
        <v>0.50376252606641603</v>
      </c>
      <c r="L893" s="14">
        <v>0.50642182244590705</v>
      </c>
      <c r="M893" s="14"/>
      <c r="N893" s="14">
        <v>0.43380035007951301</v>
      </c>
      <c r="O893" s="14">
        <v>0.43712931420744899</v>
      </c>
      <c r="P893" s="14">
        <v>0.38213739037193001</v>
      </c>
      <c r="Q893" s="14">
        <v>0.40063429577207199</v>
      </c>
      <c r="R893" s="14"/>
      <c r="S893" s="14">
        <v>0.38237776152752601</v>
      </c>
      <c r="T893" s="14">
        <v>0.43192247642387199</v>
      </c>
      <c r="U893" s="14">
        <v>0.43489163725928598</v>
      </c>
      <c r="V893" s="14">
        <v>0.347922735390294</v>
      </c>
      <c r="W893" s="14">
        <v>0.431112251003195</v>
      </c>
      <c r="X893" s="14">
        <v>0.32834692876673799</v>
      </c>
      <c r="Y893" s="14">
        <v>0.39128302113546098</v>
      </c>
      <c r="Z893" s="14">
        <v>0.38477844216018098</v>
      </c>
      <c r="AA893" s="14">
        <v>0.39515094181641802</v>
      </c>
      <c r="AB893" s="14">
        <v>0.58458983857989499</v>
      </c>
      <c r="AC893" s="14">
        <v>0.50723409451040702</v>
      </c>
      <c r="AD893" s="14">
        <v>0.35229908952379502</v>
      </c>
      <c r="AE893" s="14"/>
      <c r="AF893" s="14">
        <v>0.39866390148970299</v>
      </c>
      <c r="AG893" s="14">
        <v>0.45261391400177498</v>
      </c>
      <c r="AH893" s="14">
        <v>0.36755670054032402</v>
      </c>
      <c r="AI893" s="14"/>
      <c r="AJ893" s="14">
        <v>0.422518455180315</v>
      </c>
      <c r="AK893" s="14">
        <v>0.354340303589536</v>
      </c>
      <c r="AL893" s="14">
        <v>0.59710171406740797</v>
      </c>
      <c r="AM893" s="14">
        <v>0.45874978523850402</v>
      </c>
      <c r="AN893" s="14">
        <v>0.40670747466726798</v>
      </c>
      <c r="AO893" s="14"/>
      <c r="AP893" s="14">
        <v>0.373154915903464</v>
      </c>
      <c r="AQ893" s="14">
        <v>0.35597025041144897</v>
      </c>
      <c r="AR893" s="14">
        <v>0.57989196972279999</v>
      </c>
      <c r="AS893" s="14">
        <v>0.40006464812622</v>
      </c>
      <c r="AT893" s="14">
        <v>0.51929542899703496</v>
      </c>
      <c r="AU893" s="14"/>
      <c r="AV893" s="14" t="s">
        <v>84</v>
      </c>
      <c r="AW893" s="14">
        <v>0.45244823038958498</v>
      </c>
      <c r="AX893" s="14">
        <v>0.42195978438687298</v>
      </c>
      <c r="AY893" s="14">
        <v>0.39416804710500303</v>
      </c>
      <c r="AZ893" s="14">
        <v>0.37056357767507597</v>
      </c>
      <c r="BA893" s="14"/>
      <c r="BB893" s="14">
        <v>0.492459843546736</v>
      </c>
      <c r="BC893" s="14">
        <v>0.39493939294061597</v>
      </c>
      <c r="BD893" s="14">
        <v>0.47997544166818401</v>
      </c>
      <c r="BE893" s="14"/>
      <c r="BF893" s="14">
        <v>0.45390608644817299</v>
      </c>
    </row>
    <row r="894" spans="2:58" x14ac:dyDescent="0.35">
      <c r="B894" t="s">
        <v>278</v>
      </c>
      <c r="C894" s="14">
        <v>5.1822027342540697E-2</v>
      </c>
      <c r="D894" s="14">
        <v>5.00304520049362E-2</v>
      </c>
      <c r="E894" s="14">
        <v>5.37279425368632E-2</v>
      </c>
      <c r="F894" s="14"/>
      <c r="G894" s="14">
        <v>6.3573369869630206E-2</v>
      </c>
      <c r="H894" s="14">
        <v>5.2825372448564903E-2</v>
      </c>
      <c r="I894" s="14">
        <v>5.4265317278709098E-2</v>
      </c>
      <c r="J894" s="14">
        <v>5.0271287544798399E-2</v>
      </c>
      <c r="K894" s="14">
        <v>4.2189671408900002E-2</v>
      </c>
      <c r="L894" s="14">
        <v>4.89416732105157E-2</v>
      </c>
      <c r="M894" s="14"/>
      <c r="N894" s="14">
        <v>5.3852916708078798E-2</v>
      </c>
      <c r="O894" s="14">
        <v>5.2816712708366999E-2</v>
      </c>
      <c r="P894" s="14">
        <v>4.8065713853117899E-2</v>
      </c>
      <c r="Q894" s="14">
        <v>5.28264952606953E-2</v>
      </c>
      <c r="R894" s="14"/>
      <c r="S894" s="14">
        <v>4.0736743365402298E-2</v>
      </c>
      <c r="T894" s="14">
        <v>7.1153671840108096E-2</v>
      </c>
      <c r="U894" s="14">
        <v>7.2344266524001999E-2</v>
      </c>
      <c r="V894" s="14">
        <v>6.7198152896391902E-2</v>
      </c>
      <c r="W894" s="14">
        <v>6.2766197074089801E-3</v>
      </c>
      <c r="X894" s="14">
        <v>7.2584336478537306E-2</v>
      </c>
      <c r="Y894" s="14">
        <v>6.3806684757221704E-2</v>
      </c>
      <c r="Z894" s="14">
        <v>6.9836617509607901E-2</v>
      </c>
      <c r="AA894" s="14">
        <v>4.2993914359039799E-2</v>
      </c>
      <c r="AB894" s="14">
        <v>1.58409902578307E-2</v>
      </c>
      <c r="AC894" s="14">
        <v>3.9400664880058403E-2</v>
      </c>
      <c r="AD894" s="14">
        <v>6.8577462447061893E-2</v>
      </c>
      <c r="AE894" s="14"/>
      <c r="AF894" s="14">
        <v>5.5469996561288898E-2</v>
      </c>
      <c r="AG894" s="14">
        <v>4.6328506352919997E-2</v>
      </c>
      <c r="AH894" s="14">
        <v>5.30860460740381E-2</v>
      </c>
      <c r="AI894" s="14"/>
      <c r="AJ894" s="14">
        <v>6.8923382439136496E-2</v>
      </c>
      <c r="AK894" s="14">
        <v>4.2507952382323098E-2</v>
      </c>
      <c r="AL894" s="14">
        <v>6.0977155426484499E-2</v>
      </c>
      <c r="AM894" s="14">
        <v>3.4377053138734799E-2</v>
      </c>
      <c r="AN894" s="14">
        <v>1.65026865156639E-2</v>
      </c>
      <c r="AO894" s="14"/>
      <c r="AP894" s="14">
        <v>7.0729763643740395E-2</v>
      </c>
      <c r="AQ894" s="14">
        <v>2.7605585312650002E-2</v>
      </c>
      <c r="AR894" s="14">
        <v>8.2145145540152495E-2</v>
      </c>
      <c r="AS894" s="14">
        <v>6.3181581600244702E-2</v>
      </c>
      <c r="AT894" s="14">
        <v>4.7479161555448297E-2</v>
      </c>
      <c r="AU894" s="14"/>
      <c r="AV894" s="14" t="s">
        <v>84</v>
      </c>
      <c r="AW894" s="14">
        <v>4.6961099455543998E-2</v>
      </c>
      <c r="AX894" s="14">
        <v>5.6669585059521202E-2</v>
      </c>
      <c r="AY894" s="14">
        <v>5.2062994740121597E-2</v>
      </c>
      <c r="AZ894" s="14">
        <v>4.3961894276968401E-2</v>
      </c>
      <c r="BA894" s="14"/>
      <c r="BB894" s="14">
        <v>4.6254132661023101E-2</v>
      </c>
      <c r="BC894" s="14">
        <v>5.4312017554217197E-2</v>
      </c>
      <c r="BD894" s="14">
        <v>6.8257271281378706E-2</v>
      </c>
      <c r="BE894" s="14"/>
      <c r="BF894" s="14">
        <v>6.6846208848109601E-2</v>
      </c>
    </row>
    <row r="895" spans="2:58" x14ac:dyDescent="0.35">
      <c r="B895" t="s">
        <v>279</v>
      </c>
      <c r="C895" s="14">
        <v>0.17818387446724501</v>
      </c>
      <c r="D895" s="14">
        <v>0.19154082588847399</v>
      </c>
      <c r="E895" s="14">
        <v>0.16564144019541499</v>
      </c>
      <c r="F895" s="14"/>
      <c r="G895" s="14">
        <v>7.5540698135041204E-2</v>
      </c>
      <c r="H895" s="14">
        <v>9.7676993857813102E-2</v>
      </c>
      <c r="I895" s="14">
        <v>0.13194144132341701</v>
      </c>
      <c r="J895" s="14">
        <v>0.15972759083117999</v>
      </c>
      <c r="K895" s="14">
        <v>0.25573721029000301</v>
      </c>
      <c r="L895" s="14">
        <v>0.31240051602017399</v>
      </c>
      <c r="M895" s="14"/>
      <c r="N895" s="14">
        <v>0.14989030639393899</v>
      </c>
      <c r="O895" s="14">
        <v>0.175103124688649</v>
      </c>
      <c r="P895" s="14">
        <v>0.21589403305395999</v>
      </c>
      <c r="Q895" s="14">
        <v>0.177987912693892</v>
      </c>
      <c r="R895" s="14"/>
      <c r="S895" s="14">
        <v>0.14212209449083801</v>
      </c>
      <c r="T895" s="14">
        <v>0.17630407483813099</v>
      </c>
      <c r="U895" s="14">
        <v>0.230813417280576</v>
      </c>
      <c r="V895" s="14">
        <v>0.25044327917272002</v>
      </c>
      <c r="W895" s="14">
        <v>0.20908097308632201</v>
      </c>
      <c r="X895" s="14">
        <v>0.18011274946684899</v>
      </c>
      <c r="Y895" s="14">
        <v>0.17404114129110801</v>
      </c>
      <c r="Z895" s="14">
        <v>9.8635196816281495E-2</v>
      </c>
      <c r="AA895" s="14">
        <v>0.17490678194797399</v>
      </c>
      <c r="AB895" s="14">
        <v>0.12795832261909901</v>
      </c>
      <c r="AC895" s="14">
        <v>0.17868964631283199</v>
      </c>
      <c r="AD895" s="14">
        <v>0.19814856598993499</v>
      </c>
      <c r="AE895" s="14"/>
      <c r="AF895" s="14">
        <v>0.317233251578104</v>
      </c>
      <c r="AG895" s="14">
        <v>0.10234876284077001</v>
      </c>
      <c r="AH895" s="14">
        <v>0.112372062224529</v>
      </c>
      <c r="AI895" s="14"/>
      <c r="AJ895" s="14">
        <v>0.34305264592505302</v>
      </c>
      <c r="AK895" s="14">
        <v>2.8396186705325E-2</v>
      </c>
      <c r="AL895" s="14">
        <v>0.139998495680173</v>
      </c>
      <c r="AM895" s="14">
        <v>0.26958274511778602</v>
      </c>
      <c r="AN895" s="14">
        <v>0.15592142447295601</v>
      </c>
      <c r="AO895" s="14"/>
      <c r="AP895" s="14">
        <v>0.40967013894869397</v>
      </c>
      <c r="AQ895" s="14">
        <v>7.6658148030823801E-3</v>
      </c>
      <c r="AR895" s="14">
        <v>0.14696692379503601</v>
      </c>
      <c r="AS895" s="14">
        <v>0.41632071950639699</v>
      </c>
      <c r="AT895" s="14">
        <v>0.19977449109436499</v>
      </c>
      <c r="AU895" s="14"/>
      <c r="AV895" s="14" t="s">
        <v>84</v>
      </c>
      <c r="AW895" s="14">
        <v>0.142206044558643</v>
      </c>
      <c r="AX895" s="14">
        <v>0.129290764124772</v>
      </c>
      <c r="AY895" s="14">
        <v>0.108959027293689</v>
      </c>
      <c r="AZ895" s="14">
        <v>0.17656237560763699</v>
      </c>
      <c r="BA895" s="14"/>
      <c r="BB895" s="14">
        <v>3.5778240380611601E-2</v>
      </c>
      <c r="BC895" s="14">
        <v>0.46870802684017199</v>
      </c>
      <c r="BD895" s="14">
        <v>0.28075677212187899</v>
      </c>
      <c r="BE895" s="14"/>
      <c r="BF895" s="14">
        <v>0.26449730878217997</v>
      </c>
    </row>
    <row r="896" spans="2:58" x14ac:dyDescent="0.35">
      <c r="B896" t="s">
        <v>272</v>
      </c>
      <c r="C896" s="14">
        <v>5.0358026129733301E-2</v>
      </c>
      <c r="D896" s="14">
        <v>3.5297871023284001E-2</v>
      </c>
      <c r="E896" s="14">
        <v>6.4229366711920199E-2</v>
      </c>
      <c r="F896" s="14"/>
      <c r="G896" s="14">
        <v>6.6727341260043094E-2</v>
      </c>
      <c r="H896" s="14">
        <v>4.3875400075051099E-2</v>
      </c>
      <c r="I896" s="14">
        <v>6.2160244255095698E-2</v>
      </c>
      <c r="J896" s="14">
        <v>6.3828142025250403E-2</v>
      </c>
      <c r="K896" s="14">
        <v>4.7794406074967301E-2</v>
      </c>
      <c r="L896" s="14">
        <v>2.58889989166502E-2</v>
      </c>
      <c r="M896" s="14"/>
      <c r="N896" s="14">
        <v>4.4954124399180097E-2</v>
      </c>
      <c r="O896" s="14">
        <v>4.2031294941991301E-2</v>
      </c>
      <c r="P896" s="14">
        <v>5.2469861806712197E-2</v>
      </c>
      <c r="Q896" s="14">
        <v>5.9978626582480099E-2</v>
      </c>
      <c r="R896" s="14"/>
      <c r="S896" s="14">
        <v>3.1385069334916603E-2</v>
      </c>
      <c r="T896" s="14">
        <v>6.51922033078986E-2</v>
      </c>
      <c r="U896" s="14">
        <v>3.8396865582228497E-2</v>
      </c>
      <c r="V896" s="14">
        <v>7.46849199525602E-2</v>
      </c>
      <c r="W896" s="14">
        <v>2.6045436112462801E-2</v>
      </c>
      <c r="X896" s="14">
        <v>5.49561847493268E-2</v>
      </c>
      <c r="Y896" s="14">
        <v>7.6757218329940105E-2</v>
      </c>
      <c r="Z896" s="14">
        <v>3.45545797783453E-2</v>
      </c>
      <c r="AA896" s="14">
        <v>3.07417142383026E-2</v>
      </c>
      <c r="AB896" s="14">
        <v>7.0134005451987697E-2</v>
      </c>
      <c r="AC896" s="14">
        <v>2.7717292082108599E-2</v>
      </c>
      <c r="AD896" s="14">
        <v>7.7920160466833796E-2</v>
      </c>
      <c r="AE896" s="14"/>
      <c r="AF896" s="14">
        <v>3.4587566166254698E-2</v>
      </c>
      <c r="AG896" s="14">
        <v>3.5445003914637001E-2</v>
      </c>
      <c r="AH896" s="14">
        <v>0.11299711759282401</v>
      </c>
      <c r="AI896" s="14"/>
      <c r="AJ896" s="14">
        <v>3.5264210327891003E-2</v>
      </c>
      <c r="AK896" s="14">
        <v>2.80202325379473E-2</v>
      </c>
      <c r="AL896" s="14">
        <v>1.54127041300716E-2</v>
      </c>
      <c r="AM896" s="14">
        <v>3.2212487479411502E-2</v>
      </c>
      <c r="AN896" s="14">
        <v>0.120921498016272</v>
      </c>
      <c r="AO896" s="14"/>
      <c r="AP896" s="14">
        <v>2.42177524037464E-2</v>
      </c>
      <c r="AQ896" s="14">
        <v>2.4399707600665298E-2</v>
      </c>
      <c r="AR896" s="14">
        <v>3.9747198663254699E-2</v>
      </c>
      <c r="AS896" s="14">
        <v>4.3356695184486198E-2</v>
      </c>
      <c r="AT896" s="14">
        <v>0.15167550289617199</v>
      </c>
      <c r="AU896" s="14"/>
      <c r="AV896" s="14" t="s">
        <v>84</v>
      </c>
      <c r="AW896" s="14">
        <v>5.2155972126623602E-2</v>
      </c>
      <c r="AX896" s="14">
        <v>3.9472756561250703E-2</v>
      </c>
      <c r="AY896" s="14">
        <v>2.9474632357766799E-2</v>
      </c>
      <c r="AZ896" s="14">
        <v>0</v>
      </c>
      <c r="BA896" s="14"/>
      <c r="BB896" s="14">
        <v>1.6504309688021399E-2</v>
      </c>
      <c r="BC896" s="14">
        <v>3.9725692088178201E-2</v>
      </c>
      <c r="BD896" s="14">
        <v>9.0794581164820198E-2</v>
      </c>
      <c r="BE896" s="14"/>
      <c r="BF896" s="14">
        <v>4.3365168519700799E-2</v>
      </c>
    </row>
    <row r="897" spans="2:58" x14ac:dyDescent="0.35"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</row>
    <row r="898" spans="2:58" x14ac:dyDescent="0.35">
      <c r="B898" s="6" t="s">
        <v>288</v>
      </c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4"/>
      <c r="BF898" s="14"/>
    </row>
    <row r="899" spans="2:58" x14ac:dyDescent="0.35">
      <c r="B899" s="24" t="s">
        <v>82</v>
      </c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</row>
    <row r="900" spans="2:58" x14ac:dyDescent="0.35">
      <c r="B900" t="s">
        <v>281</v>
      </c>
      <c r="C900" s="14">
        <v>4.3017897227671499E-2</v>
      </c>
      <c r="D900" s="14">
        <v>3.0141785563995702E-2</v>
      </c>
      <c r="E900" s="14">
        <v>5.57430370168773E-2</v>
      </c>
      <c r="F900" s="14"/>
      <c r="G900" s="14">
        <v>4.4705565617530599E-2</v>
      </c>
      <c r="H900" s="14">
        <v>4.1047786747878602E-2</v>
      </c>
      <c r="I900" s="14">
        <v>6.9354159048880995E-2</v>
      </c>
      <c r="J900" s="14">
        <v>5.6675491073700797E-2</v>
      </c>
      <c r="K900" s="14">
        <v>3.8082186543533902E-2</v>
      </c>
      <c r="L900" s="14">
        <v>1.4280076518578501E-2</v>
      </c>
      <c r="M900" s="14"/>
      <c r="N900" s="14">
        <v>2.9379421719186501E-2</v>
      </c>
      <c r="O900" s="14">
        <v>3.84339735755925E-2</v>
      </c>
      <c r="P900" s="14">
        <v>5.1240941331915202E-2</v>
      </c>
      <c r="Q900" s="14">
        <v>5.6089219511682102E-2</v>
      </c>
      <c r="R900" s="14"/>
      <c r="S900" s="14">
        <v>3.8953725166872698E-2</v>
      </c>
      <c r="T900" s="14">
        <v>3.3347726523480697E-2</v>
      </c>
      <c r="U900" s="14">
        <v>4.4791334505627001E-2</v>
      </c>
      <c r="V900" s="14">
        <v>3.7573197096138898E-2</v>
      </c>
      <c r="W900" s="14">
        <v>1.31412230503547E-2</v>
      </c>
      <c r="X900" s="14">
        <v>5.6214196228737801E-2</v>
      </c>
      <c r="Y900" s="14">
        <v>5.7712990349925698E-2</v>
      </c>
      <c r="Z900" s="14">
        <v>4.6782422604162897E-2</v>
      </c>
      <c r="AA900" s="14">
        <v>5.65741901330871E-2</v>
      </c>
      <c r="AB900" s="14">
        <v>3.6264872428539097E-2</v>
      </c>
      <c r="AC900" s="14">
        <v>4.8159613009721901E-2</v>
      </c>
      <c r="AD900" s="14">
        <v>6.3588756806555194E-2</v>
      </c>
      <c r="AE900" s="14"/>
      <c r="AF900" s="14">
        <v>5.0263015949849298E-2</v>
      </c>
      <c r="AG900" s="14">
        <v>3.5157136974810398E-2</v>
      </c>
      <c r="AH900" s="14">
        <v>4.2483353244984597E-2</v>
      </c>
      <c r="AI900" s="14"/>
      <c r="AJ900" s="14">
        <v>3.1365317741194401E-2</v>
      </c>
      <c r="AK900" s="14">
        <v>4.9252688582193699E-2</v>
      </c>
      <c r="AL900" s="14">
        <v>4.0266920449105598E-2</v>
      </c>
      <c r="AM900" s="14">
        <v>3.43374492943904E-2</v>
      </c>
      <c r="AN900" s="14">
        <v>4.9515635155890601E-2</v>
      </c>
      <c r="AO900" s="14"/>
      <c r="AP900" s="14">
        <v>2.8325567645987201E-2</v>
      </c>
      <c r="AQ900" s="14">
        <v>4.6697848639004301E-2</v>
      </c>
      <c r="AR900" s="14">
        <v>5.9430571131067401E-2</v>
      </c>
      <c r="AS900" s="14">
        <v>5.6025625546116599E-2</v>
      </c>
      <c r="AT900" s="14">
        <v>4.2175301299113399E-2</v>
      </c>
      <c r="AU900" s="14"/>
      <c r="AV900" s="14" t="s">
        <v>84</v>
      </c>
      <c r="AW900" s="14">
        <v>5.69699162093351E-2</v>
      </c>
      <c r="AX900" s="14">
        <v>4.2030106893690002E-2</v>
      </c>
      <c r="AY900" s="14">
        <v>2.7537429710260099E-2</v>
      </c>
      <c r="AZ900" s="14">
        <v>0</v>
      </c>
      <c r="BA900" s="14"/>
      <c r="BB900" s="14">
        <v>2.64635873772141E-2</v>
      </c>
      <c r="BC900" s="14">
        <v>4.7156658566384901E-2</v>
      </c>
      <c r="BD900" s="14">
        <v>3.9370167865258203E-2</v>
      </c>
      <c r="BE900" s="14"/>
      <c r="BF900" s="14">
        <v>3.8239086290825799E-2</v>
      </c>
    </row>
    <row r="901" spans="2:58" x14ac:dyDescent="0.35">
      <c r="B901" t="s">
        <v>282</v>
      </c>
      <c r="C901" s="14">
        <v>5.7329055654799801E-2</v>
      </c>
      <c r="D901" s="14">
        <v>6.2304243343716099E-2</v>
      </c>
      <c r="E901" s="14">
        <v>5.2630563240516903E-2</v>
      </c>
      <c r="F901" s="14"/>
      <c r="G901" s="14">
        <v>0.110115995595424</v>
      </c>
      <c r="H901" s="14">
        <v>9.98959992228938E-2</v>
      </c>
      <c r="I901" s="14">
        <v>6.24459164827076E-2</v>
      </c>
      <c r="J901" s="14">
        <v>4.38659581445296E-2</v>
      </c>
      <c r="K901" s="14">
        <v>1.77657734980784E-2</v>
      </c>
      <c r="L901" s="14">
        <v>2.1020141540985301E-2</v>
      </c>
      <c r="M901" s="14"/>
      <c r="N901" s="14">
        <v>6.6756155718680002E-2</v>
      </c>
      <c r="O901" s="14">
        <v>4.1471755686397202E-2</v>
      </c>
      <c r="P901" s="14">
        <v>7.9624769673572904E-2</v>
      </c>
      <c r="Q901" s="14">
        <v>4.5063934618022897E-2</v>
      </c>
      <c r="R901" s="14"/>
      <c r="S901" s="14">
        <v>8.0028467084426E-2</v>
      </c>
      <c r="T901" s="14">
        <v>5.31753409437433E-2</v>
      </c>
      <c r="U901" s="14">
        <v>5.4215183836382602E-2</v>
      </c>
      <c r="V901" s="14">
        <v>5.4157381254840001E-2</v>
      </c>
      <c r="W901" s="14">
        <v>7.5137740811029294E-2</v>
      </c>
      <c r="X901" s="14">
        <v>5.6050488944564499E-2</v>
      </c>
      <c r="Y901" s="14">
        <v>4.7446999721358601E-2</v>
      </c>
      <c r="Z901" s="14">
        <v>6.8636747467598E-2</v>
      </c>
      <c r="AA901" s="14">
        <v>6.6551716279128398E-2</v>
      </c>
      <c r="AB901" s="14">
        <v>3.1164064573708301E-2</v>
      </c>
      <c r="AC901" s="14">
        <v>9.6746837365529591E-3</v>
      </c>
      <c r="AD901" s="14">
        <v>8.5259147988067593E-2</v>
      </c>
      <c r="AE901" s="14"/>
      <c r="AF901" s="14">
        <v>3.4328207681603003E-2</v>
      </c>
      <c r="AG901" s="14">
        <v>6.3260097100821602E-2</v>
      </c>
      <c r="AH901" s="14">
        <v>6.4785884785640693E-2</v>
      </c>
      <c r="AI901" s="14"/>
      <c r="AJ901" s="14">
        <v>3.6045198281147599E-2</v>
      </c>
      <c r="AK901" s="14">
        <v>7.9086530772655594E-2</v>
      </c>
      <c r="AL901" s="14">
        <v>4.1638062012517803E-2</v>
      </c>
      <c r="AM901" s="14">
        <v>3.3624074914001399E-2</v>
      </c>
      <c r="AN901" s="14">
        <v>3.3610702241858303E-2</v>
      </c>
      <c r="AO901" s="14"/>
      <c r="AP901" s="14">
        <v>3.3241570631214301E-2</v>
      </c>
      <c r="AQ901" s="14">
        <v>9.0651992304452797E-2</v>
      </c>
      <c r="AR901" s="14">
        <v>4.6908735358846002E-2</v>
      </c>
      <c r="AS901" s="14">
        <v>2.6675711257041001E-2</v>
      </c>
      <c r="AT901" s="14">
        <v>4.0237024130701203E-2</v>
      </c>
      <c r="AU901" s="14"/>
      <c r="AV901" s="14" t="s">
        <v>84</v>
      </c>
      <c r="AW901" s="14">
        <v>4.5218405616813097E-2</v>
      </c>
      <c r="AX901" s="14">
        <v>5.7120064292068798E-2</v>
      </c>
      <c r="AY901" s="14">
        <v>9.2813783315708401E-2</v>
      </c>
      <c r="AZ901" s="14">
        <v>0</v>
      </c>
      <c r="BA901" s="14"/>
      <c r="BB901" s="14">
        <v>7.0341795333840398E-2</v>
      </c>
      <c r="BC901" s="14">
        <v>2.61194828326873E-2</v>
      </c>
      <c r="BD901" s="14">
        <v>2.8027421155337101E-2</v>
      </c>
      <c r="BE901" s="14"/>
      <c r="BF901" s="14">
        <v>4.1729644545137397E-2</v>
      </c>
    </row>
    <row r="902" spans="2:58" x14ac:dyDescent="0.35">
      <c r="B902" t="s">
        <v>283</v>
      </c>
      <c r="C902" s="14">
        <v>0.13237473065264599</v>
      </c>
      <c r="D902" s="14">
        <v>0.121828697580306</v>
      </c>
      <c r="E902" s="14">
        <v>0.14308395080168901</v>
      </c>
      <c r="F902" s="14"/>
      <c r="G902" s="14">
        <v>0.20575277435164599</v>
      </c>
      <c r="H902" s="14">
        <v>0.19946681962503099</v>
      </c>
      <c r="I902" s="14">
        <v>0.13682552554320601</v>
      </c>
      <c r="J902" s="14">
        <v>9.3800175351947096E-2</v>
      </c>
      <c r="K902" s="14">
        <v>6.3917896662193094E-2</v>
      </c>
      <c r="L902" s="14">
        <v>0.102863932022716</v>
      </c>
      <c r="M902" s="14"/>
      <c r="N902" s="14">
        <v>0.14325319606141401</v>
      </c>
      <c r="O902" s="14">
        <v>0.13444763463651099</v>
      </c>
      <c r="P902" s="14">
        <v>0.128907718279929</v>
      </c>
      <c r="Q902" s="14">
        <v>0.12200791132233001</v>
      </c>
      <c r="R902" s="14"/>
      <c r="S902" s="14">
        <v>0.150136648859722</v>
      </c>
      <c r="T902" s="14">
        <v>0.10503122811240299</v>
      </c>
      <c r="U902" s="14">
        <v>0.124898751585117</v>
      </c>
      <c r="V902" s="14">
        <v>0.12778479111840199</v>
      </c>
      <c r="W902" s="14">
        <v>0.17572584354944701</v>
      </c>
      <c r="X902" s="14">
        <v>0.13276020462900301</v>
      </c>
      <c r="Y902" s="14">
        <v>0.129306134972556</v>
      </c>
      <c r="Z902" s="14">
        <v>0.215731035015822</v>
      </c>
      <c r="AA902" s="14">
        <v>0.139028343482276</v>
      </c>
      <c r="AB902" s="14">
        <v>0.11299530583867499</v>
      </c>
      <c r="AC902" s="14">
        <v>0.102335366713649</v>
      </c>
      <c r="AD902" s="14">
        <v>8.0307259331251005E-2</v>
      </c>
      <c r="AE902" s="14"/>
      <c r="AF902" s="14">
        <v>0.10073986408333301</v>
      </c>
      <c r="AG902" s="14">
        <v>0.137553928993431</v>
      </c>
      <c r="AH902" s="14">
        <v>0.15704625357083399</v>
      </c>
      <c r="AI902" s="14"/>
      <c r="AJ902" s="14">
        <v>7.8974958494501396E-2</v>
      </c>
      <c r="AK902" s="14">
        <v>0.19471272361699499</v>
      </c>
      <c r="AL902" s="14">
        <v>0.157447422665834</v>
      </c>
      <c r="AM902" s="14">
        <v>0</v>
      </c>
      <c r="AN902" s="14">
        <v>0.13115710891416499</v>
      </c>
      <c r="AO902" s="14"/>
      <c r="AP902" s="14">
        <v>6.5667102683793499E-2</v>
      </c>
      <c r="AQ902" s="14">
        <v>0.20651041188107699</v>
      </c>
      <c r="AR902" s="14">
        <v>0.14999539766677</v>
      </c>
      <c r="AS902" s="14">
        <v>8.2905403160309504E-2</v>
      </c>
      <c r="AT902" s="14">
        <v>6.3883615800724006E-2</v>
      </c>
      <c r="AU902" s="14"/>
      <c r="AV902" s="14" t="s">
        <v>84</v>
      </c>
      <c r="AW902" s="14">
        <v>0.127423752995562</v>
      </c>
      <c r="AX902" s="14">
        <v>0.16430280767276201</v>
      </c>
      <c r="AY902" s="14">
        <v>0.19145759368247101</v>
      </c>
      <c r="AZ902" s="14">
        <v>0.23658520611737799</v>
      </c>
      <c r="BA902" s="14"/>
      <c r="BB902" s="14">
        <v>0.221316194360965</v>
      </c>
      <c r="BC902" s="14">
        <v>5.9132781611179498E-2</v>
      </c>
      <c r="BD902" s="14">
        <v>3.9241069297221799E-2</v>
      </c>
      <c r="BE902" s="14"/>
      <c r="BF902" s="14">
        <v>0.109399084043141</v>
      </c>
    </row>
    <row r="903" spans="2:58" x14ac:dyDescent="0.35">
      <c r="B903" t="s">
        <v>284</v>
      </c>
      <c r="C903" s="14">
        <v>0.198678398886314</v>
      </c>
      <c r="D903" s="14">
        <v>0.21411179337192701</v>
      </c>
      <c r="E903" s="14">
        <v>0.18314265759700599</v>
      </c>
      <c r="F903" s="14"/>
      <c r="G903" s="14">
        <v>0.216709870555959</v>
      </c>
      <c r="H903" s="14">
        <v>0.246729565100962</v>
      </c>
      <c r="I903" s="14">
        <v>0.22444145438944099</v>
      </c>
      <c r="J903" s="14">
        <v>0.20271673713357999</v>
      </c>
      <c r="K903" s="14">
        <v>0.14140409189935299</v>
      </c>
      <c r="L903" s="14">
        <v>0.16190120410025799</v>
      </c>
      <c r="M903" s="14"/>
      <c r="N903" s="14">
        <v>0.217781437429826</v>
      </c>
      <c r="O903" s="14">
        <v>0.20127269398773601</v>
      </c>
      <c r="P903" s="14">
        <v>0.160487544577812</v>
      </c>
      <c r="Q903" s="14">
        <v>0.212489818657987</v>
      </c>
      <c r="R903" s="14"/>
      <c r="S903" s="14">
        <v>0.254960767906866</v>
      </c>
      <c r="T903" s="14">
        <v>0.14915134660292101</v>
      </c>
      <c r="U903" s="14">
        <v>0.218657878362636</v>
      </c>
      <c r="V903" s="14">
        <v>0.18340524082051601</v>
      </c>
      <c r="W903" s="14">
        <v>0.194397354301904</v>
      </c>
      <c r="X903" s="14">
        <v>0.193704446364767</v>
      </c>
      <c r="Y903" s="14">
        <v>0.163421829577025</v>
      </c>
      <c r="Z903" s="14">
        <v>0.23806059821386799</v>
      </c>
      <c r="AA903" s="14">
        <v>0.24703637968308101</v>
      </c>
      <c r="AB903" s="14">
        <v>0.165640721593071</v>
      </c>
      <c r="AC903" s="14">
        <v>0.22486912514386101</v>
      </c>
      <c r="AD903" s="14">
        <v>8.6659258555891502E-2</v>
      </c>
      <c r="AE903" s="14"/>
      <c r="AF903" s="14">
        <v>0.14521591396445099</v>
      </c>
      <c r="AG903" s="14">
        <v>0.237847694761358</v>
      </c>
      <c r="AH903" s="14">
        <v>0.20481700781115</v>
      </c>
      <c r="AI903" s="14"/>
      <c r="AJ903" s="14">
        <v>0.13549776856896001</v>
      </c>
      <c r="AK903" s="14">
        <v>0.29191161668044202</v>
      </c>
      <c r="AL903" s="14">
        <v>0.15333705357098601</v>
      </c>
      <c r="AM903" s="14">
        <v>0.17009242137328301</v>
      </c>
      <c r="AN903" s="14">
        <v>0.209878497468935</v>
      </c>
      <c r="AO903" s="14"/>
      <c r="AP903" s="14">
        <v>0.135727693220693</v>
      </c>
      <c r="AQ903" s="14">
        <v>0.29666179643923402</v>
      </c>
      <c r="AR903" s="14">
        <v>0.13683146909527699</v>
      </c>
      <c r="AS903" s="14">
        <v>0.13159407842305601</v>
      </c>
      <c r="AT903" s="14">
        <v>0.105318644763228</v>
      </c>
      <c r="AU903" s="14"/>
      <c r="AV903" s="14" t="s">
        <v>84</v>
      </c>
      <c r="AW903" s="14">
        <v>0.20946999691937901</v>
      </c>
      <c r="AX903" s="14">
        <v>0.20127483800422899</v>
      </c>
      <c r="AY903" s="14">
        <v>0.217021231610527</v>
      </c>
      <c r="AZ903" s="14">
        <v>0.202349670630881</v>
      </c>
      <c r="BA903" s="14"/>
      <c r="BB903" s="14">
        <v>0.24452770581524</v>
      </c>
      <c r="BC903" s="14">
        <v>0.10300123860350401</v>
      </c>
      <c r="BD903" s="14">
        <v>7.8000266962446704E-2</v>
      </c>
      <c r="BE903" s="14"/>
      <c r="BF903" s="14">
        <v>0.13517796281702599</v>
      </c>
    </row>
    <row r="904" spans="2:58" x14ac:dyDescent="0.35">
      <c r="B904" t="s">
        <v>285</v>
      </c>
      <c r="C904" s="14">
        <v>0.17057891906728601</v>
      </c>
      <c r="D904" s="14">
        <v>0.18955913411636499</v>
      </c>
      <c r="E904" s="14">
        <v>0.15251217142828599</v>
      </c>
      <c r="F904" s="14"/>
      <c r="G904" s="14">
        <v>0.17245592858115999</v>
      </c>
      <c r="H904" s="14">
        <v>0.16563706132505501</v>
      </c>
      <c r="I904" s="14">
        <v>0.14713029077304099</v>
      </c>
      <c r="J904" s="14">
        <v>0.194132424531233</v>
      </c>
      <c r="K904" s="14">
        <v>0.18751922911407701</v>
      </c>
      <c r="L904" s="14">
        <v>0.16181730988770901</v>
      </c>
      <c r="M904" s="14"/>
      <c r="N904" s="14">
        <v>0.193475845454704</v>
      </c>
      <c r="O904" s="14">
        <v>0.18005717904464799</v>
      </c>
      <c r="P904" s="14">
        <v>0.147830632572614</v>
      </c>
      <c r="Q904" s="14">
        <v>0.15332149610232099</v>
      </c>
      <c r="R904" s="14"/>
      <c r="S904" s="14">
        <v>0.20045067049340501</v>
      </c>
      <c r="T904" s="14">
        <v>0.18040661322896301</v>
      </c>
      <c r="U904" s="14">
        <v>0.12542986705634099</v>
      </c>
      <c r="V904" s="14">
        <v>0.14209114386054</v>
      </c>
      <c r="W904" s="14">
        <v>0.15067313668007301</v>
      </c>
      <c r="X904" s="14">
        <v>0.16067147604812701</v>
      </c>
      <c r="Y904" s="14">
        <v>0.172898985202631</v>
      </c>
      <c r="Z904" s="14">
        <v>0.149740245923384</v>
      </c>
      <c r="AA904" s="14">
        <v>0.156188028673031</v>
      </c>
      <c r="AB904" s="14">
        <v>0.21152350185576299</v>
      </c>
      <c r="AC904" s="14">
        <v>0.20336734926039601</v>
      </c>
      <c r="AD904" s="14">
        <v>0.16703105362127799</v>
      </c>
      <c r="AE904" s="14"/>
      <c r="AF904" s="14">
        <v>0.129042242229438</v>
      </c>
      <c r="AG904" s="14">
        <v>0.21371558073674399</v>
      </c>
      <c r="AH904" s="14">
        <v>0.176002186988065</v>
      </c>
      <c r="AI904" s="14"/>
      <c r="AJ904" s="14">
        <v>0.123875169646503</v>
      </c>
      <c r="AK904" s="14">
        <v>0.207034754057459</v>
      </c>
      <c r="AL904" s="14">
        <v>0.228109874402635</v>
      </c>
      <c r="AM904" s="14">
        <v>7.1228620413176597E-2</v>
      </c>
      <c r="AN904" s="14">
        <v>0.158722898659096</v>
      </c>
      <c r="AO904" s="14"/>
      <c r="AP904" s="14">
        <v>0.133174937505701</v>
      </c>
      <c r="AQ904" s="14">
        <v>0.204281164814167</v>
      </c>
      <c r="AR904" s="14">
        <v>0.18827256610891799</v>
      </c>
      <c r="AS904" s="14">
        <v>0.105403726338542</v>
      </c>
      <c r="AT904" s="14">
        <v>0.13143377709732401</v>
      </c>
      <c r="AU904" s="14"/>
      <c r="AV904" s="14" t="s">
        <v>84</v>
      </c>
      <c r="AW904" s="14">
        <v>0.16799050027752799</v>
      </c>
      <c r="AX904" s="14">
        <v>0.19776748231657301</v>
      </c>
      <c r="AY904" s="14">
        <v>0.196136367399253</v>
      </c>
      <c r="AZ904" s="14">
        <v>0.156989846384784</v>
      </c>
      <c r="BA904" s="14"/>
      <c r="BB904" s="14">
        <v>0.17046280237466399</v>
      </c>
      <c r="BC904" s="14">
        <v>8.9900989371300394E-2</v>
      </c>
      <c r="BD904" s="14">
        <v>8.0803300718202395E-2</v>
      </c>
      <c r="BE904" s="14"/>
      <c r="BF904" s="14">
        <v>0.119511311678739</v>
      </c>
    </row>
    <row r="905" spans="2:58" x14ac:dyDescent="0.35">
      <c r="B905" t="s">
        <v>286</v>
      </c>
      <c r="C905" s="14">
        <v>9.5523655814916605E-2</v>
      </c>
      <c r="D905" s="14">
        <v>9.3106179569788006E-2</v>
      </c>
      <c r="E905" s="14">
        <v>9.7252777249747402E-2</v>
      </c>
      <c r="F905" s="14"/>
      <c r="G905" s="14">
        <v>7.9071098992455305E-2</v>
      </c>
      <c r="H905" s="14">
        <v>6.2320067558675397E-2</v>
      </c>
      <c r="I905" s="14">
        <v>9.1121964437562694E-2</v>
      </c>
      <c r="J905" s="14">
        <v>0.114177739885688</v>
      </c>
      <c r="K905" s="14">
        <v>7.9444189611920901E-2</v>
      </c>
      <c r="L905" s="14">
        <v>0.13264309738802799</v>
      </c>
      <c r="M905" s="14"/>
      <c r="N905" s="14">
        <v>9.4668056504351603E-2</v>
      </c>
      <c r="O905" s="14">
        <v>0.110991746351302</v>
      </c>
      <c r="P905" s="14">
        <v>8.5262846227735903E-2</v>
      </c>
      <c r="Q905" s="14">
        <v>9.1080602171422095E-2</v>
      </c>
      <c r="R905" s="14"/>
      <c r="S905" s="14">
        <v>6.9499612055573895E-2</v>
      </c>
      <c r="T905" s="14">
        <v>0.123277468691962</v>
      </c>
      <c r="U905" s="14">
        <v>8.2451887132586499E-2</v>
      </c>
      <c r="V905" s="14">
        <v>6.2207538707787599E-2</v>
      </c>
      <c r="W905" s="14">
        <v>8.3083358659516895E-2</v>
      </c>
      <c r="X905" s="14">
        <v>0.117289506538274</v>
      </c>
      <c r="Y905" s="14">
        <v>9.9492390526146293E-2</v>
      </c>
      <c r="Z905" s="14">
        <v>8.2971975763640904E-2</v>
      </c>
      <c r="AA905" s="14">
        <v>9.2459895743775097E-2</v>
      </c>
      <c r="AB905" s="14">
        <v>0.139412906293367</v>
      </c>
      <c r="AC905" s="14">
        <v>8.4118110759544507E-2</v>
      </c>
      <c r="AD905" s="14">
        <v>0.10043716854331899</v>
      </c>
      <c r="AE905" s="14"/>
      <c r="AF905" s="14">
        <v>0.104809383572117</v>
      </c>
      <c r="AG905" s="14">
        <v>9.98642775455027E-2</v>
      </c>
      <c r="AH905" s="14">
        <v>6.1806096091911199E-2</v>
      </c>
      <c r="AI905" s="14"/>
      <c r="AJ905" s="14">
        <v>0.119677959950961</v>
      </c>
      <c r="AK905" s="14">
        <v>6.6149850633219098E-2</v>
      </c>
      <c r="AL905" s="14">
        <v>0.13297822056570299</v>
      </c>
      <c r="AM905" s="14">
        <v>0.14270955763537699</v>
      </c>
      <c r="AN905" s="14">
        <v>7.4398969025978895E-2</v>
      </c>
      <c r="AO905" s="14"/>
      <c r="AP905" s="14">
        <v>0.104004538697463</v>
      </c>
      <c r="AQ905" s="14">
        <v>7.6592682343601698E-2</v>
      </c>
      <c r="AR905" s="14">
        <v>0.128164031604277</v>
      </c>
      <c r="AS905" s="14">
        <v>0.11044420214983899</v>
      </c>
      <c r="AT905" s="14">
        <v>0.124861676639641</v>
      </c>
      <c r="AU905" s="14"/>
      <c r="AV905" s="14" t="s">
        <v>84</v>
      </c>
      <c r="AW905" s="14">
        <v>9.3319291288266701E-2</v>
      </c>
      <c r="AX905" s="14">
        <v>8.8226890436052696E-2</v>
      </c>
      <c r="AY905" s="14">
        <v>7.3543336619508903E-2</v>
      </c>
      <c r="AZ905" s="14">
        <v>0.105068314035123</v>
      </c>
      <c r="BA905" s="14"/>
      <c r="BB905" s="14">
        <v>0.13764608125324501</v>
      </c>
      <c r="BC905" s="14">
        <v>0.10526141031156599</v>
      </c>
      <c r="BD905" s="14">
        <v>0.17317774756877</v>
      </c>
      <c r="BE905" s="14"/>
      <c r="BF905" s="14">
        <v>0.130761033302326</v>
      </c>
    </row>
    <row r="906" spans="2:58" x14ac:dyDescent="0.35">
      <c r="B906" t="s">
        <v>249</v>
      </c>
      <c r="C906" s="14">
        <v>7.5724770800641605E-2</v>
      </c>
      <c r="D906" s="14">
        <v>6.6177625234833296E-2</v>
      </c>
      <c r="E906" s="14">
        <v>8.5289393566559804E-2</v>
      </c>
      <c r="F906" s="14"/>
      <c r="G906" s="14">
        <v>3.1183135132459801E-2</v>
      </c>
      <c r="H906" s="14">
        <v>4.0810804606356298E-2</v>
      </c>
      <c r="I906" s="14">
        <v>7.1994772142792096E-2</v>
      </c>
      <c r="J906" s="14">
        <v>7.4005894245785298E-2</v>
      </c>
      <c r="K906" s="14">
        <v>0.12368143133666901</v>
      </c>
      <c r="L906" s="14">
        <v>0.105930780075634</v>
      </c>
      <c r="M906" s="14"/>
      <c r="N906" s="14">
        <v>7.2542564359837303E-2</v>
      </c>
      <c r="O906" s="14">
        <v>6.14414621025903E-2</v>
      </c>
      <c r="P906" s="14">
        <v>0.104260764633217</v>
      </c>
      <c r="Q906" s="14">
        <v>6.8406604967358703E-2</v>
      </c>
      <c r="R906" s="14"/>
      <c r="S906" s="14">
        <v>4.7698984422026802E-2</v>
      </c>
      <c r="T906" s="14">
        <v>0.108552817532016</v>
      </c>
      <c r="U906" s="14">
        <v>0.129321837210817</v>
      </c>
      <c r="V906" s="14">
        <v>9.6805498809853396E-2</v>
      </c>
      <c r="W906" s="14">
        <v>9.4452720829383899E-2</v>
      </c>
      <c r="X906" s="14">
        <v>5.5991424530769697E-2</v>
      </c>
      <c r="Y906" s="14">
        <v>5.10352022252447E-2</v>
      </c>
      <c r="Z906" s="14">
        <v>3.4655954466767301E-2</v>
      </c>
      <c r="AA906" s="14">
        <v>3.9444316361971703E-2</v>
      </c>
      <c r="AB906" s="14">
        <v>9.0610342061239593E-2</v>
      </c>
      <c r="AC906" s="14">
        <v>8.42761324101165E-2</v>
      </c>
      <c r="AD906" s="14">
        <v>6.81028033590063E-2</v>
      </c>
      <c r="AE906" s="14"/>
      <c r="AF906" s="14">
        <v>0.107481356949478</v>
      </c>
      <c r="AG906" s="14">
        <v>6.1654849033842503E-2</v>
      </c>
      <c r="AH906" s="14">
        <v>5.7757833165110399E-2</v>
      </c>
      <c r="AI906" s="14"/>
      <c r="AJ906" s="14">
        <v>0.134143984060699</v>
      </c>
      <c r="AK906" s="14">
        <v>2.22193591165737E-2</v>
      </c>
      <c r="AL906" s="14">
        <v>5.59939931809392E-2</v>
      </c>
      <c r="AM906" s="14">
        <v>0.105373447254742</v>
      </c>
      <c r="AN906" s="14">
        <v>5.9978725992600797E-2</v>
      </c>
      <c r="AO906" s="14"/>
      <c r="AP906" s="14">
        <v>0.13001313255274699</v>
      </c>
      <c r="AQ906" s="14">
        <v>1.8870424315229801E-2</v>
      </c>
      <c r="AR906" s="14">
        <v>6.1064445228807399E-2</v>
      </c>
      <c r="AS906" s="14">
        <v>0.11907572724886201</v>
      </c>
      <c r="AT906" s="14">
        <v>0.16243274112829501</v>
      </c>
      <c r="AU906" s="14"/>
      <c r="AV906" s="14" t="s">
        <v>84</v>
      </c>
      <c r="AW906" s="14">
        <v>7.8589209809773297E-2</v>
      </c>
      <c r="AX906" s="14">
        <v>6.8237419949357406E-2</v>
      </c>
      <c r="AY906" s="14">
        <v>7.6373963965582894E-2</v>
      </c>
      <c r="AZ906" s="14">
        <v>0</v>
      </c>
      <c r="BA906" s="14"/>
      <c r="BB906" s="14">
        <v>4.4125088103897502E-2</v>
      </c>
      <c r="BC906" s="14">
        <v>0.155452498655788</v>
      </c>
      <c r="BD906" s="14">
        <v>0.243047139729931</v>
      </c>
      <c r="BE906" s="14"/>
      <c r="BF906" s="14">
        <v>0.132986147823903</v>
      </c>
    </row>
    <row r="907" spans="2:58" x14ac:dyDescent="0.35">
      <c r="B907" t="s">
        <v>287</v>
      </c>
      <c r="C907" s="14">
        <v>0.155244460181854</v>
      </c>
      <c r="D907" s="14">
        <v>0.164129415284335</v>
      </c>
      <c r="E907" s="14">
        <v>0.14700973647985299</v>
      </c>
      <c r="F907" s="14"/>
      <c r="G907" s="14">
        <v>5.2316935546410197E-2</v>
      </c>
      <c r="H907" s="14">
        <v>8.2488292353223802E-2</v>
      </c>
      <c r="I907" s="14">
        <v>0.124661762449871</v>
      </c>
      <c r="J907" s="14">
        <v>0.144631988052498</v>
      </c>
      <c r="K907" s="14">
        <v>0.26026772562413802</v>
      </c>
      <c r="L907" s="14">
        <v>0.245762655180298</v>
      </c>
      <c r="M907" s="14"/>
      <c r="N907" s="14">
        <v>0.12963490345006001</v>
      </c>
      <c r="O907" s="14">
        <v>0.15570493055090401</v>
      </c>
      <c r="P907" s="14">
        <v>0.17884358119249899</v>
      </c>
      <c r="Q907" s="14">
        <v>0.15801785264941401</v>
      </c>
      <c r="R907" s="14"/>
      <c r="S907" s="14">
        <v>8.6878067193079403E-2</v>
      </c>
      <c r="T907" s="14">
        <v>0.178012095157634</v>
      </c>
      <c r="U907" s="14">
        <v>0.15302379417895901</v>
      </c>
      <c r="V907" s="14">
        <v>0.18695007536786801</v>
      </c>
      <c r="W907" s="14">
        <v>0.193550575362817</v>
      </c>
      <c r="X907" s="14">
        <v>0.156938496694845</v>
      </c>
      <c r="Y907" s="14">
        <v>0.194065069925764</v>
      </c>
      <c r="Z907" s="14">
        <v>0.10496975137893599</v>
      </c>
      <c r="AA907" s="14">
        <v>0.1512216418682</v>
      </c>
      <c r="AB907" s="14">
        <v>0.12536261662279499</v>
      </c>
      <c r="AC907" s="14">
        <v>0.151516431413494</v>
      </c>
      <c r="AD907" s="14">
        <v>0.26683196159943801</v>
      </c>
      <c r="AE907" s="14"/>
      <c r="AF907" s="14">
        <v>0.27117751659366701</v>
      </c>
      <c r="AG907" s="14">
        <v>9.1345629709323001E-2</v>
      </c>
      <c r="AH907" s="14">
        <v>0.111827738124832</v>
      </c>
      <c r="AI907" s="14"/>
      <c r="AJ907" s="14">
        <v>0.282265996083854</v>
      </c>
      <c r="AK907" s="14">
        <v>3.27558296572441E-2</v>
      </c>
      <c r="AL907" s="14">
        <v>0.110989960453608</v>
      </c>
      <c r="AM907" s="14">
        <v>0.40147367107245602</v>
      </c>
      <c r="AN907" s="14">
        <v>0.16133794801516799</v>
      </c>
      <c r="AO907" s="14"/>
      <c r="AP907" s="14">
        <v>0.30331877278462299</v>
      </c>
      <c r="AQ907" s="14">
        <v>1.8212479029503601E-2</v>
      </c>
      <c r="AR907" s="14">
        <v>0.12318478817574501</v>
      </c>
      <c r="AS907" s="14">
        <v>0.31932027390260198</v>
      </c>
      <c r="AT907" s="14">
        <v>0.19343473519728399</v>
      </c>
      <c r="AU907" s="14"/>
      <c r="AV907" s="14" t="s">
        <v>84</v>
      </c>
      <c r="AW907" s="14">
        <v>0.146985907295377</v>
      </c>
      <c r="AX907" s="14">
        <v>0.13056532480810401</v>
      </c>
      <c r="AY907" s="14">
        <v>7.5134322832247399E-2</v>
      </c>
      <c r="AZ907" s="14">
        <v>0.25823683176014001</v>
      </c>
      <c r="BA907" s="14"/>
      <c r="BB907" s="14">
        <v>3.79812030185303E-2</v>
      </c>
      <c r="BC907" s="14">
        <v>0.36885533833611001</v>
      </c>
      <c r="BD907" s="14">
        <v>0.22663712329309599</v>
      </c>
      <c r="BE907" s="14"/>
      <c r="BF907" s="14">
        <v>0.23232138479529199</v>
      </c>
    </row>
    <row r="908" spans="2:58" x14ac:dyDescent="0.35">
      <c r="B908" t="s">
        <v>97</v>
      </c>
      <c r="C908" s="14">
        <v>7.1528111713870898E-2</v>
      </c>
      <c r="D908" s="14">
        <v>5.8641125934733501E-2</v>
      </c>
      <c r="E908" s="14">
        <v>8.3335712619465596E-2</v>
      </c>
      <c r="F908" s="14"/>
      <c r="G908" s="14">
        <v>8.7688695626955498E-2</v>
      </c>
      <c r="H908" s="14">
        <v>6.1603603459924099E-2</v>
      </c>
      <c r="I908" s="14">
        <v>7.2024154732496903E-2</v>
      </c>
      <c r="J908" s="14">
        <v>7.5993591581038702E-2</v>
      </c>
      <c r="K908" s="14">
        <v>8.79174757100364E-2</v>
      </c>
      <c r="L908" s="14">
        <v>5.3780803285792302E-2</v>
      </c>
      <c r="M908" s="14"/>
      <c r="N908" s="14">
        <v>5.2508419301941098E-2</v>
      </c>
      <c r="O908" s="14">
        <v>7.6178624064318606E-2</v>
      </c>
      <c r="P908" s="14">
        <v>6.35412015107054E-2</v>
      </c>
      <c r="Q908" s="14">
        <v>9.3522559999462407E-2</v>
      </c>
      <c r="R908" s="14"/>
      <c r="S908" s="14">
        <v>7.13930568180286E-2</v>
      </c>
      <c r="T908" s="14">
        <v>6.9045363206876306E-2</v>
      </c>
      <c r="U908" s="14">
        <v>6.7209466131534196E-2</v>
      </c>
      <c r="V908" s="14">
        <v>0.109025132964055</v>
      </c>
      <c r="W908" s="14">
        <v>1.9838046755473699E-2</v>
      </c>
      <c r="X908" s="14">
        <v>7.03797600209118E-2</v>
      </c>
      <c r="Y908" s="14">
        <v>8.4620397499348493E-2</v>
      </c>
      <c r="Z908" s="14">
        <v>5.8451269165820802E-2</v>
      </c>
      <c r="AA908" s="14">
        <v>5.1495487775449302E-2</v>
      </c>
      <c r="AB908" s="14">
        <v>8.7025668732842107E-2</v>
      </c>
      <c r="AC908" s="14">
        <v>9.1683187552663595E-2</v>
      </c>
      <c r="AD908" s="14">
        <v>8.17825901951936E-2</v>
      </c>
      <c r="AE908" s="14"/>
      <c r="AF908" s="14">
        <v>5.6942498976064002E-2</v>
      </c>
      <c r="AG908" s="14">
        <v>5.9600805144167303E-2</v>
      </c>
      <c r="AH908" s="14">
        <v>0.12347364621747101</v>
      </c>
      <c r="AI908" s="14"/>
      <c r="AJ908" s="14">
        <v>5.8153647172180398E-2</v>
      </c>
      <c r="AK908" s="14">
        <v>5.6876646883218702E-2</v>
      </c>
      <c r="AL908" s="14">
        <v>7.9238492698670504E-2</v>
      </c>
      <c r="AM908" s="14">
        <v>4.1160758042572701E-2</v>
      </c>
      <c r="AN908" s="14">
        <v>0.121399514526307</v>
      </c>
      <c r="AO908" s="14"/>
      <c r="AP908" s="14">
        <v>6.6526684277777706E-2</v>
      </c>
      <c r="AQ908" s="14">
        <v>4.1521200233729398E-2</v>
      </c>
      <c r="AR908" s="14">
        <v>0.10614799563029199</v>
      </c>
      <c r="AS908" s="14">
        <v>4.8555251973632502E-2</v>
      </c>
      <c r="AT908" s="14">
        <v>0.13622248394368899</v>
      </c>
      <c r="AU908" s="14"/>
      <c r="AV908" s="14" t="s">
        <v>84</v>
      </c>
      <c r="AW908" s="14">
        <v>7.4033019587965598E-2</v>
      </c>
      <c r="AX908" s="14">
        <v>5.0475065627162301E-2</v>
      </c>
      <c r="AY908" s="14">
        <v>4.9981970864440499E-2</v>
      </c>
      <c r="AZ908" s="14">
        <v>4.0770131071692903E-2</v>
      </c>
      <c r="BA908" s="14"/>
      <c r="BB908" s="14">
        <v>4.7135542362405101E-2</v>
      </c>
      <c r="BC908" s="14">
        <v>4.5119601711481001E-2</v>
      </c>
      <c r="BD908" s="14">
        <v>9.1695763409737494E-2</v>
      </c>
      <c r="BE908" s="14"/>
      <c r="BF908" s="14">
        <v>5.9874344703609299E-2</v>
      </c>
    </row>
    <row r="909" spans="2:58" x14ac:dyDescent="0.35"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</row>
    <row r="910" spans="2:58" x14ac:dyDescent="0.35">
      <c r="B910" s="6" t="s">
        <v>289</v>
      </c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</row>
    <row r="911" spans="2:58" x14ac:dyDescent="0.35">
      <c r="B911" s="24" t="s">
        <v>82</v>
      </c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</row>
    <row r="912" spans="2:58" x14ac:dyDescent="0.35">
      <c r="B912" t="s">
        <v>281</v>
      </c>
      <c r="C912" s="14">
        <v>4.0916202817440503E-2</v>
      </c>
      <c r="D912" s="14">
        <v>3.8746962589426601E-2</v>
      </c>
      <c r="E912" s="14">
        <v>4.3159426437389799E-2</v>
      </c>
      <c r="F912" s="14"/>
      <c r="G912" s="14">
        <v>2.6785388905915201E-2</v>
      </c>
      <c r="H912" s="14">
        <v>6.0755232397981897E-2</v>
      </c>
      <c r="I912" s="14">
        <v>4.1061824650731597E-2</v>
      </c>
      <c r="J912" s="14">
        <v>5.7185693383304002E-2</v>
      </c>
      <c r="K912" s="14">
        <v>4.0358627778072899E-2</v>
      </c>
      <c r="L912" s="14">
        <v>2.11892724562079E-2</v>
      </c>
      <c r="M912" s="14"/>
      <c r="N912" s="14">
        <v>3.6388393104889699E-2</v>
      </c>
      <c r="O912" s="14">
        <v>3.75986898026619E-2</v>
      </c>
      <c r="P912" s="14">
        <v>5.0158948941121599E-2</v>
      </c>
      <c r="Q912" s="14">
        <v>4.1875016549694298E-2</v>
      </c>
      <c r="R912" s="14"/>
      <c r="S912" s="14">
        <v>4.4012858260965702E-2</v>
      </c>
      <c r="T912" s="14">
        <v>2.97531939767284E-2</v>
      </c>
      <c r="U912" s="14">
        <v>5.6833540709191797E-2</v>
      </c>
      <c r="V912" s="14">
        <v>4.8310206990915303E-2</v>
      </c>
      <c r="W912" s="14">
        <v>2.0271821989987601E-2</v>
      </c>
      <c r="X912" s="14">
        <v>5.0117190056220097E-2</v>
      </c>
      <c r="Y912" s="14">
        <v>4.0562510626850901E-2</v>
      </c>
      <c r="Z912" s="14">
        <v>2.2155067283951699E-2</v>
      </c>
      <c r="AA912" s="14">
        <v>3.92267371153628E-2</v>
      </c>
      <c r="AB912" s="14">
        <v>3.1376781100755098E-2</v>
      </c>
      <c r="AC912" s="14">
        <v>4.7446742230387598E-2</v>
      </c>
      <c r="AD912" s="14">
        <v>8.0638401763627202E-2</v>
      </c>
      <c r="AE912" s="14"/>
      <c r="AF912" s="14">
        <v>4.36537799603154E-2</v>
      </c>
      <c r="AG912" s="14">
        <v>4.2819446086186097E-2</v>
      </c>
      <c r="AH912" s="14">
        <v>4.0622387507082601E-2</v>
      </c>
      <c r="AI912" s="14"/>
      <c r="AJ912" s="14">
        <v>3.3944914880531703E-2</v>
      </c>
      <c r="AK912" s="14">
        <v>4.1460437897999802E-2</v>
      </c>
      <c r="AL912" s="14">
        <v>3.2438202729959703E-2</v>
      </c>
      <c r="AM912" s="14">
        <v>0</v>
      </c>
      <c r="AN912" s="14">
        <v>4.9479214817919899E-2</v>
      </c>
      <c r="AO912" s="14"/>
      <c r="AP912" s="14">
        <v>2.5375543249270199E-2</v>
      </c>
      <c r="AQ912" s="14">
        <v>4.2549485554489001E-2</v>
      </c>
      <c r="AR912" s="14">
        <v>4.60464882406224E-2</v>
      </c>
      <c r="AS912" s="14">
        <v>7.2224195902057198E-2</v>
      </c>
      <c r="AT912" s="14">
        <v>4.2090029101546002E-2</v>
      </c>
      <c r="AU912" s="14"/>
      <c r="AV912" s="14" t="s">
        <v>84</v>
      </c>
      <c r="AW912" s="14">
        <v>3.2540380377638997E-2</v>
      </c>
      <c r="AX912" s="14">
        <v>3.2010899977923002E-2</v>
      </c>
      <c r="AY912" s="14">
        <v>7.6606802831127099E-2</v>
      </c>
      <c r="AZ912" s="14">
        <v>0</v>
      </c>
      <c r="BA912" s="14"/>
      <c r="BB912" s="14">
        <v>1.7540806482573001E-2</v>
      </c>
      <c r="BC912" s="14">
        <v>6.9006631832556606E-2</v>
      </c>
      <c r="BD912" s="14">
        <v>3.9370167865258203E-2</v>
      </c>
      <c r="BE912" s="14"/>
      <c r="BF912" s="14">
        <v>4.0559906069787897E-2</v>
      </c>
    </row>
    <row r="913" spans="2:58" x14ac:dyDescent="0.35">
      <c r="B913" t="s">
        <v>282</v>
      </c>
      <c r="C913" s="14">
        <v>5.1229608296389999E-2</v>
      </c>
      <c r="D913" s="14">
        <v>5.0235459138770998E-2</v>
      </c>
      <c r="E913" s="14">
        <v>5.1341201326697498E-2</v>
      </c>
      <c r="F913" s="14"/>
      <c r="G913" s="14">
        <v>9.2456021036279701E-2</v>
      </c>
      <c r="H913" s="14">
        <v>8.93660257533683E-2</v>
      </c>
      <c r="I913" s="14">
        <v>4.6208147604789501E-2</v>
      </c>
      <c r="J913" s="14">
        <v>4.3817472212030598E-2</v>
      </c>
      <c r="K913" s="14">
        <v>3.1487240094209001E-2</v>
      </c>
      <c r="L913" s="14">
        <v>1.6195747430366201E-2</v>
      </c>
      <c r="M913" s="14"/>
      <c r="N913" s="14">
        <v>4.5757347512296202E-2</v>
      </c>
      <c r="O913" s="14">
        <v>4.6420967855476697E-2</v>
      </c>
      <c r="P913" s="14">
        <v>5.0856789558526898E-2</v>
      </c>
      <c r="Q913" s="14">
        <v>6.1356399218280101E-2</v>
      </c>
      <c r="R913" s="14"/>
      <c r="S913" s="14">
        <v>6.4473823422919296E-2</v>
      </c>
      <c r="T913" s="14">
        <v>5.5868184123560698E-2</v>
      </c>
      <c r="U913" s="14">
        <v>4.1147852141367999E-2</v>
      </c>
      <c r="V913" s="14">
        <v>2.6426772988052499E-2</v>
      </c>
      <c r="W913" s="14">
        <v>5.5781076897479E-2</v>
      </c>
      <c r="X913" s="14">
        <v>7.4785766221908107E-2</v>
      </c>
      <c r="Y913" s="14">
        <v>5.8209082214967497E-2</v>
      </c>
      <c r="Z913" s="14">
        <v>4.84116533588329E-2</v>
      </c>
      <c r="AA913" s="14">
        <v>6.6385034815584498E-2</v>
      </c>
      <c r="AB913" s="14">
        <v>4.2360312841555302E-2</v>
      </c>
      <c r="AC913" s="14">
        <v>9.1908775944909808E-3</v>
      </c>
      <c r="AD913" s="14">
        <v>1.5647934993575301E-2</v>
      </c>
      <c r="AE913" s="14"/>
      <c r="AF913" s="14">
        <v>3.7890410897614302E-2</v>
      </c>
      <c r="AG913" s="14">
        <v>5.6761642629520298E-2</v>
      </c>
      <c r="AH913" s="14">
        <v>3.70067576499577E-2</v>
      </c>
      <c r="AI913" s="14"/>
      <c r="AJ913" s="14">
        <v>4.27182796678321E-2</v>
      </c>
      <c r="AK913" s="14">
        <v>7.6426303670137793E-2</v>
      </c>
      <c r="AL913" s="14">
        <v>5.7496882419942399E-2</v>
      </c>
      <c r="AM913" s="14">
        <v>3.43374492943904E-2</v>
      </c>
      <c r="AN913" s="14">
        <v>8.1992200348479597E-3</v>
      </c>
      <c r="AO913" s="14"/>
      <c r="AP913" s="14">
        <v>4.6232370429682298E-2</v>
      </c>
      <c r="AQ913" s="14">
        <v>7.3267539683714994E-2</v>
      </c>
      <c r="AR913" s="14">
        <v>4.6758504273743999E-2</v>
      </c>
      <c r="AS913" s="14">
        <v>2.03638811968655E-2</v>
      </c>
      <c r="AT913" s="14">
        <v>3.5010431477758799E-2</v>
      </c>
      <c r="AU913" s="14"/>
      <c r="AV913" s="14" t="s">
        <v>84</v>
      </c>
      <c r="AW913" s="14">
        <v>3.8516821245067598E-2</v>
      </c>
      <c r="AX913" s="14">
        <v>6.98273636388244E-2</v>
      </c>
      <c r="AY913" s="14">
        <v>4.9193339804219201E-2</v>
      </c>
      <c r="AZ913" s="14">
        <v>0</v>
      </c>
      <c r="BA913" s="14"/>
      <c r="BB913" s="14">
        <v>7.9411030449995396E-2</v>
      </c>
      <c r="BC913" s="14">
        <v>1.45938486090598E-2</v>
      </c>
      <c r="BD913" s="14">
        <v>4.1930312862554303E-2</v>
      </c>
      <c r="BE913" s="14"/>
      <c r="BF913" s="14">
        <v>4.3217648528000703E-2</v>
      </c>
    </row>
    <row r="914" spans="2:58" x14ac:dyDescent="0.35">
      <c r="B914" t="s">
        <v>283</v>
      </c>
      <c r="C914" s="14">
        <v>0.117934793860784</v>
      </c>
      <c r="D914" s="14">
        <v>0.114258136678294</v>
      </c>
      <c r="E914" s="14">
        <v>0.121880309606514</v>
      </c>
      <c r="F914" s="14"/>
      <c r="G914" s="14">
        <v>0.16106762798073501</v>
      </c>
      <c r="H914" s="14">
        <v>0.13412168579887099</v>
      </c>
      <c r="I914" s="14">
        <v>0.13589312065773701</v>
      </c>
      <c r="J914" s="14">
        <v>0.10113854029419</v>
      </c>
      <c r="K914" s="14">
        <v>6.42864030385501E-2</v>
      </c>
      <c r="L914" s="14">
        <v>0.11124168665661301</v>
      </c>
      <c r="M914" s="14"/>
      <c r="N914" s="14">
        <v>0.15394882336433099</v>
      </c>
      <c r="O914" s="14">
        <v>9.86549963366435E-2</v>
      </c>
      <c r="P914" s="14">
        <v>0.112720800320908</v>
      </c>
      <c r="Q914" s="14">
        <v>0.103898233716105</v>
      </c>
      <c r="R914" s="14"/>
      <c r="S914" s="14">
        <v>0.145833545020219</v>
      </c>
      <c r="T914" s="14">
        <v>0.121947481997026</v>
      </c>
      <c r="U914" s="14">
        <v>9.4534414076712606E-2</v>
      </c>
      <c r="V914" s="14">
        <v>9.3758926579167498E-2</v>
      </c>
      <c r="W914" s="14">
        <v>0.120904770617242</v>
      </c>
      <c r="X914" s="14">
        <v>0.12555650413427</v>
      </c>
      <c r="Y914" s="14">
        <v>0.130202176098246</v>
      </c>
      <c r="Z914" s="14">
        <v>0.151623635932263</v>
      </c>
      <c r="AA914" s="14">
        <v>0.118483452164479</v>
      </c>
      <c r="AB914" s="14">
        <v>9.0764972260479498E-2</v>
      </c>
      <c r="AC914" s="14">
        <v>0.113158015525998</v>
      </c>
      <c r="AD914" s="14">
        <v>8.5245906497611004E-2</v>
      </c>
      <c r="AE914" s="14"/>
      <c r="AF914" s="14">
        <v>9.7508938717517202E-2</v>
      </c>
      <c r="AG914" s="14">
        <v>0.12768815645542</v>
      </c>
      <c r="AH914" s="14">
        <v>0.106756099795712</v>
      </c>
      <c r="AI914" s="14"/>
      <c r="AJ914" s="14">
        <v>9.4698178182060194E-2</v>
      </c>
      <c r="AK914" s="14">
        <v>0.14394383293705401</v>
      </c>
      <c r="AL914" s="14">
        <v>0.16767976127974901</v>
      </c>
      <c r="AM914" s="14">
        <v>0</v>
      </c>
      <c r="AN914" s="14">
        <v>9.2177116780310098E-2</v>
      </c>
      <c r="AO914" s="14"/>
      <c r="AP914" s="14">
        <v>0.109715902707265</v>
      </c>
      <c r="AQ914" s="14">
        <v>0.163161946455498</v>
      </c>
      <c r="AR914" s="14">
        <v>0.113324329867765</v>
      </c>
      <c r="AS914" s="14">
        <v>8.2683532870252305E-2</v>
      </c>
      <c r="AT914" s="14">
        <v>5.50794485937387E-2</v>
      </c>
      <c r="AU914" s="14"/>
      <c r="AV914" s="14" t="s">
        <v>84</v>
      </c>
      <c r="AW914" s="14">
        <v>0.12698420226083801</v>
      </c>
      <c r="AX914" s="14">
        <v>0.12798951851080101</v>
      </c>
      <c r="AY914" s="14">
        <v>0.18207408175315901</v>
      </c>
      <c r="AZ914" s="14">
        <v>0.10118576988488499</v>
      </c>
      <c r="BA914" s="14"/>
      <c r="BB914" s="14">
        <v>0.14856662783897601</v>
      </c>
      <c r="BC914" s="14">
        <v>0.105044634821361</v>
      </c>
      <c r="BD914" s="14">
        <v>2.4817047692093301E-2</v>
      </c>
      <c r="BE914" s="14"/>
      <c r="BF914" s="14">
        <v>9.8839100302480706E-2</v>
      </c>
    </row>
    <row r="915" spans="2:58" x14ac:dyDescent="0.35">
      <c r="B915" t="s">
        <v>284</v>
      </c>
      <c r="C915" s="14">
        <v>0.20057819314977701</v>
      </c>
      <c r="D915" s="14">
        <v>0.21848809633921201</v>
      </c>
      <c r="E915" s="14">
        <v>0.18262502063785499</v>
      </c>
      <c r="F915" s="14"/>
      <c r="G915" s="14">
        <v>0.21273728039640699</v>
      </c>
      <c r="H915" s="14">
        <v>0.23547757318090601</v>
      </c>
      <c r="I915" s="14">
        <v>0.24833652943972501</v>
      </c>
      <c r="J915" s="14">
        <v>0.19480644211213999</v>
      </c>
      <c r="K915" s="14">
        <v>0.13803311974009599</v>
      </c>
      <c r="L915" s="14">
        <v>0.17206212362863199</v>
      </c>
      <c r="M915" s="14"/>
      <c r="N915" s="14">
        <v>0.200613449362498</v>
      </c>
      <c r="O915" s="14">
        <v>0.228929083388032</v>
      </c>
      <c r="P915" s="14">
        <v>0.19743953597923</v>
      </c>
      <c r="Q915" s="14">
        <v>0.17737084408612699</v>
      </c>
      <c r="R915" s="14"/>
      <c r="S915" s="14">
        <v>0.197131946999169</v>
      </c>
      <c r="T915" s="14">
        <v>0.171540317113684</v>
      </c>
      <c r="U915" s="14">
        <v>0.19885790307054199</v>
      </c>
      <c r="V915" s="14">
        <v>0.204998839057178</v>
      </c>
      <c r="W915" s="14">
        <v>0.20894381811021601</v>
      </c>
      <c r="X915" s="14">
        <v>0.21194359184060599</v>
      </c>
      <c r="Y915" s="14">
        <v>0.17053465612334601</v>
      </c>
      <c r="Z915" s="14">
        <v>0.29617115841734099</v>
      </c>
      <c r="AA915" s="14">
        <v>0.21850915487161501</v>
      </c>
      <c r="AB915" s="14">
        <v>0.20715458624887101</v>
      </c>
      <c r="AC915" s="14">
        <v>0.19712486431469101</v>
      </c>
      <c r="AD915" s="14">
        <v>0.153502482989957</v>
      </c>
      <c r="AE915" s="14"/>
      <c r="AF915" s="14">
        <v>0.153800125219094</v>
      </c>
      <c r="AG915" s="14">
        <v>0.236933196000712</v>
      </c>
      <c r="AH915" s="14">
        <v>0.22172255549775499</v>
      </c>
      <c r="AI915" s="14"/>
      <c r="AJ915" s="14">
        <v>0.12669849870533201</v>
      </c>
      <c r="AK915" s="14">
        <v>0.30039464913724401</v>
      </c>
      <c r="AL915" s="14">
        <v>0.15027641626213201</v>
      </c>
      <c r="AM915" s="14">
        <v>0.16746079683246801</v>
      </c>
      <c r="AN915" s="14">
        <v>0.194605860552958</v>
      </c>
      <c r="AO915" s="14"/>
      <c r="AP915" s="14">
        <v>9.3747255843565594E-2</v>
      </c>
      <c r="AQ915" s="14">
        <v>0.29393056561195002</v>
      </c>
      <c r="AR915" s="14">
        <v>0.190606971464407</v>
      </c>
      <c r="AS915" s="14">
        <v>9.9947712066431396E-2</v>
      </c>
      <c r="AT915" s="14">
        <v>0.13786812857851799</v>
      </c>
      <c r="AU915" s="14"/>
      <c r="AV915" s="14" t="s">
        <v>84</v>
      </c>
      <c r="AW915" s="14">
        <v>0.22023396563808501</v>
      </c>
      <c r="AX915" s="14">
        <v>0.23287483819677299</v>
      </c>
      <c r="AY915" s="14">
        <v>0.22318314013861601</v>
      </c>
      <c r="AZ915" s="14">
        <v>0.44484313062067399</v>
      </c>
      <c r="BA915" s="14"/>
      <c r="BB915" s="14">
        <v>0.30570286051634699</v>
      </c>
      <c r="BC915" s="14">
        <v>8.1301077734490093E-2</v>
      </c>
      <c r="BD915" s="14">
        <v>0.104872324555371</v>
      </c>
      <c r="BE915" s="14"/>
      <c r="BF915" s="14">
        <v>0.15968963686937401</v>
      </c>
    </row>
    <row r="916" spans="2:58" x14ac:dyDescent="0.35">
      <c r="B916" t="s">
        <v>285</v>
      </c>
      <c r="C916" s="14">
        <v>0.19465539053844499</v>
      </c>
      <c r="D916" s="14">
        <v>0.18884086142648501</v>
      </c>
      <c r="E916" s="14">
        <v>0.20000093843618499</v>
      </c>
      <c r="F916" s="14"/>
      <c r="G916" s="14">
        <v>0.215846186284299</v>
      </c>
      <c r="H916" s="14">
        <v>0.23512411694156099</v>
      </c>
      <c r="I916" s="14">
        <v>0.194810972843599</v>
      </c>
      <c r="J916" s="14">
        <v>0.19427687656593801</v>
      </c>
      <c r="K916" s="14">
        <v>0.18126930836310201</v>
      </c>
      <c r="L916" s="14">
        <v>0.156843565687804</v>
      </c>
      <c r="M916" s="14"/>
      <c r="N916" s="14">
        <v>0.218077872796447</v>
      </c>
      <c r="O916" s="14">
        <v>0.20884481842691799</v>
      </c>
      <c r="P916" s="14">
        <v>0.144494835642379</v>
      </c>
      <c r="Q916" s="14">
        <v>0.19837642550436699</v>
      </c>
      <c r="R916" s="14"/>
      <c r="S916" s="14">
        <v>0.22092575278048401</v>
      </c>
      <c r="T916" s="14">
        <v>0.220423486572108</v>
      </c>
      <c r="U916" s="14">
        <v>0.150664432418638</v>
      </c>
      <c r="V916" s="14">
        <v>0.170366971264897</v>
      </c>
      <c r="W916" s="14">
        <v>0.206567618927437</v>
      </c>
      <c r="X916" s="14">
        <v>0.15739306606537701</v>
      </c>
      <c r="Y916" s="14">
        <v>0.18209642445726201</v>
      </c>
      <c r="Z916" s="14">
        <v>0.17853803956299799</v>
      </c>
      <c r="AA916" s="14">
        <v>0.19267406774357301</v>
      </c>
      <c r="AB916" s="14">
        <v>0.217364976074295</v>
      </c>
      <c r="AC916" s="14">
        <v>0.21872477758800499</v>
      </c>
      <c r="AD916" s="14">
        <v>0.18827441215346999</v>
      </c>
      <c r="AE916" s="14"/>
      <c r="AF916" s="14">
        <v>0.15063577167179701</v>
      </c>
      <c r="AG916" s="14">
        <v>0.22465253251591</v>
      </c>
      <c r="AH916" s="14">
        <v>0.217272256742779</v>
      </c>
      <c r="AI916" s="14"/>
      <c r="AJ916" s="14">
        <v>0.145212229306871</v>
      </c>
      <c r="AK916" s="14">
        <v>0.252278573248778</v>
      </c>
      <c r="AL916" s="14">
        <v>0.206483122285223</v>
      </c>
      <c r="AM916" s="14">
        <v>7.4677881461991696E-2</v>
      </c>
      <c r="AN916" s="14">
        <v>0.226461544748739</v>
      </c>
      <c r="AO916" s="14"/>
      <c r="AP916" s="14">
        <v>0.12025335687619899</v>
      </c>
      <c r="AQ916" s="14">
        <v>0.27119483832271002</v>
      </c>
      <c r="AR916" s="14">
        <v>0.192060159432378</v>
      </c>
      <c r="AS916" s="14">
        <v>0.134465202070297</v>
      </c>
      <c r="AT916" s="14">
        <v>0.172838911396093</v>
      </c>
      <c r="AU916" s="14"/>
      <c r="AV916" s="14" t="s">
        <v>84</v>
      </c>
      <c r="AW916" s="14">
        <v>0.18068987608929499</v>
      </c>
      <c r="AX916" s="14">
        <v>0.217647301630116</v>
      </c>
      <c r="AY916" s="14">
        <v>0.18677518414069699</v>
      </c>
      <c r="AZ916" s="14">
        <v>9.1517349330035899E-2</v>
      </c>
      <c r="BA916" s="14"/>
      <c r="BB916" s="14">
        <v>0.25954250343150997</v>
      </c>
      <c r="BC916" s="14">
        <v>9.6808243446423803E-2</v>
      </c>
      <c r="BD916" s="14">
        <v>0.173913246430452</v>
      </c>
      <c r="BE916" s="14"/>
      <c r="BF916" s="14">
        <v>0.167788744134964</v>
      </c>
    </row>
    <row r="917" spans="2:58" x14ac:dyDescent="0.35">
      <c r="B917" t="s">
        <v>286</v>
      </c>
      <c r="C917" s="14">
        <v>9.1675777828778296E-2</v>
      </c>
      <c r="D917" s="14">
        <v>9.5816680173074903E-2</v>
      </c>
      <c r="E917" s="14">
        <v>8.7894977457200693E-2</v>
      </c>
      <c r="F917" s="14"/>
      <c r="G917" s="14">
        <v>7.7515754042387794E-2</v>
      </c>
      <c r="H917" s="14">
        <v>6.6176726274550499E-2</v>
      </c>
      <c r="I917" s="14">
        <v>8.6362379559670605E-2</v>
      </c>
      <c r="J917" s="14">
        <v>8.1038676233834095E-2</v>
      </c>
      <c r="K917" s="14">
        <v>0.110030877252353</v>
      </c>
      <c r="L917" s="14">
        <v>0.122470966118938</v>
      </c>
      <c r="M917" s="14"/>
      <c r="N917" s="14">
        <v>0.104354021762972</v>
      </c>
      <c r="O917" s="14">
        <v>9.8162190905574501E-2</v>
      </c>
      <c r="P917" s="14">
        <v>8.04847966595236E-2</v>
      </c>
      <c r="Q917" s="14">
        <v>8.0797329229292003E-2</v>
      </c>
      <c r="R917" s="14"/>
      <c r="S917" s="14">
        <v>0.10342266684758999</v>
      </c>
      <c r="T917" s="14">
        <v>6.1216178431839498E-2</v>
      </c>
      <c r="U917" s="14">
        <v>0.116377416795493</v>
      </c>
      <c r="V917" s="14">
        <v>8.1155959039767203E-2</v>
      </c>
      <c r="W917" s="14">
        <v>8.7648681733723394E-2</v>
      </c>
      <c r="X917" s="14">
        <v>9.2450824457415801E-2</v>
      </c>
      <c r="Y917" s="14">
        <v>8.2548839869032706E-2</v>
      </c>
      <c r="Z917" s="14">
        <v>8.1145025086946806E-2</v>
      </c>
      <c r="AA917" s="14">
        <v>9.6107101705564704E-2</v>
      </c>
      <c r="AB917" s="14">
        <v>9.0183223854075997E-2</v>
      </c>
      <c r="AC917" s="14">
        <v>0.13315693078182</v>
      </c>
      <c r="AD917" s="14">
        <v>9.8428049141246102E-2</v>
      </c>
      <c r="AE917" s="14"/>
      <c r="AF917" s="14">
        <v>8.4769689647595195E-2</v>
      </c>
      <c r="AG917" s="14">
        <v>0.10975371334458101</v>
      </c>
      <c r="AH917" s="14">
        <v>6.0530824309314599E-2</v>
      </c>
      <c r="AI917" s="14"/>
      <c r="AJ917" s="14">
        <v>9.6498405918896898E-2</v>
      </c>
      <c r="AK917" s="14">
        <v>7.1381902475949999E-2</v>
      </c>
      <c r="AL917" s="14">
        <v>0.13791459067159401</v>
      </c>
      <c r="AM917" s="14">
        <v>0.13747259456837499</v>
      </c>
      <c r="AN917" s="14">
        <v>6.2938291935785998E-2</v>
      </c>
      <c r="AO917" s="14"/>
      <c r="AP917" s="14">
        <v>0.102649448886102</v>
      </c>
      <c r="AQ917" s="14">
        <v>6.9615168500711797E-2</v>
      </c>
      <c r="AR917" s="14">
        <v>0.12355563543529299</v>
      </c>
      <c r="AS917" s="14">
        <v>7.7054656932072002E-2</v>
      </c>
      <c r="AT917" s="14">
        <v>0.13688357031603199</v>
      </c>
      <c r="AU917" s="14"/>
      <c r="AV917" s="14" t="s">
        <v>84</v>
      </c>
      <c r="AW917" s="14">
        <v>0.10292255683232</v>
      </c>
      <c r="AX917" s="14">
        <v>9.5402990155221107E-2</v>
      </c>
      <c r="AY917" s="14">
        <v>9.2307223426991505E-2</v>
      </c>
      <c r="AZ917" s="14">
        <v>0.112212321154306</v>
      </c>
      <c r="BA917" s="14"/>
      <c r="BB917" s="14">
        <v>4.3975112374265102E-2</v>
      </c>
      <c r="BC917" s="14">
        <v>6.0318483422959E-2</v>
      </c>
      <c r="BD917" s="14">
        <v>0.191169892030466</v>
      </c>
      <c r="BE917" s="14"/>
      <c r="BF917" s="14">
        <v>8.6969841211881005E-2</v>
      </c>
    </row>
    <row r="918" spans="2:58" x14ac:dyDescent="0.35">
      <c r="B918" t="s">
        <v>249</v>
      </c>
      <c r="C918" s="14">
        <v>6.3722369336851395E-2</v>
      </c>
      <c r="D918" s="14">
        <v>5.0473819892750099E-2</v>
      </c>
      <c r="E918" s="14">
        <v>7.6873042087712395E-2</v>
      </c>
      <c r="F918" s="14"/>
      <c r="G918" s="14">
        <v>4.6283991316447302E-2</v>
      </c>
      <c r="H918" s="14">
        <v>3.2952466903261299E-2</v>
      </c>
      <c r="I918" s="14">
        <v>5.4787278907069401E-2</v>
      </c>
      <c r="J918" s="14">
        <v>7.9884327629117804E-2</v>
      </c>
      <c r="K918" s="14">
        <v>5.5021252635676497E-2</v>
      </c>
      <c r="L918" s="14">
        <v>0.100274478586726</v>
      </c>
      <c r="M918" s="14"/>
      <c r="N918" s="14">
        <v>5.3156418102690201E-2</v>
      </c>
      <c r="O918" s="14">
        <v>5.3825461728985502E-2</v>
      </c>
      <c r="P918" s="14">
        <v>9.8789347656486198E-2</v>
      </c>
      <c r="Q918" s="14">
        <v>5.5755368026394997E-2</v>
      </c>
      <c r="R918" s="14"/>
      <c r="S918" s="14">
        <v>6.3679043811461597E-2</v>
      </c>
      <c r="T918" s="14">
        <v>8.5218065204276994E-2</v>
      </c>
      <c r="U918" s="14">
        <v>7.8852895285028896E-2</v>
      </c>
      <c r="V918" s="14">
        <v>5.9532919036448799E-2</v>
      </c>
      <c r="W918" s="14">
        <v>5.3316603714989801E-2</v>
      </c>
      <c r="X918" s="14">
        <v>4.9776849700062797E-2</v>
      </c>
      <c r="Y918" s="14">
        <v>7.4010045775392996E-2</v>
      </c>
      <c r="Z918" s="14">
        <v>3.4655954466767301E-2</v>
      </c>
      <c r="AA918" s="14">
        <v>4.8610568757529303E-2</v>
      </c>
      <c r="AB918" s="14">
        <v>7.0513334608079306E-2</v>
      </c>
      <c r="AC918" s="14">
        <v>6.63247465560831E-2</v>
      </c>
      <c r="AD918" s="14">
        <v>5.09299578916644E-2</v>
      </c>
      <c r="AE918" s="14"/>
      <c r="AF918" s="14">
        <v>8.0446347874064003E-2</v>
      </c>
      <c r="AG918" s="14">
        <v>5.2557942278356098E-2</v>
      </c>
      <c r="AH918" s="14">
        <v>6.5594097255784106E-2</v>
      </c>
      <c r="AI918" s="14"/>
      <c r="AJ918" s="14">
        <v>0.110047495206161</v>
      </c>
      <c r="AK918" s="14">
        <v>2.13822936582088E-2</v>
      </c>
      <c r="AL918" s="14">
        <v>3.8540973701388197E-2</v>
      </c>
      <c r="AM918" s="14">
        <v>3.32867058950502E-2</v>
      </c>
      <c r="AN918" s="14">
        <v>7.2632025466800601E-2</v>
      </c>
      <c r="AO918" s="14"/>
      <c r="AP918" s="14">
        <v>0.121468959986766</v>
      </c>
      <c r="AQ918" s="14">
        <v>1.8305571413050999E-2</v>
      </c>
      <c r="AR918" s="14">
        <v>6.6195874374381694E-2</v>
      </c>
      <c r="AS918" s="14">
        <v>0.107636620285326</v>
      </c>
      <c r="AT918" s="14">
        <v>6.9741121268037096E-2</v>
      </c>
      <c r="AU918" s="14"/>
      <c r="AV918" s="14" t="s">
        <v>84</v>
      </c>
      <c r="AW918" s="14">
        <v>6.4924881194231801E-2</v>
      </c>
      <c r="AX918" s="14">
        <v>5.5231595519669802E-2</v>
      </c>
      <c r="AY918" s="14">
        <v>5.0865281890267101E-2</v>
      </c>
      <c r="AZ918" s="14">
        <v>8.1166856776209398E-2</v>
      </c>
      <c r="BA918" s="14"/>
      <c r="BB918" s="14">
        <v>6.3195363947063002E-2</v>
      </c>
      <c r="BC918" s="14">
        <v>0.12808870465005101</v>
      </c>
      <c r="BD918" s="14">
        <v>6.3818343566569E-2</v>
      </c>
      <c r="BE918" s="14"/>
      <c r="BF918" s="14">
        <v>9.7651234790429697E-2</v>
      </c>
    </row>
    <row r="919" spans="2:58" x14ac:dyDescent="0.35">
      <c r="B919" t="s">
        <v>287</v>
      </c>
      <c r="C919" s="14">
        <v>0.15657580883701</v>
      </c>
      <c r="D919" s="14">
        <v>0.173148630315616</v>
      </c>
      <c r="E919" s="14">
        <v>0.14082313084513301</v>
      </c>
      <c r="F919" s="14"/>
      <c r="G919" s="14">
        <v>5.7943745066931403E-2</v>
      </c>
      <c r="H919" s="14">
        <v>8.51983623290999E-2</v>
      </c>
      <c r="I919" s="14">
        <v>0.116150705908466</v>
      </c>
      <c r="J919" s="14">
        <v>0.16700146355605999</v>
      </c>
      <c r="K919" s="14">
        <v>0.272006268230718</v>
      </c>
      <c r="L919" s="14">
        <v>0.22697050309390501</v>
      </c>
      <c r="M919" s="14"/>
      <c r="N919" s="14">
        <v>0.12855861322538401</v>
      </c>
      <c r="O919" s="14">
        <v>0.15140730328135299</v>
      </c>
      <c r="P919" s="14">
        <v>0.183294983055516</v>
      </c>
      <c r="Q919" s="14">
        <v>0.16520922612135899</v>
      </c>
      <c r="R919" s="14"/>
      <c r="S919" s="14">
        <v>9.2680205392357703E-2</v>
      </c>
      <c r="T919" s="14">
        <v>0.17388707457795999</v>
      </c>
      <c r="U919" s="14">
        <v>0.18900021036560699</v>
      </c>
      <c r="V919" s="14">
        <v>0.189159277392104</v>
      </c>
      <c r="W919" s="14">
        <v>0.19355439903219601</v>
      </c>
      <c r="X919" s="14">
        <v>0.162331639388692</v>
      </c>
      <c r="Y919" s="14">
        <v>0.170580100448291</v>
      </c>
      <c r="Z919" s="14">
        <v>0.11692297893824399</v>
      </c>
      <c r="AA919" s="14">
        <v>0.159597014510234</v>
      </c>
      <c r="AB919" s="14">
        <v>0.12564990536869</v>
      </c>
      <c r="AC919" s="14">
        <v>0.141802127169633</v>
      </c>
      <c r="AD919" s="14">
        <v>0.21436508263217499</v>
      </c>
      <c r="AE919" s="14"/>
      <c r="AF919" s="14">
        <v>0.27821307270421403</v>
      </c>
      <c r="AG919" s="14">
        <v>8.06375951192006E-2</v>
      </c>
      <c r="AH919" s="14">
        <v>0.12714489812933399</v>
      </c>
      <c r="AI919" s="14"/>
      <c r="AJ919" s="14">
        <v>0.28437001745403001</v>
      </c>
      <c r="AK919" s="14">
        <v>3.2593905406147899E-2</v>
      </c>
      <c r="AL919" s="14">
        <v>0.112705708685683</v>
      </c>
      <c r="AM919" s="14">
        <v>0.47722676076641701</v>
      </c>
      <c r="AN919" s="14">
        <v>0.15353431928182301</v>
      </c>
      <c r="AO919" s="14"/>
      <c r="AP919" s="14">
        <v>0.30030827155742001</v>
      </c>
      <c r="AQ919" s="14">
        <v>1.6541716890699401E-2</v>
      </c>
      <c r="AR919" s="14">
        <v>0.11666402871161299</v>
      </c>
      <c r="AS919" s="14">
        <v>0.35690036351355098</v>
      </c>
      <c r="AT919" s="14">
        <v>0.183685167508255</v>
      </c>
      <c r="AU919" s="14"/>
      <c r="AV919" s="14" t="s">
        <v>84</v>
      </c>
      <c r="AW919" s="14">
        <v>0.154246176862741</v>
      </c>
      <c r="AX919" s="14">
        <v>0.11398192269392</v>
      </c>
      <c r="AY919" s="14">
        <v>6.9316484289090693E-2</v>
      </c>
      <c r="AZ919" s="14">
        <v>0.16907457223389</v>
      </c>
      <c r="BA919" s="14"/>
      <c r="BB919" s="14">
        <v>2.6326307350383299E-2</v>
      </c>
      <c r="BC919" s="14">
        <v>0.403692951910682</v>
      </c>
      <c r="BD919" s="14">
        <v>0.229317594758226</v>
      </c>
      <c r="BE919" s="14"/>
      <c r="BF919" s="14">
        <v>0.23897510071184599</v>
      </c>
    </row>
    <row r="920" spans="2:58" x14ac:dyDescent="0.35">
      <c r="B920" t="s">
        <v>97</v>
      </c>
      <c r="C920" s="14">
        <v>8.2711855334524506E-2</v>
      </c>
      <c r="D920" s="14">
        <v>6.99913534463701E-2</v>
      </c>
      <c r="E920" s="14">
        <v>9.5401953165312497E-2</v>
      </c>
      <c r="F920" s="14"/>
      <c r="G920" s="14">
        <v>0.10936400497059801</v>
      </c>
      <c r="H920" s="14">
        <v>6.0827810420399697E-2</v>
      </c>
      <c r="I920" s="14">
        <v>7.6389040428211499E-2</v>
      </c>
      <c r="J920" s="14">
        <v>8.08505080133851E-2</v>
      </c>
      <c r="K920" s="14">
        <v>0.107506902867222</v>
      </c>
      <c r="L920" s="14">
        <v>7.2751656340807797E-2</v>
      </c>
      <c r="M920" s="14"/>
      <c r="N920" s="14">
        <v>5.9145060768491298E-2</v>
      </c>
      <c r="O920" s="14">
        <v>7.6156488274355005E-2</v>
      </c>
      <c r="P920" s="14">
        <v>8.1759962186309001E-2</v>
      </c>
      <c r="Q920" s="14">
        <v>0.115361157548381</v>
      </c>
      <c r="R920" s="14"/>
      <c r="S920" s="14">
        <v>6.7840157464833101E-2</v>
      </c>
      <c r="T920" s="14">
        <v>8.0146018002816705E-2</v>
      </c>
      <c r="U920" s="14">
        <v>7.3731335137418599E-2</v>
      </c>
      <c r="V920" s="14">
        <v>0.12629012765146999</v>
      </c>
      <c r="W920" s="14">
        <v>5.3011208976727897E-2</v>
      </c>
      <c r="X920" s="14">
        <v>7.5644568135447496E-2</v>
      </c>
      <c r="Y920" s="14">
        <v>9.1256164386610703E-2</v>
      </c>
      <c r="Z920" s="14">
        <v>7.0376486952655096E-2</v>
      </c>
      <c r="AA920" s="14">
        <v>6.0406868316058002E-2</v>
      </c>
      <c r="AB920" s="14">
        <v>0.12463190764319899</v>
      </c>
      <c r="AC920" s="14">
        <v>7.3070918238890795E-2</v>
      </c>
      <c r="AD920" s="14">
        <v>0.112967771936674</v>
      </c>
      <c r="AE920" s="14"/>
      <c r="AF920" s="14">
        <v>7.3081863307789499E-2</v>
      </c>
      <c r="AG920" s="14">
        <v>6.8195775570113401E-2</v>
      </c>
      <c r="AH920" s="14">
        <v>0.123350123112282</v>
      </c>
      <c r="AI920" s="14"/>
      <c r="AJ920" s="14">
        <v>6.5811980678285698E-2</v>
      </c>
      <c r="AK920" s="14">
        <v>6.0138101568480998E-2</v>
      </c>
      <c r="AL920" s="14">
        <v>9.6464341964327793E-2</v>
      </c>
      <c r="AM920" s="14">
        <v>7.5537811181307493E-2</v>
      </c>
      <c r="AN920" s="14">
        <v>0.13997240638081501</v>
      </c>
      <c r="AO920" s="14"/>
      <c r="AP920" s="14">
        <v>8.0248890463730904E-2</v>
      </c>
      <c r="AQ920" s="14">
        <v>5.1433167567176599E-2</v>
      </c>
      <c r="AR920" s="14">
        <v>0.104788008199796</v>
      </c>
      <c r="AS920" s="14">
        <v>4.8723835163146399E-2</v>
      </c>
      <c r="AT920" s="14">
        <v>0.16680319176002101</v>
      </c>
      <c r="AU920" s="14"/>
      <c r="AV920" s="14" t="s">
        <v>84</v>
      </c>
      <c r="AW920" s="14">
        <v>7.8941139499783305E-2</v>
      </c>
      <c r="AX920" s="14">
        <v>5.50335696767527E-2</v>
      </c>
      <c r="AY920" s="14">
        <v>6.9678461725833099E-2</v>
      </c>
      <c r="AZ920" s="14">
        <v>0</v>
      </c>
      <c r="BA920" s="14"/>
      <c r="BB920" s="14">
        <v>5.5739387608887303E-2</v>
      </c>
      <c r="BC920" s="14">
        <v>4.1145423572417399E-2</v>
      </c>
      <c r="BD920" s="14">
        <v>0.13079107023900999</v>
      </c>
      <c r="BE920" s="14"/>
      <c r="BF920" s="14">
        <v>6.6308787381235607E-2</v>
      </c>
    </row>
    <row r="921" spans="2:58" x14ac:dyDescent="0.35"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</row>
    <row r="922" spans="2:58" x14ac:dyDescent="0.35">
      <c r="B922" s="6" t="s">
        <v>302</v>
      </c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</row>
    <row r="923" spans="2:58" x14ac:dyDescent="0.35">
      <c r="B923" s="24" t="s">
        <v>82</v>
      </c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</row>
    <row r="924" spans="2:58" x14ac:dyDescent="0.35">
      <c r="B924" t="s">
        <v>297</v>
      </c>
      <c r="C924" s="14">
        <v>0.21410200111060401</v>
      </c>
      <c r="D924" s="14">
        <v>0.23538925366215699</v>
      </c>
      <c r="E924" s="14">
        <v>0.193906539694647</v>
      </c>
      <c r="F924" s="14"/>
      <c r="G924" s="14">
        <v>0.103076234676234</v>
      </c>
      <c r="H924" s="14">
        <v>0.138886434732714</v>
      </c>
      <c r="I924" s="14">
        <v>0.15204215612644301</v>
      </c>
      <c r="J924" s="14">
        <v>0.17824742873197599</v>
      </c>
      <c r="K924" s="14">
        <v>0.31217205052839198</v>
      </c>
      <c r="L924" s="14">
        <v>0.36283652258817101</v>
      </c>
      <c r="M924" s="14"/>
      <c r="N924" s="14">
        <v>0.233271364123461</v>
      </c>
      <c r="O924" s="14">
        <v>0.201012676022125</v>
      </c>
      <c r="P924" s="14">
        <v>0.20721061603527399</v>
      </c>
      <c r="Q924" s="14">
        <v>0.21287596807710099</v>
      </c>
      <c r="R924" s="14"/>
      <c r="S924" s="14">
        <v>0.22554182347177201</v>
      </c>
      <c r="T924" s="14">
        <v>0.216494870251701</v>
      </c>
      <c r="U924" s="14">
        <v>0.26584996934296401</v>
      </c>
      <c r="V924" s="14">
        <v>0.304046727364776</v>
      </c>
      <c r="W924" s="14">
        <v>0.23597657833875799</v>
      </c>
      <c r="X924" s="14">
        <v>0.233274495428304</v>
      </c>
      <c r="Y924" s="14">
        <v>0.18747020084954599</v>
      </c>
      <c r="Z924" s="14">
        <v>8.4044938821015006E-2</v>
      </c>
      <c r="AA924" s="14">
        <v>0.16212674235487001</v>
      </c>
      <c r="AB924" s="14">
        <v>0.15967152303944801</v>
      </c>
      <c r="AC924" s="14">
        <v>0.21034009022665801</v>
      </c>
      <c r="AD924" s="14">
        <v>0.237348640739177</v>
      </c>
      <c r="AE924" s="14"/>
      <c r="AF924" s="14">
        <v>0.33445688269104901</v>
      </c>
      <c r="AG924" s="14">
        <v>0.15922237543890999</v>
      </c>
      <c r="AH924" s="14">
        <v>0.14696936212813599</v>
      </c>
      <c r="AI924" s="14"/>
      <c r="AJ924" s="14">
        <v>0.45903502446120797</v>
      </c>
      <c r="AK924" s="14">
        <v>5.0438375957618603E-2</v>
      </c>
      <c r="AL924" s="14">
        <v>0.137476230209018</v>
      </c>
      <c r="AM924" s="14">
        <v>0.104296214232751</v>
      </c>
      <c r="AN924" s="14">
        <v>0.15717902954193799</v>
      </c>
      <c r="AO924" s="14"/>
      <c r="AP924" s="14">
        <v>0.66486768110462702</v>
      </c>
      <c r="AQ924" s="14">
        <v>4.8178599233965697E-2</v>
      </c>
      <c r="AR924" s="14">
        <v>0.125051442059462</v>
      </c>
      <c r="AS924" s="14">
        <v>0.29948845380300798</v>
      </c>
      <c r="AT924" s="14">
        <v>0.17185816715059901</v>
      </c>
      <c r="AU924" s="14"/>
      <c r="AV924" s="14" t="s">
        <v>84</v>
      </c>
      <c r="AW924" s="14">
        <v>0.16618805339647499</v>
      </c>
      <c r="AX924" s="14">
        <v>0.176293806156226</v>
      </c>
      <c r="AY924" s="14">
        <v>0.217468976395048</v>
      </c>
      <c r="AZ924" s="14">
        <v>0.16872347310983499</v>
      </c>
      <c r="BA924" s="14"/>
      <c r="BB924" s="14">
        <v>9.2891242473072094E-2</v>
      </c>
      <c r="BC924" s="14">
        <v>0.38428948090370102</v>
      </c>
      <c r="BD924" s="14">
        <v>0.26506776567692703</v>
      </c>
      <c r="BE924" s="14"/>
      <c r="BF924" s="14">
        <v>0.249115867871887</v>
      </c>
    </row>
    <row r="925" spans="2:58" x14ac:dyDescent="0.35">
      <c r="B925" t="s">
        <v>298</v>
      </c>
      <c r="C925" s="14">
        <v>0.106312123668341</v>
      </c>
      <c r="D925" s="14">
        <v>0.123994965279612</v>
      </c>
      <c r="E925" s="14">
        <v>8.9324972391899099E-2</v>
      </c>
      <c r="F925" s="14"/>
      <c r="G925" s="14">
        <v>0.117143571389797</v>
      </c>
      <c r="H925" s="14">
        <v>0.15357183374313499</v>
      </c>
      <c r="I925" s="14">
        <v>9.5134051071939299E-2</v>
      </c>
      <c r="J925" s="14">
        <v>0.100336901603278</v>
      </c>
      <c r="K925" s="14">
        <v>8.2364698010548701E-2</v>
      </c>
      <c r="L925" s="14">
        <v>9.0745984212296293E-2</v>
      </c>
      <c r="M925" s="14"/>
      <c r="N925" s="14">
        <v>0.118097872441673</v>
      </c>
      <c r="O925" s="14">
        <v>9.9750658608103102E-2</v>
      </c>
      <c r="P925" s="14">
        <v>0.11156875783670001</v>
      </c>
      <c r="Q925" s="14">
        <v>9.5784796579710493E-2</v>
      </c>
      <c r="R925" s="14"/>
      <c r="S925" s="14">
        <v>0.13856381790497899</v>
      </c>
      <c r="T925" s="14">
        <v>0.117115064169852</v>
      </c>
      <c r="U925" s="14">
        <v>9.0129952787575504E-2</v>
      </c>
      <c r="V925" s="14">
        <v>8.13175133912582E-2</v>
      </c>
      <c r="W925" s="14">
        <v>0.113076859133032</v>
      </c>
      <c r="X925" s="14">
        <v>0.119853464665911</v>
      </c>
      <c r="Y925" s="14">
        <v>0.106002397514341</v>
      </c>
      <c r="Z925" s="14">
        <v>0.14340746670918</v>
      </c>
      <c r="AA925" s="14">
        <v>8.3111676654216898E-2</v>
      </c>
      <c r="AB925" s="14">
        <v>7.0069227680467694E-2</v>
      </c>
      <c r="AC925" s="14">
        <v>9.4791491086807497E-2</v>
      </c>
      <c r="AD925" s="14">
        <v>0.13536245951869399</v>
      </c>
      <c r="AE925" s="14"/>
      <c r="AF925" s="14">
        <v>9.0168714300560102E-2</v>
      </c>
      <c r="AG925" s="14">
        <v>0.123767376360313</v>
      </c>
      <c r="AH925" s="14">
        <v>0.12418201416458099</v>
      </c>
      <c r="AI925" s="14"/>
      <c r="AJ925" s="14">
        <v>0.110557246471155</v>
      </c>
      <c r="AK925" s="14">
        <v>0.106327618563847</v>
      </c>
      <c r="AL925" s="14">
        <v>0.19335583993556199</v>
      </c>
      <c r="AM925" s="14">
        <v>3.1801960849776399E-2</v>
      </c>
      <c r="AN925" s="14">
        <v>8.9145233928762793E-2</v>
      </c>
      <c r="AO925" s="14"/>
      <c r="AP925" s="14">
        <v>0.105973129773831</v>
      </c>
      <c r="AQ925" s="14">
        <v>0.12598588266858299</v>
      </c>
      <c r="AR925" s="14">
        <v>0.183147323542659</v>
      </c>
      <c r="AS925" s="14">
        <v>6.5897996542780404E-2</v>
      </c>
      <c r="AT925" s="14">
        <v>0.10100517469028999</v>
      </c>
      <c r="AU925" s="14"/>
      <c r="AV925" s="14" t="s">
        <v>84</v>
      </c>
      <c r="AW925" s="14">
        <v>0.103763245775761</v>
      </c>
      <c r="AX925" s="14">
        <v>0.114885033930841</v>
      </c>
      <c r="AY925" s="14">
        <v>0.13220240402021599</v>
      </c>
      <c r="AZ925" s="14">
        <v>0.117473387000555</v>
      </c>
      <c r="BA925" s="14"/>
      <c r="BB925" s="14">
        <v>0.166457836137546</v>
      </c>
      <c r="BC925" s="14">
        <v>5.2134167909281701E-2</v>
      </c>
      <c r="BD925" s="14">
        <v>0.13108842867826401</v>
      </c>
      <c r="BE925" s="14"/>
      <c r="BF925" s="14">
        <v>0.11235514113711099</v>
      </c>
    </row>
    <row r="926" spans="2:58" x14ac:dyDescent="0.35">
      <c r="B926" t="s">
        <v>299</v>
      </c>
      <c r="C926" s="14">
        <v>0.35089216721783101</v>
      </c>
      <c r="D926" s="14">
        <v>0.36183166605377098</v>
      </c>
      <c r="E926" s="14">
        <v>0.34030674180532899</v>
      </c>
      <c r="F926" s="14"/>
      <c r="G926" s="14">
        <v>0.38213949597782498</v>
      </c>
      <c r="H926" s="14">
        <v>0.45424226262478601</v>
      </c>
      <c r="I926" s="14">
        <v>0.40556329303146899</v>
      </c>
      <c r="J926" s="14">
        <v>0.37463817595640603</v>
      </c>
      <c r="K926" s="14">
        <v>0.25939423359019997</v>
      </c>
      <c r="L926" s="14">
        <v>0.24382673659697299</v>
      </c>
      <c r="M926" s="14"/>
      <c r="N926" s="14">
        <v>0.37366347715468801</v>
      </c>
      <c r="O926" s="14">
        <v>0.37706806748951199</v>
      </c>
      <c r="P926" s="14">
        <v>0.320825203469502</v>
      </c>
      <c r="Q926" s="14">
        <v>0.32608769833557</v>
      </c>
      <c r="R926" s="14"/>
      <c r="S926" s="14">
        <v>0.35810827081768198</v>
      </c>
      <c r="T926" s="14">
        <v>0.31850478916735397</v>
      </c>
      <c r="U926" s="14">
        <v>0.28990237482855402</v>
      </c>
      <c r="V926" s="14">
        <v>0.28863264209311901</v>
      </c>
      <c r="W926" s="14">
        <v>0.33247594181989598</v>
      </c>
      <c r="X926" s="14">
        <v>0.38045969392599499</v>
      </c>
      <c r="Y926" s="14">
        <v>0.32796793037885102</v>
      </c>
      <c r="Z926" s="14">
        <v>0.43662620471868702</v>
      </c>
      <c r="AA926" s="14">
        <v>0.44879837245830201</v>
      </c>
      <c r="AB926" s="14">
        <v>0.37621845293004202</v>
      </c>
      <c r="AC926" s="14">
        <v>0.39238976010965798</v>
      </c>
      <c r="AD926" s="14">
        <v>0.203717954063381</v>
      </c>
      <c r="AE926" s="14"/>
      <c r="AF926" s="14">
        <v>0.22148909800602501</v>
      </c>
      <c r="AG926" s="14">
        <v>0.45762586326948301</v>
      </c>
      <c r="AH926" s="14">
        <v>0.34604107671335699</v>
      </c>
      <c r="AI926" s="14"/>
      <c r="AJ926" s="14">
        <v>0.135968107890415</v>
      </c>
      <c r="AK926" s="14">
        <v>0.64021939715458398</v>
      </c>
      <c r="AL926" s="14">
        <v>0.36385097112193798</v>
      </c>
      <c r="AM926" s="14">
        <v>0.20946746137624001</v>
      </c>
      <c r="AN926" s="14">
        <v>0.27851500570568499</v>
      </c>
      <c r="AO926" s="14"/>
      <c r="AP926" s="14">
        <v>6.3230454998585997E-2</v>
      </c>
      <c r="AQ926" s="14">
        <v>0.66728677487215005</v>
      </c>
      <c r="AR926" s="14">
        <v>0.31012312790170998</v>
      </c>
      <c r="AS926" s="14">
        <v>9.6274747250121903E-2</v>
      </c>
      <c r="AT926" s="14">
        <v>9.8398023930851494E-2</v>
      </c>
      <c r="AU926" s="14"/>
      <c r="AV926" s="14" t="s">
        <v>84</v>
      </c>
      <c r="AW926" s="14">
        <v>0.369906145750038</v>
      </c>
      <c r="AX926" s="14">
        <v>0.41681132808650001</v>
      </c>
      <c r="AY926" s="14">
        <v>0.40169976226422999</v>
      </c>
      <c r="AZ926" s="14">
        <v>0.383249853661771</v>
      </c>
      <c r="BA926" s="14"/>
      <c r="BB926" s="14">
        <v>0.50736936230042595</v>
      </c>
      <c r="BC926" s="14">
        <v>6.5879394584617001E-2</v>
      </c>
      <c r="BD926" s="14">
        <v>8.1019544148305506E-2</v>
      </c>
      <c r="BE926" s="14"/>
      <c r="BF926" s="14">
        <v>0.212382961822811</v>
      </c>
    </row>
    <row r="927" spans="2:58" x14ac:dyDescent="0.35">
      <c r="B927" t="s">
        <v>300</v>
      </c>
      <c r="C927" s="14">
        <v>0.22436654129427999</v>
      </c>
      <c r="D927" s="14">
        <v>0.207629868321734</v>
      </c>
      <c r="E927" s="14">
        <v>0.23936980510632599</v>
      </c>
      <c r="F927" s="14"/>
      <c r="G927" s="14">
        <v>0.23656244901955001</v>
      </c>
      <c r="H927" s="14">
        <v>0.17179727362439401</v>
      </c>
      <c r="I927" s="14">
        <v>0.24218220638462801</v>
      </c>
      <c r="J927" s="14">
        <v>0.24986272360343501</v>
      </c>
      <c r="K927" s="14">
        <v>0.244467483772597</v>
      </c>
      <c r="L927" s="14">
        <v>0.210208178959466</v>
      </c>
      <c r="M927" s="14"/>
      <c r="N927" s="14">
        <v>0.191073677292108</v>
      </c>
      <c r="O927" s="14">
        <v>0.228174134976562</v>
      </c>
      <c r="P927" s="14">
        <v>0.248669886828875</v>
      </c>
      <c r="Q927" s="14">
        <v>0.23268125930508499</v>
      </c>
      <c r="R927" s="14"/>
      <c r="S927" s="14">
        <v>0.16937246222340099</v>
      </c>
      <c r="T927" s="14">
        <v>0.23719516308348801</v>
      </c>
      <c r="U927" s="14">
        <v>0.24960093465928301</v>
      </c>
      <c r="V927" s="14">
        <v>0.22145038677586201</v>
      </c>
      <c r="W927" s="14">
        <v>0.224592260149129</v>
      </c>
      <c r="X927" s="14">
        <v>0.180195028012688</v>
      </c>
      <c r="Y927" s="14">
        <v>0.25457735478073301</v>
      </c>
      <c r="Z927" s="14">
        <v>0.21848979400038701</v>
      </c>
      <c r="AA927" s="14">
        <v>0.2236843128207</v>
      </c>
      <c r="AB927" s="14">
        <v>0.26925519643008999</v>
      </c>
      <c r="AC927" s="14">
        <v>0.23606365850154101</v>
      </c>
      <c r="AD927" s="14">
        <v>0.27502987099341297</v>
      </c>
      <c r="AE927" s="14"/>
      <c r="AF927" s="14">
        <v>0.27303188735435702</v>
      </c>
      <c r="AG927" s="14">
        <v>0.17818276100369401</v>
      </c>
      <c r="AH927" s="14">
        <v>0.20869295467492099</v>
      </c>
      <c r="AI927" s="14"/>
      <c r="AJ927" s="14">
        <v>0.22051048674682699</v>
      </c>
      <c r="AK927" s="14">
        <v>0.131118229173142</v>
      </c>
      <c r="AL927" s="14">
        <v>0.21453332535710801</v>
      </c>
      <c r="AM927" s="14">
        <v>0.55288170963844896</v>
      </c>
      <c r="AN927" s="14">
        <v>0.25909622645448999</v>
      </c>
      <c r="AO927" s="14"/>
      <c r="AP927" s="14">
        <v>0.110208363351567</v>
      </c>
      <c r="AQ927" s="14">
        <v>8.0146530801819396E-2</v>
      </c>
      <c r="AR927" s="14">
        <v>0.26816871624240901</v>
      </c>
      <c r="AS927" s="14">
        <v>0.47794737504017998</v>
      </c>
      <c r="AT927" s="14">
        <v>0.32728030102775502</v>
      </c>
      <c r="AU927" s="14"/>
      <c r="AV927" s="14" t="s">
        <v>84</v>
      </c>
      <c r="AW927" s="14">
        <v>0.23434018075715701</v>
      </c>
      <c r="AX927" s="14">
        <v>0.19095463382238001</v>
      </c>
      <c r="AY927" s="14">
        <v>0.20674772381040599</v>
      </c>
      <c r="AZ927" s="14">
        <v>0.24933757409117599</v>
      </c>
      <c r="BA927" s="14"/>
      <c r="BB927" s="14">
        <v>0.117600106281009</v>
      </c>
      <c r="BC927" s="14">
        <v>0.45036795751966902</v>
      </c>
      <c r="BD927" s="14">
        <v>0.36047172661312699</v>
      </c>
      <c r="BE927" s="14"/>
      <c r="BF927" s="14">
        <v>0.31991783066081297</v>
      </c>
    </row>
    <row r="928" spans="2:58" x14ac:dyDescent="0.35">
      <c r="B928" t="s">
        <v>97</v>
      </c>
      <c r="C928" s="14">
        <v>0.104327166708943</v>
      </c>
      <c r="D928" s="14">
        <v>7.1154246682725394E-2</v>
      </c>
      <c r="E928" s="14">
        <v>0.137091941001799</v>
      </c>
      <c r="F928" s="14"/>
      <c r="G928" s="14">
        <v>0.161078248936595</v>
      </c>
      <c r="H928" s="14">
        <v>8.1502195274971198E-2</v>
      </c>
      <c r="I928" s="14">
        <v>0.10507829338552099</v>
      </c>
      <c r="J928" s="14">
        <v>9.6914770104905304E-2</v>
      </c>
      <c r="K928" s="14">
        <v>0.101601534098262</v>
      </c>
      <c r="L928" s="14">
        <v>9.2382577643093905E-2</v>
      </c>
      <c r="M928" s="14"/>
      <c r="N928" s="14">
        <v>8.3893608988068996E-2</v>
      </c>
      <c r="O928" s="14">
        <v>9.3994462903697201E-2</v>
      </c>
      <c r="P928" s="14">
        <v>0.11172553582965</v>
      </c>
      <c r="Q928" s="14">
        <v>0.13257027770253399</v>
      </c>
      <c r="R928" s="14"/>
      <c r="S928" s="14">
        <v>0.108413625582166</v>
      </c>
      <c r="T928" s="14">
        <v>0.11069011332760501</v>
      </c>
      <c r="U928" s="14">
        <v>0.10451676838162299</v>
      </c>
      <c r="V928" s="14">
        <v>0.104552730374985</v>
      </c>
      <c r="W928" s="14">
        <v>9.3878360559184706E-2</v>
      </c>
      <c r="X928" s="14">
        <v>8.6217317967102997E-2</v>
      </c>
      <c r="Y928" s="14">
        <v>0.123982116476529</v>
      </c>
      <c r="Z928" s="14">
        <v>0.117431595750732</v>
      </c>
      <c r="AA928" s="14">
        <v>8.2278895711911298E-2</v>
      </c>
      <c r="AB928" s="14">
        <v>0.124785599919953</v>
      </c>
      <c r="AC928" s="14">
        <v>6.6415000075335906E-2</v>
      </c>
      <c r="AD928" s="14">
        <v>0.14854107468533501</v>
      </c>
      <c r="AE928" s="14"/>
      <c r="AF928" s="14">
        <v>8.0853417648008505E-2</v>
      </c>
      <c r="AG928" s="14">
        <v>8.1201623927600303E-2</v>
      </c>
      <c r="AH928" s="14">
        <v>0.174114592319005</v>
      </c>
      <c r="AI928" s="14"/>
      <c r="AJ928" s="14">
        <v>7.3929134430395393E-2</v>
      </c>
      <c r="AK928" s="14">
        <v>7.1896379150808598E-2</v>
      </c>
      <c r="AL928" s="14">
        <v>9.0783633376373601E-2</v>
      </c>
      <c r="AM928" s="14">
        <v>0.10155265390278399</v>
      </c>
      <c r="AN928" s="14">
        <v>0.216064504369124</v>
      </c>
      <c r="AO928" s="14"/>
      <c r="AP928" s="14">
        <v>5.5720370771389201E-2</v>
      </c>
      <c r="AQ928" s="14">
        <v>7.8402212423481707E-2</v>
      </c>
      <c r="AR928" s="14">
        <v>0.11350939025376</v>
      </c>
      <c r="AS928" s="14">
        <v>6.0391427363909497E-2</v>
      </c>
      <c r="AT928" s="14">
        <v>0.30145833320050502</v>
      </c>
      <c r="AU928" s="14"/>
      <c r="AV928" s="14" t="s">
        <v>84</v>
      </c>
      <c r="AW928" s="14">
        <v>0.12580237432056901</v>
      </c>
      <c r="AX928" s="14">
        <v>0.10105519800405199</v>
      </c>
      <c r="AY928" s="14">
        <v>4.1881133510099901E-2</v>
      </c>
      <c r="AZ928" s="14">
        <v>8.1215712136662496E-2</v>
      </c>
      <c r="BA928" s="14"/>
      <c r="BB928" s="14">
        <v>0.11568145280794601</v>
      </c>
      <c r="BC928" s="14">
        <v>4.73289990827305E-2</v>
      </c>
      <c r="BD928" s="14">
        <v>0.162352534883377</v>
      </c>
      <c r="BE928" s="14"/>
      <c r="BF928" s="14">
        <v>0.106228198507379</v>
      </c>
    </row>
    <row r="929" spans="2:58" x14ac:dyDescent="0.35"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</row>
    <row r="930" spans="2:58" x14ac:dyDescent="0.35">
      <c r="B930" s="6" t="s">
        <v>303</v>
      </c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</row>
    <row r="931" spans="2:58" x14ac:dyDescent="0.35">
      <c r="B931" s="24" t="s">
        <v>82</v>
      </c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</row>
    <row r="932" spans="2:58" x14ac:dyDescent="0.35">
      <c r="B932" t="s">
        <v>297</v>
      </c>
      <c r="C932" s="14">
        <v>0.19190967383073501</v>
      </c>
      <c r="D932" s="14">
        <v>0.20450788623909999</v>
      </c>
      <c r="E932" s="14">
        <v>0.18015012691221899</v>
      </c>
      <c r="F932" s="14"/>
      <c r="G932" s="14">
        <v>0.118090608305984</v>
      </c>
      <c r="H932" s="14">
        <v>0.13338055136773599</v>
      </c>
      <c r="I932" s="14">
        <v>0.137630105371749</v>
      </c>
      <c r="J932" s="14">
        <v>0.15069322033837201</v>
      </c>
      <c r="K932" s="14">
        <v>0.27214693473573098</v>
      </c>
      <c r="L932" s="14">
        <v>0.31236118856842399</v>
      </c>
      <c r="M932" s="14"/>
      <c r="N932" s="14">
        <v>0.21403216648013501</v>
      </c>
      <c r="O932" s="14">
        <v>0.17990871836803299</v>
      </c>
      <c r="P932" s="14">
        <v>0.18252486259307801</v>
      </c>
      <c r="Q932" s="14">
        <v>0.190156167861981</v>
      </c>
      <c r="R932" s="14"/>
      <c r="S932" s="14">
        <v>0.172258813845727</v>
      </c>
      <c r="T932" s="14">
        <v>0.208845607009183</v>
      </c>
      <c r="U932" s="14">
        <v>0.21332014119939399</v>
      </c>
      <c r="V932" s="14">
        <v>0.250006164880127</v>
      </c>
      <c r="W932" s="14">
        <v>0.22219520285552799</v>
      </c>
      <c r="X932" s="14">
        <v>0.22044254105414199</v>
      </c>
      <c r="Y932" s="14">
        <v>0.16906866800926601</v>
      </c>
      <c r="Z932" s="14">
        <v>9.4590686601253304E-2</v>
      </c>
      <c r="AA932" s="14">
        <v>0.15283530525283701</v>
      </c>
      <c r="AB932" s="14">
        <v>0.14442995063059499</v>
      </c>
      <c r="AC932" s="14">
        <v>0.20048174363589</v>
      </c>
      <c r="AD932" s="14">
        <v>0.28443195292558698</v>
      </c>
      <c r="AE932" s="14"/>
      <c r="AF932" s="14">
        <v>0.28497136482851798</v>
      </c>
      <c r="AG932" s="14">
        <v>0.150591659128091</v>
      </c>
      <c r="AH932" s="14">
        <v>0.128253825565699</v>
      </c>
      <c r="AI932" s="14"/>
      <c r="AJ932" s="14">
        <v>0.40729993110083701</v>
      </c>
      <c r="AK932" s="14">
        <v>5.2212289948690899E-2</v>
      </c>
      <c r="AL932" s="14">
        <v>0.127549057599669</v>
      </c>
      <c r="AM932" s="14">
        <v>0.105691496430877</v>
      </c>
      <c r="AN932" s="14">
        <v>0.12030812679563301</v>
      </c>
      <c r="AO932" s="14"/>
      <c r="AP932" s="14">
        <v>0.58508845287200595</v>
      </c>
      <c r="AQ932" s="14">
        <v>5.0786095957899603E-2</v>
      </c>
      <c r="AR932" s="14">
        <v>7.7377415587544296E-2</v>
      </c>
      <c r="AS932" s="14">
        <v>0.27346534903199099</v>
      </c>
      <c r="AT932" s="14">
        <v>0.148546706090597</v>
      </c>
      <c r="AU932" s="14"/>
      <c r="AV932" s="14" t="s">
        <v>84</v>
      </c>
      <c r="AW932" s="14">
        <v>0.16449985788180599</v>
      </c>
      <c r="AX932" s="14">
        <v>0.152160590432147</v>
      </c>
      <c r="AY932" s="14">
        <v>0.18965922857519399</v>
      </c>
      <c r="AZ932" s="14">
        <v>0.13515870685777501</v>
      </c>
      <c r="BA932" s="14"/>
      <c r="BB932" s="14">
        <v>9.0781452731807502E-2</v>
      </c>
      <c r="BC932" s="14">
        <v>0.34088939102035198</v>
      </c>
      <c r="BD932" s="14">
        <v>0.22559803115747801</v>
      </c>
      <c r="BE932" s="14"/>
      <c r="BF932" s="14">
        <v>0.211958738630495</v>
      </c>
    </row>
    <row r="933" spans="2:58" x14ac:dyDescent="0.35">
      <c r="B933" t="s">
        <v>298</v>
      </c>
      <c r="C933" s="14">
        <v>0.104598609885063</v>
      </c>
      <c r="D933" s="14">
        <v>0.120705661016762</v>
      </c>
      <c r="E933" s="14">
        <v>8.9148168144185996E-2</v>
      </c>
      <c r="F933" s="14"/>
      <c r="G933" s="14">
        <v>0.12216574629055001</v>
      </c>
      <c r="H933" s="14">
        <v>0.101358655288597</v>
      </c>
      <c r="I933" s="14">
        <v>0.111847382094066</v>
      </c>
      <c r="J933" s="14">
        <v>9.2707434690907406E-2</v>
      </c>
      <c r="K933" s="14">
        <v>9.6973207938795603E-2</v>
      </c>
      <c r="L933" s="14">
        <v>0.10447075649908</v>
      </c>
      <c r="M933" s="14"/>
      <c r="N933" s="14">
        <v>0.11984201656516399</v>
      </c>
      <c r="O933" s="14">
        <v>0.10034904820792299</v>
      </c>
      <c r="P933" s="14">
        <v>9.5037423153689807E-2</v>
      </c>
      <c r="Q933" s="14">
        <v>0.102829906426313</v>
      </c>
      <c r="R933" s="14"/>
      <c r="S933" s="14">
        <v>0.12933070747820699</v>
      </c>
      <c r="T933" s="14">
        <v>0.105135068512793</v>
      </c>
      <c r="U933" s="14">
        <v>0.102598169676666</v>
      </c>
      <c r="V933" s="14">
        <v>0.10330601239732901</v>
      </c>
      <c r="W933" s="14">
        <v>9.0542931357326703E-2</v>
      </c>
      <c r="X933" s="14">
        <v>9.9416022140552507E-2</v>
      </c>
      <c r="Y933" s="14">
        <v>0.111911244767815</v>
      </c>
      <c r="Z933" s="14">
        <v>0.13264718103825199</v>
      </c>
      <c r="AA933" s="14">
        <v>8.7577945507595206E-2</v>
      </c>
      <c r="AB933" s="14">
        <v>8.5662778289659097E-2</v>
      </c>
      <c r="AC933" s="14">
        <v>8.6991702867546303E-2</v>
      </c>
      <c r="AD933" s="14">
        <v>0.13638978794411899</v>
      </c>
      <c r="AE933" s="14"/>
      <c r="AF933" s="14">
        <v>0.10280402446393599</v>
      </c>
      <c r="AG933" s="14">
        <v>0.109347493448211</v>
      </c>
      <c r="AH933" s="14">
        <v>0.113189426450806</v>
      </c>
      <c r="AI933" s="14"/>
      <c r="AJ933" s="14">
        <v>0.122178010395587</v>
      </c>
      <c r="AK933" s="14">
        <v>8.5639780865764195E-2</v>
      </c>
      <c r="AL933" s="14">
        <v>0.17230932511852601</v>
      </c>
      <c r="AM933" s="14">
        <v>7.0288349111315304E-2</v>
      </c>
      <c r="AN933" s="14">
        <v>8.4339984840303403E-2</v>
      </c>
      <c r="AO933" s="14"/>
      <c r="AP933" s="14">
        <v>0.159529617102417</v>
      </c>
      <c r="AQ933" s="14">
        <v>8.3964441332977396E-2</v>
      </c>
      <c r="AR933" s="14">
        <v>0.19248007443137799</v>
      </c>
      <c r="AS933" s="14">
        <v>6.7248729918631206E-2</v>
      </c>
      <c r="AT933" s="14">
        <v>0.123252976728371</v>
      </c>
      <c r="AU933" s="14"/>
      <c r="AV933" s="14" t="s">
        <v>84</v>
      </c>
      <c r="AW933" s="14">
        <v>9.2895500287787799E-2</v>
      </c>
      <c r="AX933" s="14">
        <v>0.114548736745992</v>
      </c>
      <c r="AY933" s="14">
        <v>0.12869230364447701</v>
      </c>
      <c r="AZ933" s="14">
        <v>7.47215714922531E-2</v>
      </c>
      <c r="BA933" s="14"/>
      <c r="BB933" s="14">
        <v>8.1412522341686805E-2</v>
      </c>
      <c r="BC933" s="14">
        <v>4.5134954204246298E-2</v>
      </c>
      <c r="BD933" s="14">
        <v>0.17274657718244199</v>
      </c>
      <c r="BE933" s="14"/>
      <c r="BF933" s="14">
        <v>9.6763493259241398E-2</v>
      </c>
    </row>
    <row r="934" spans="2:58" x14ac:dyDescent="0.35">
      <c r="B934" t="s">
        <v>299</v>
      </c>
      <c r="C934" s="14">
        <v>0.38721977027479598</v>
      </c>
      <c r="D934" s="14">
        <v>0.390450917120295</v>
      </c>
      <c r="E934" s="14">
        <v>0.38428354172656998</v>
      </c>
      <c r="F934" s="14"/>
      <c r="G934" s="14">
        <v>0.36673845113919201</v>
      </c>
      <c r="H934" s="14">
        <v>0.49376768209307498</v>
      </c>
      <c r="I934" s="14">
        <v>0.42785539351053797</v>
      </c>
      <c r="J934" s="14">
        <v>0.442235508879191</v>
      </c>
      <c r="K934" s="14">
        <v>0.311584966294355</v>
      </c>
      <c r="L934" s="14">
        <v>0.287229586232432</v>
      </c>
      <c r="M934" s="14"/>
      <c r="N934" s="14">
        <v>0.38089580330359402</v>
      </c>
      <c r="O934" s="14">
        <v>0.40499642614070103</v>
      </c>
      <c r="P934" s="14">
        <v>0.39147741851606099</v>
      </c>
      <c r="Q934" s="14">
        <v>0.371196668315527</v>
      </c>
      <c r="R934" s="14"/>
      <c r="S934" s="14">
        <v>0.411244019381038</v>
      </c>
      <c r="T934" s="14">
        <v>0.31158251600501302</v>
      </c>
      <c r="U934" s="14">
        <v>0.38735038285148599</v>
      </c>
      <c r="V934" s="14">
        <v>0.34589626045344901</v>
      </c>
      <c r="W934" s="14">
        <v>0.33956602029012301</v>
      </c>
      <c r="X934" s="14">
        <v>0.40640656504336597</v>
      </c>
      <c r="Y934" s="14">
        <v>0.37074072027567301</v>
      </c>
      <c r="Z934" s="14">
        <v>0.45931185158506499</v>
      </c>
      <c r="AA934" s="14">
        <v>0.46675643961584801</v>
      </c>
      <c r="AB934" s="14">
        <v>0.430242760453172</v>
      </c>
      <c r="AC934" s="14">
        <v>0.44737269920278999</v>
      </c>
      <c r="AD934" s="14">
        <v>0.20581132304145899</v>
      </c>
      <c r="AE934" s="14"/>
      <c r="AF934" s="14">
        <v>0.26440111619580497</v>
      </c>
      <c r="AG934" s="14">
        <v>0.49356980757181901</v>
      </c>
      <c r="AH934" s="14">
        <v>0.37981844029784401</v>
      </c>
      <c r="AI934" s="14"/>
      <c r="AJ934" s="14">
        <v>0.17616339279377599</v>
      </c>
      <c r="AK934" s="14">
        <v>0.674674391372866</v>
      </c>
      <c r="AL934" s="14">
        <v>0.40789915993793202</v>
      </c>
      <c r="AM934" s="14">
        <v>0.17780035996722601</v>
      </c>
      <c r="AN934" s="14">
        <v>0.32863408027248903</v>
      </c>
      <c r="AO934" s="14"/>
      <c r="AP934" s="14">
        <v>7.8987907636145993E-2</v>
      </c>
      <c r="AQ934" s="14">
        <v>0.72362432772311003</v>
      </c>
      <c r="AR934" s="14">
        <v>0.38532730476282301</v>
      </c>
      <c r="AS934" s="14">
        <v>0.11358002135869801</v>
      </c>
      <c r="AT934" s="14">
        <v>0.120045231340136</v>
      </c>
      <c r="AU934" s="14"/>
      <c r="AV934" s="14" t="s">
        <v>84</v>
      </c>
      <c r="AW934" s="14">
        <v>0.41268980180966502</v>
      </c>
      <c r="AX934" s="14">
        <v>0.446522319210993</v>
      </c>
      <c r="AY934" s="14">
        <v>0.430745566836303</v>
      </c>
      <c r="AZ934" s="14">
        <v>0.38460134074688601</v>
      </c>
      <c r="BA934" s="14"/>
      <c r="BB934" s="14">
        <v>0.64988767003551096</v>
      </c>
      <c r="BC934" s="14">
        <v>7.9937146837267298E-2</v>
      </c>
      <c r="BD934" s="14">
        <v>0.12178748674548</v>
      </c>
      <c r="BE934" s="14"/>
      <c r="BF934" s="14">
        <v>0.27473128608349801</v>
      </c>
    </row>
    <row r="935" spans="2:58" x14ac:dyDescent="0.35">
      <c r="B935" t="s">
        <v>300</v>
      </c>
      <c r="C935" s="14">
        <v>0.228658033346818</v>
      </c>
      <c r="D935" s="14">
        <v>0.22007535600728301</v>
      </c>
      <c r="E935" s="14">
        <v>0.23569601803647999</v>
      </c>
      <c r="F935" s="14"/>
      <c r="G935" s="14">
        <v>0.261342085770224</v>
      </c>
      <c r="H935" s="14">
        <v>0.192196088316371</v>
      </c>
      <c r="I935" s="14">
        <v>0.228326588126185</v>
      </c>
      <c r="J935" s="14">
        <v>0.24646296302197501</v>
      </c>
      <c r="K935" s="14">
        <v>0.24227805664923799</v>
      </c>
      <c r="L935" s="14">
        <v>0.21314887454574399</v>
      </c>
      <c r="M935" s="14"/>
      <c r="N935" s="14">
        <v>0.206529484872115</v>
      </c>
      <c r="O935" s="14">
        <v>0.24072063748262801</v>
      </c>
      <c r="P935" s="14">
        <v>0.25323837998818799</v>
      </c>
      <c r="Q935" s="14">
        <v>0.216124726947309</v>
      </c>
      <c r="R935" s="14"/>
      <c r="S935" s="14">
        <v>0.18473214319557901</v>
      </c>
      <c r="T935" s="14">
        <v>0.27031546747973001</v>
      </c>
      <c r="U935" s="14">
        <v>0.205826922869319</v>
      </c>
      <c r="V935" s="14">
        <v>0.22394366792939899</v>
      </c>
      <c r="W935" s="14">
        <v>0.26197423741133502</v>
      </c>
      <c r="X935" s="14">
        <v>0.198162997083559</v>
      </c>
      <c r="Y935" s="14">
        <v>0.24898793850755799</v>
      </c>
      <c r="Z935" s="14">
        <v>0.23127435562325099</v>
      </c>
      <c r="AA935" s="14">
        <v>0.23338933147982599</v>
      </c>
      <c r="AB935" s="14">
        <v>0.24277837778885999</v>
      </c>
      <c r="AC935" s="14">
        <v>0.20742721393959901</v>
      </c>
      <c r="AD935" s="14">
        <v>0.26076664314938702</v>
      </c>
      <c r="AE935" s="14"/>
      <c r="AF935" s="14">
        <v>0.27439698586786199</v>
      </c>
      <c r="AG935" s="14">
        <v>0.175485893898783</v>
      </c>
      <c r="AH935" s="14">
        <v>0.22541230974177501</v>
      </c>
      <c r="AI935" s="14"/>
      <c r="AJ935" s="14">
        <v>0.22911766893565499</v>
      </c>
      <c r="AK935" s="14">
        <v>0.13499230821247499</v>
      </c>
      <c r="AL935" s="14">
        <v>0.21754752637667199</v>
      </c>
      <c r="AM935" s="14">
        <v>0.57904419372653204</v>
      </c>
      <c r="AN935" s="14">
        <v>0.28317313507456798</v>
      </c>
      <c r="AO935" s="14"/>
      <c r="AP935" s="14">
        <v>0.12871141665237201</v>
      </c>
      <c r="AQ935" s="14">
        <v>8.1406818144452997E-2</v>
      </c>
      <c r="AR935" s="14">
        <v>0.26491365804676598</v>
      </c>
      <c r="AS935" s="14">
        <v>0.48045569032322999</v>
      </c>
      <c r="AT935" s="14">
        <v>0.36132557778409702</v>
      </c>
      <c r="AU935" s="14"/>
      <c r="AV935" s="14" t="s">
        <v>84</v>
      </c>
      <c r="AW935" s="14">
        <v>0.22446216874550301</v>
      </c>
      <c r="AX935" s="14">
        <v>0.20795450816000699</v>
      </c>
      <c r="AY935" s="14">
        <v>0.201887546893709</v>
      </c>
      <c r="AZ935" s="14">
        <v>0.36474824983139298</v>
      </c>
      <c r="BA935" s="14"/>
      <c r="BB935" s="14">
        <v>0.10440679280441</v>
      </c>
      <c r="BC935" s="14">
        <v>0.47979823885366601</v>
      </c>
      <c r="BD935" s="14">
        <v>0.33444754462625798</v>
      </c>
      <c r="BE935" s="14"/>
      <c r="BF935" s="14">
        <v>0.32638247243013802</v>
      </c>
    </row>
    <row r="936" spans="2:58" x14ac:dyDescent="0.35">
      <c r="B936" t="s">
        <v>97</v>
      </c>
      <c r="C936" s="14">
        <v>8.7613912662587903E-2</v>
      </c>
      <c r="D936" s="14">
        <v>6.4260179616560401E-2</v>
      </c>
      <c r="E936" s="14">
        <v>0.110722145180546</v>
      </c>
      <c r="F936" s="14"/>
      <c r="G936" s="14">
        <v>0.131663108494051</v>
      </c>
      <c r="H936" s="14">
        <v>7.9297022934221598E-2</v>
      </c>
      <c r="I936" s="14">
        <v>9.4340530897462804E-2</v>
      </c>
      <c r="J936" s="14">
        <v>6.7900873069554807E-2</v>
      </c>
      <c r="K936" s="14">
        <v>7.7016834381880103E-2</v>
      </c>
      <c r="L936" s="14">
        <v>8.2789594154319496E-2</v>
      </c>
      <c r="M936" s="14"/>
      <c r="N936" s="14">
        <v>7.8700528778991502E-2</v>
      </c>
      <c r="O936" s="14">
        <v>7.4025169800715093E-2</v>
      </c>
      <c r="P936" s="14">
        <v>7.7721915748982906E-2</v>
      </c>
      <c r="Q936" s="14">
        <v>0.11969253044887</v>
      </c>
      <c r="R936" s="14"/>
      <c r="S936" s="14">
        <v>0.102434316099448</v>
      </c>
      <c r="T936" s="14">
        <v>0.10412134099328101</v>
      </c>
      <c r="U936" s="14">
        <v>9.0904383403135405E-2</v>
      </c>
      <c r="V936" s="14">
        <v>7.6847894339696604E-2</v>
      </c>
      <c r="W936" s="14">
        <v>8.5721608085687601E-2</v>
      </c>
      <c r="X936" s="14">
        <v>7.5571874678380002E-2</v>
      </c>
      <c r="Y936" s="14">
        <v>9.9291428439687898E-2</v>
      </c>
      <c r="Z936" s="14">
        <v>8.21759251521791E-2</v>
      </c>
      <c r="AA936" s="14">
        <v>5.9440978143893597E-2</v>
      </c>
      <c r="AB936" s="14">
        <v>9.6886132837713607E-2</v>
      </c>
      <c r="AC936" s="14">
        <v>5.77266403541749E-2</v>
      </c>
      <c r="AD936" s="14">
        <v>0.112600292939448</v>
      </c>
      <c r="AE936" s="14"/>
      <c r="AF936" s="14">
        <v>7.3426508643878105E-2</v>
      </c>
      <c r="AG936" s="14">
        <v>7.1005145953095997E-2</v>
      </c>
      <c r="AH936" s="14">
        <v>0.153325997943875</v>
      </c>
      <c r="AI936" s="14"/>
      <c r="AJ936" s="14">
        <v>6.52409967741443E-2</v>
      </c>
      <c r="AK936" s="14">
        <v>5.2481229600203898E-2</v>
      </c>
      <c r="AL936" s="14">
        <v>7.4694930967201506E-2</v>
      </c>
      <c r="AM936" s="14">
        <v>6.7175600764049603E-2</v>
      </c>
      <c r="AN936" s="14">
        <v>0.183544673017006</v>
      </c>
      <c r="AO936" s="14"/>
      <c r="AP936" s="14">
        <v>4.7682605737058598E-2</v>
      </c>
      <c r="AQ936" s="14">
        <v>6.0218316841559698E-2</v>
      </c>
      <c r="AR936" s="14">
        <v>7.9901547171489201E-2</v>
      </c>
      <c r="AS936" s="14">
        <v>6.5250209367449796E-2</v>
      </c>
      <c r="AT936" s="14">
        <v>0.24682950805679801</v>
      </c>
      <c r="AU936" s="14"/>
      <c r="AV936" s="14" t="s">
        <v>84</v>
      </c>
      <c r="AW936" s="14">
        <v>0.105452671275239</v>
      </c>
      <c r="AX936" s="14">
        <v>7.8813845450861897E-2</v>
      </c>
      <c r="AY936" s="14">
        <v>4.9015354050316103E-2</v>
      </c>
      <c r="AZ936" s="14">
        <v>4.0770131071692903E-2</v>
      </c>
      <c r="BA936" s="14"/>
      <c r="BB936" s="14">
        <v>7.3511562086584506E-2</v>
      </c>
      <c r="BC936" s="14">
        <v>5.42402690844676E-2</v>
      </c>
      <c r="BD936" s="14">
        <v>0.14542036028834199</v>
      </c>
      <c r="BE936" s="14"/>
      <c r="BF936" s="14">
        <v>9.0164009596626501E-2</v>
      </c>
    </row>
    <row r="937" spans="2:58" x14ac:dyDescent="0.35"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</row>
    <row r="938" spans="2:58" x14ac:dyDescent="0.35">
      <c r="B938" s="6" t="s">
        <v>304</v>
      </c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</row>
    <row r="939" spans="2:58" x14ac:dyDescent="0.35">
      <c r="B939" s="24" t="s">
        <v>82</v>
      </c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</row>
    <row r="940" spans="2:58" x14ac:dyDescent="0.35">
      <c r="B940" t="s">
        <v>297</v>
      </c>
      <c r="C940" s="14">
        <v>0.16767922614097899</v>
      </c>
      <c r="D940" s="14">
        <v>0.17983378312543699</v>
      </c>
      <c r="E940" s="14">
        <v>0.15628220853838301</v>
      </c>
      <c r="F940" s="14"/>
      <c r="G940" s="14">
        <v>8.21899321376824E-2</v>
      </c>
      <c r="H940" s="14">
        <v>0.11907569016666</v>
      </c>
      <c r="I940" s="14">
        <v>0.109602205834696</v>
      </c>
      <c r="J940" s="14">
        <v>0.14974299041102601</v>
      </c>
      <c r="K940" s="14">
        <v>0.222493039090043</v>
      </c>
      <c r="L940" s="14">
        <v>0.28903250819733201</v>
      </c>
      <c r="M940" s="14"/>
      <c r="N940" s="14">
        <v>0.17691657913398401</v>
      </c>
      <c r="O940" s="14">
        <v>0.153848067185342</v>
      </c>
      <c r="P940" s="14">
        <v>0.173386764097886</v>
      </c>
      <c r="Q940" s="14">
        <v>0.16805709797044899</v>
      </c>
      <c r="R940" s="14"/>
      <c r="S940" s="14">
        <v>0.17880012531669601</v>
      </c>
      <c r="T940" s="14">
        <v>0.193883542275679</v>
      </c>
      <c r="U940" s="14">
        <v>0.19505198296895701</v>
      </c>
      <c r="V940" s="14">
        <v>0.22295084787987501</v>
      </c>
      <c r="W940" s="14">
        <v>0.13527891816009499</v>
      </c>
      <c r="X940" s="14">
        <v>0.16505031311873999</v>
      </c>
      <c r="Y940" s="14">
        <v>0.124001123495159</v>
      </c>
      <c r="Z940" s="14">
        <v>7.1234532104524295E-2</v>
      </c>
      <c r="AA940" s="14">
        <v>0.14352047214695601</v>
      </c>
      <c r="AB940" s="14">
        <v>0.13265547753576001</v>
      </c>
      <c r="AC940" s="14">
        <v>0.20859038297547799</v>
      </c>
      <c r="AD940" s="14">
        <v>0.21688550325162001</v>
      </c>
      <c r="AE940" s="14"/>
      <c r="AF940" s="14">
        <v>0.25483758872440399</v>
      </c>
      <c r="AG940" s="14">
        <v>0.139540366466997</v>
      </c>
      <c r="AH940" s="14">
        <v>9.6347895502964201E-2</v>
      </c>
      <c r="AI940" s="14"/>
      <c r="AJ940" s="14">
        <v>0.35039087150883602</v>
      </c>
      <c r="AK940" s="14">
        <v>4.3798008379923897E-2</v>
      </c>
      <c r="AL940" s="14">
        <v>0.114151685447287</v>
      </c>
      <c r="AM940" s="14">
        <v>0.13972414608737599</v>
      </c>
      <c r="AN940" s="14">
        <v>0.11489260787797</v>
      </c>
      <c r="AO940" s="14"/>
      <c r="AP940" s="14">
        <v>0.51292812985625602</v>
      </c>
      <c r="AQ940" s="14">
        <v>4.0618845025537198E-2</v>
      </c>
      <c r="AR940" s="14">
        <v>0.105159703246845</v>
      </c>
      <c r="AS940" s="14">
        <v>0.19538229464118601</v>
      </c>
      <c r="AT940" s="14">
        <v>0.150728505765645</v>
      </c>
      <c r="AU940" s="14"/>
      <c r="AV940" s="14" t="s">
        <v>84</v>
      </c>
      <c r="AW940" s="14">
        <v>0.133300726477767</v>
      </c>
      <c r="AX940" s="14">
        <v>0.14632068369024401</v>
      </c>
      <c r="AY940" s="14">
        <v>0.15151726477614599</v>
      </c>
      <c r="AZ940" s="14">
        <v>0.13515870685777501</v>
      </c>
      <c r="BA940" s="14"/>
      <c r="BB940" s="14">
        <v>7.5327796665342395E-2</v>
      </c>
      <c r="BC940" s="14">
        <v>0.244752632522998</v>
      </c>
      <c r="BD940" s="14">
        <v>0.26599563285070699</v>
      </c>
      <c r="BE940" s="14"/>
      <c r="BF940" s="14">
        <v>0.19215292395683101</v>
      </c>
    </row>
    <row r="941" spans="2:58" x14ac:dyDescent="0.35">
      <c r="B941" t="s">
        <v>298</v>
      </c>
      <c r="C941" s="14">
        <v>0.141693727448784</v>
      </c>
      <c r="D941" s="14">
        <v>0.15148985838236401</v>
      </c>
      <c r="E941" s="14">
        <v>0.13252748761938199</v>
      </c>
      <c r="F941" s="14"/>
      <c r="G941" s="14">
        <v>0.15809895310438399</v>
      </c>
      <c r="H941" s="14">
        <v>0.13679156416423299</v>
      </c>
      <c r="I941" s="14">
        <v>0.11987256492012401</v>
      </c>
      <c r="J941" s="14">
        <v>0.121767054737959</v>
      </c>
      <c r="K941" s="14">
        <v>0.15113643621230899</v>
      </c>
      <c r="L941" s="14">
        <v>0.16238900678634599</v>
      </c>
      <c r="M941" s="14"/>
      <c r="N941" s="14">
        <v>0.15457433980607899</v>
      </c>
      <c r="O941" s="14">
        <v>0.13045785405628499</v>
      </c>
      <c r="P941" s="14">
        <v>0.15568530965431701</v>
      </c>
      <c r="Q941" s="14">
        <v>0.12769543835664399</v>
      </c>
      <c r="R941" s="14"/>
      <c r="S941" s="14">
        <v>0.160605302266561</v>
      </c>
      <c r="T941" s="14">
        <v>0.14985988445802401</v>
      </c>
      <c r="U941" s="14">
        <v>0.12095302551758499</v>
      </c>
      <c r="V941" s="14">
        <v>0.146551226753869</v>
      </c>
      <c r="W941" s="14">
        <v>0.19042391088965399</v>
      </c>
      <c r="X941" s="14">
        <v>0.15495201444420101</v>
      </c>
      <c r="Y941" s="14">
        <v>0.14633627412531999</v>
      </c>
      <c r="Z941" s="14">
        <v>0.16394970804872899</v>
      </c>
      <c r="AA941" s="14">
        <v>0.112606692076388</v>
      </c>
      <c r="AB941" s="14">
        <v>0.112014611069186</v>
      </c>
      <c r="AC941" s="14">
        <v>0.106133611913616</v>
      </c>
      <c r="AD941" s="14">
        <v>0.11816628402471401</v>
      </c>
      <c r="AE941" s="14"/>
      <c r="AF941" s="14">
        <v>0.14159906242897399</v>
      </c>
      <c r="AG941" s="14">
        <v>0.13971392219932999</v>
      </c>
      <c r="AH941" s="14">
        <v>0.17816684986047701</v>
      </c>
      <c r="AI941" s="14"/>
      <c r="AJ941" s="14">
        <v>0.168466585102752</v>
      </c>
      <c r="AK941" s="14">
        <v>0.114712541549551</v>
      </c>
      <c r="AL941" s="14">
        <v>0.19375029449699599</v>
      </c>
      <c r="AM941" s="14">
        <v>0.102434713443328</v>
      </c>
      <c r="AN941" s="14">
        <v>0.13614860380602301</v>
      </c>
      <c r="AO941" s="14"/>
      <c r="AP941" s="14">
        <v>0.17687668636246101</v>
      </c>
      <c r="AQ941" s="14">
        <v>0.12999779558107799</v>
      </c>
      <c r="AR941" s="14">
        <v>0.25669475590532698</v>
      </c>
      <c r="AS941" s="14">
        <v>0.10737495056839901</v>
      </c>
      <c r="AT941" s="14">
        <v>0.12806556698961299</v>
      </c>
      <c r="AU941" s="14"/>
      <c r="AV941" s="14" t="s">
        <v>84</v>
      </c>
      <c r="AW941" s="14">
        <v>0.12827322947352099</v>
      </c>
      <c r="AX941" s="14">
        <v>0.15061367907610601</v>
      </c>
      <c r="AY941" s="14">
        <v>0.16329643401847199</v>
      </c>
      <c r="AZ941" s="14">
        <v>0.150113253801444</v>
      </c>
      <c r="BA941" s="14"/>
      <c r="BB941" s="14">
        <v>0.19958345937722899</v>
      </c>
      <c r="BC941" s="14">
        <v>0.119960820291783</v>
      </c>
      <c r="BD941" s="14">
        <v>0.133642537983654</v>
      </c>
      <c r="BE941" s="14"/>
      <c r="BF941" s="14">
        <v>0.152163765313162</v>
      </c>
    </row>
    <row r="942" spans="2:58" x14ac:dyDescent="0.35">
      <c r="B942" t="s">
        <v>299</v>
      </c>
      <c r="C942" s="14">
        <v>0.28748831001069303</v>
      </c>
      <c r="D942" s="14">
        <v>0.28800649822614999</v>
      </c>
      <c r="E942" s="14">
        <v>0.28691198060060003</v>
      </c>
      <c r="F942" s="14"/>
      <c r="G942" s="14">
        <v>0.29194896691254602</v>
      </c>
      <c r="H942" s="14">
        <v>0.369984799227147</v>
      </c>
      <c r="I942" s="14">
        <v>0.34419739751288803</v>
      </c>
      <c r="J942" s="14">
        <v>0.32488973183181202</v>
      </c>
      <c r="K942" s="14">
        <v>0.200348187816385</v>
      </c>
      <c r="L942" s="14">
        <v>0.199480528491561</v>
      </c>
      <c r="M942" s="14"/>
      <c r="N942" s="14">
        <v>0.301051793318801</v>
      </c>
      <c r="O942" s="14">
        <v>0.32512676651820799</v>
      </c>
      <c r="P942" s="14">
        <v>0.25560726127552902</v>
      </c>
      <c r="Q942" s="14">
        <v>0.26115785130168601</v>
      </c>
      <c r="R942" s="14"/>
      <c r="S942" s="14">
        <v>0.27600882846688601</v>
      </c>
      <c r="T942" s="14">
        <v>0.21697925901326401</v>
      </c>
      <c r="U942" s="14">
        <v>0.22279781346733399</v>
      </c>
      <c r="V942" s="14">
        <v>0.26655254838303899</v>
      </c>
      <c r="W942" s="14">
        <v>0.28453214357800799</v>
      </c>
      <c r="X942" s="14">
        <v>0.31872674657397398</v>
      </c>
      <c r="Y942" s="14">
        <v>0.31985037034695901</v>
      </c>
      <c r="Z942" s="14">
        <v>0.41662213786330199</v>
      </c>
      <c r="AA942" s="14">
        <v>0.33633599896039901</v>
      </c>
      <c r="AB942" s="14">
        <v>0.33181485307182801</v>
      </c>
      <c r="AC942" s="14">
        <v>0.30650667180762597</v>
      </c>
      <c r="AD942" s="14">
        <v>0.192912153588817</v>
      </c>
      <c r="AE942" s="14"/>
      <c r="AF942" s="14">
        <v>0.176121406645947</v>
      </c>
      <c r="AG942" s="14">
        <v>0.38069751202208801</v>
      </c>
      <c r="AH942" s="14">
        <v>0.27698149735397398</v>
      </c>
      <c r="AI942" s="14"/>
      <c r="AJ942" s="14">
        <v>8.6930012250787198E-2</v>
      </c>
      <c r="AK942" s="14">
        <v>0.56600093069586499</v>
      </c>
      <c r="AL942" s="14">
        <v>0.31123358031499199</v>
      </c>
      <c r="AM942" s="14">
        <v>0.166456681323262</v>
      </c>
      <c r="AN942" s="14">
        <v>0.222326225186049</v>
      </c>
      <c r="AO942" s="14"/>
      <c r="AP942" s="14">
        <v>3.2901687760600498E-2</v>
      </c>
      <c r="AQ942" s="14">
        <v>0.56584745419549398</v>
      </c>
      <c r="AR942" s="14">
        <v>0.25603162900922599</v>
      </c>
      <c r="AS942" s="14">
        <v>6.6907820837945095E-2</v>
      </c>
      <c r="AT942" s="14">
        <v>8.6577620612099698E-2</v>
      </c>
      <c r="AU942" s="14"/>
      <c r="AV942" s="14" t="s">
        <v>84</v>
      </c>
      <c r="AW942" s="14">
        <v>0.30315484629185502</v>
      </c>
      <c r="AX942" s="14">
        <v>0.34127118242204801</v>
      </c>
      <c r="AY942" s="14">
        <v>0.33048511036953498</v>
      </c>
      <c r="AZ942" s="14">
        <v>0.267659737846415</v>
      </c>
      <c r="BA942" s="14"/>
      <c r="BB942" s="14">
        <v>0.368542018924161</v>
      </c>
      <c r="BC942" s="14">
        <v>1.4220151581072701E-2</v>
      </c>
      <c r="BD942" s="14">
        <v>5.5080205514750902E-2</v>
      </c>
      <c r="BE942" s="14"/>
      <c r="BF942" s="14">
        <v>0.14123467318260099</v>
      </c>
    </row>
    <row r="943" spans="2:58" x14ac:dyDescent="0.35">
      <c r="B943" t="s">
        <v>300</v>
      </c>
      <c r="C943" s="14">
        <v>0.28070366043197797</v>
      </c>
      <c r="D943" s="14">
        <v>0.28707840345061197</v>
      </c>
      <c r="E943" s="14">
        <v>0.27326083535234502</v>
      </c>
      <c r="F943" s="14"/>
      <c r="G943" s="14">
        <v>0.30479591355249502</v>
      </c>
      <c r="H943" s="14">
        <v>0.28201115845918601</v>
      </c>
      <c r="I943" s="14">
        <v>0.28932301108421099</v>
      </c>
      <c r="J943" s="14">
        <v>0.29132116102051298</v>
      </c>
      <c r="K943" s="14">
        <v>0.29901840579105399</v>
      </c>
      <c r="L943" s="14">
        <v>0.23563900387894701</v>
      </c>
      <c r="M943" s="14"/>
      <c r="N943" s="14">
        <v>0.25515235558563298</v>
      </c>
      <c r="O943" s="14">
        <v>0.27322249081621802</v>
      </c>
      <c r="P943" s="14">
        <v>0.31276198616928003</v>
      </c>
      <c r="Q943" s="14">
        <v>0.284694614692306</v>
      </c>
      <c r="R943" s="14"/>
      <c r="S943" s="14">
        <v>0.246325049510838</v>
      </c>
      <c r="T943" s="14">
        <v>0.32717908669303702</v>
      </c>
      <c r="U943" s="14">
        <v>0.31921987551066999</v>
      </c>
      <c r="V943" s="14">
        <v>0.243015233029479</v>
      </c>
      <c r="W943" s="14">
        <v>0.272408066360319</v>
      </c>
      <c r="X943" s="14">
        <v>0.26970261875135998</v>
      </c>
      <c r="Y943" s="14">
        <v>0.28538185363131502</v>
      </c>
      <c r="Z943" s="14">
        <v>0.25663708512654898</v>
      </c>
      <c r="AA943" s="14">
        <v>0.29774514237608701</v>
      </c>
      <c r="AB943" s="14">
        <v>0.278706227235689</v>
      </c>
      <c r="AC943" s="14">
        <v>0.29208998018062898</v>
      </c>
      <c r="AD943" s="14">
        <v>0.24677818026296</v>
      </c>
      <c r="AE943" s="14"/>
      <c r="AF943" s="14">
        <v>0.30990014108756397</v>
      </c>
      <c r="AG943" s="14">
        <v>0.23863357414415201</v>
      </c>
      <c r="AH943" s="14">
        <v>0.28935251139704399</v>
      </c>
      <c r="AI943" s="14"/>
      <c r="AJ943" s="14">
        <v>0.288233623003117</v>
      </c>
      <c r="AK943" s="14">
        <v>0.190891115894161</v>
      </c>
      <c r="AL943" s="14">
        <v>0.26670845230309698</v>
      </c>
      <c r="AM943" s="14">
        <v>0.49240689753220801</v>
      </c>
      <c r="AN943" s="14">
        <v>0.327783578676487</v>
      </c>
      <c r="AO943" s="14"/>
      <c r="AP943" s="14">
        <v>0.206003463786082</v>
      </c>
      <c r="AQ943" s="14">
        <v>0.168112811685317</v>
      </c>
      <c r="AR943" s="14">
        <v>0.26954473932760098</v>
      </c>
      <c r="AS943" s="14">
        <v>0.51642120177477902</v>
      </c>
      <c r="AT943" s="14">
        <v>0.35920666050774502</v>
      </c>
      <c r="AU943" s="14"/>
      <c r="AV943" s="14" t="s">
        <v>84</v>
      </c>
      <c r="AW943" s="14">
        <v>0.30541458686536799</v>
      </c>
      <c r="AX943" s="14">
        <v>0.23801159617017001</v>
      </c>
      <c r="AY943" s="14">
        <v>0.28630937728285699</v>
      </c>
      <c r="AZ943" s="14">
        <v>0.32307403118218903</v>
      </c>
      <c r="BA943" s="14"/>
      <c r="BB943" s="14">
        <v>0.212031659192632</v>
      </c>
      <c r="BC943" s="14">
        <v>0.52306807144629697</v>
      </c>
      <c r="BD943" s="14">
        <v>0.34408694441958698</v>
      </c>
      <c r="BE943" s="14"/>
      <c r="BF943" s="14">
        <v>0.37332755307320897</v>
      </c>
    </row>
    <row r="944" spans="2:58" x14ac:dyDescent="0.35">
      <c r="B944" t="s">
        <v>97</v>
      </c>
      <c r="C944" s="14">
        <v>0.122435075967566</v>
      </c>
      <c r="D944" s="14">
        <v>9.3591456815436194E-2</v>
      </c>
      <c r="E944" s="14">
        <v>0.15101748788929001</v>
      </c>
      <c r="F944" s="14"/>
      <c r="G944" s="14">
        <v>0.162966234292893</v>
      </c>
      <c r="H944" s="14">
        <v>9.2136787982774193E-2</v>
      </c>
      <c r="I944" s="14">
        <v>0.137004820648081</v>
      </c>
      <c r="J944" s="14">
        <v>0.11227906199869001</v>
      </c>
      <c r="K944" s="14">
        <v>0.12700393109020899</v>
      </c>
      <c r="L944" s="14">
        <v>0.113458952645813</v>
      </c>
      <c r="M944" s="14"/>
      <c r="N944" s="14">
        <v>0.112304932155503</v>
      </c>
      <c r="O944" s="14">
        <v>0.117344821423948</v>
      </c>
      <c r="P944" s="14">
        <v>0.102558678802988</v>
      </c>
      <c r="Q944" s="14">
        <v>0.15839499767891399</v>
      </c>
      <c r="R944" s="14"/>
      <c r="S944" s="14">
        <v>0.13826069443902</v>
      </c>
      <c r="T944" s="14">
        <v>0.112098227559997</v>
      </c>
      <c r="U944" s="14">
        <v>0.14197730253545299</v>
      </c>
      <c r="V944" s="14">
        <v>0.120930143953738</v>
      </c>
      <c r="W944" s="14">
        <v>0.117356961011924</v>
      </c>
      <c r="X944" s="14">
        <v>9.1568307111724298E-2</v>
      </c>
      <c r="Y944" s="14">
        <v>0.124430378401248</v>
      </c>
      <c r="Z944" s="14">
        <v>9.1556536856895798E-2</v>
      </c>
      <c r="AA944" s="14">
        <v>0.10979169444017001</v>
      </c>
      <c r="AB944" s="14">
        <v>0.14480883108753601</v>
      </c>
      <c r="AC944" s="14">
        <v>8.6679353122650904E-2</v>
      </c>
      <c r="AD944" s="14">
        <v>0.225257878871889</v>
      </c>
      <c r="AE944" s="14"/>
      <c r="AF944" s="14">
        <v>0.11754180111311099</v>
      </c>
      <c r="AG944" s="14">
        <v>0.10141462516743401</v>
      </c>
      <c r="AH944" s="14">
        <v>0.15915124588554</v>
      </c>
      <c r="AI944" s="14"/>
      <c r="AJ944" s="14">
        <v>0.105978908134508</v>
      </c>
      <c r="AK944" s="14">
        <v>8.4597403480499697E-2</v>
      </c>
      <c r="AL944" s="14">
        <v>0.114155987437627</v>
      </c>
      <c r="AM944" s="14">
        <v>9.8977561613825996E-2</v>
      </c>
      <c r="AN944" s="14">
        <v>0.19884898445346999</v>
      </c>
      <c r="AO944" s="14"/>
      <c r="AP944" s="14">
        <v>7.1290032234600495E-2</v>
      </c>
      <c r="AQ944" s="14">
        <v>9.5423093512573595E-2</v>
      </c>
      <c r="AR944" s="14">
        <v>0.112569172511001</v>
      </c>
      <c r="AS944" s="14">
        <v>0.11391373217769001</v>
      </c>
      <c r="AT944" s="14">
        <v>0.275421646124898</v>
      </c>
      <c r="AU944" s="14"/>
      <c r="AV944" s="14" t="s">
        <v>84</v>
      </c>
      <c r="AW944" s="14">
        <v>0.12985661089149</v>
      </c>
      <c r="AX944" s="14">
        <v>0.123782858641432</v>
      </c>
      <c r="AY944" s="14">
        <v>6.8391813552989705E-2</v>
      </c>
      <c r="AZ944" s="14">
        <v>0.123994270312177</v>
      </c>
      <c r="BA944" s="14"/>
      <c r="BB944" s="14">
        <v>0.144515065840635</v>
      </c>
      <c r="BC944" s="14">
        <v>9.7998324157849606E-2</v>
      </c>
      <c r="BD944" s="14">
        <v>0.20119467923130099</v>
      </c>
      <c r="BE944" s="14"/>
      <c r="BF944" s="14">
        <v>0.14112108447419699</v>
      </c>
    </row>
    <row r="945" spans="2:58" x14ac:dyDescent="0.35"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</row>
    <row r="946" spans="2:58" x14ac:dyDescent="0.35">
      <c r="B946" s="6" t="s">
        <v>305</v>
      </c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</row>
    <row r="947" spans="2:58" x14ac:dyDescent="0.35">
      <c r="B947" s="24" t="s">
        <v>82</v>
      </c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</row>
    <row r="948" spans="2:58" x14ac:dyDescent="0.35">
      <c r="B948" t="s">
        <v>297</v>
      </c>
      <c r="C948" s="14">
        <v>0.13151673501730299</v>
      </c>
      <c r="D948" s="14">
        <v>0.14419019951793</v>
      </c>
      <c r="E948" s="14">
        <v>0.11950523260202001</v>
      </c>
      <c r="F948" s="14"/>
      <c r="G948" s="14">
        <v>0.101896656740531</v>
      </c>
      <c r="H948" s="14">
        <v>0.103726383310002</v>
      </c>
      <c r="I948" s="14">
        <v>8.9583459196619905E-2</v>
      </c>
      <c r="J948" s="14">
        <v>0.116405870765644</v>
      </c>
      <c r="K948" s="14">
        <v>0.187848248510493</v>
      </c>
      <c r="L948" s="14">
        <v>0.18233595434710601</v>
      </c>
      <c r="M948" s="14"/>
      <c r="N948" s="14">
        <v>0.14563354569984699</v>
      </c>
      <c r="O948" s="14">
        <v>0.133263505479815</v>
      </c>
      <c r="P948" s="14">
        <v>0.109435583512362</v>
      </c>
      <c r="Q948" s="14">
        <v>0.136220925591511</v>
      </c>
      <c r="R948" s="14"/>
      <c r="S948" s="14">
        <v>0.13245758274167799</v>
      </c>
      <c r="T948" s="14">
        <v>0.13414673242643099</v>
      </c>
      <c r="U948" s="14">
        <v>0.14549386967678399</v>
      </c>
      <c r="V948" s="14">
        <v>0.181676374621108</v>
      </c>
      <c r="W948" s="14">
        <v>0.13222150462358701</v>
      </c>
      <c r="X948" s="14">
        <v>0.155038513347657</v>
      </c>
      <c r="Y948" s="14">
        <v>8.6345253638271405E-2</v>
      </c>
      <c r="Z948" s="14">
        <v>0.10837972261880199</v>
      </c>
      <c r="AA948" s="14">
        <v>0.112604685340601</v>
      </c>
      <c r="AB948" s="14">
        <v>0.100443693406221</v>
      </c>
      <c r="AC948" s="14">
        <v>0.15264741995026301</v>
      </c>
      <c r="AD948" s="14">
        <v>0.13410698020960399</v>
      </c>
      <c r="AE948" s="14"/>
      <c r="AF948" s="14">
        <v>0.20325112288209099</v>
      </c>
      <c r="AG948" s="14">
        <v>8.9247079854609307E-2</v>
      </c>
      <c r="AH948" s="14">
        <v>0.107538709534351</v>
      </c>
      <c r="AI948" s="14"/>
      <c r="AJ948" s="14">
        <v>0.28290099219654502</v>
      </c>
      <c r="AK948" s="14">
        <v>3.7496154803934E-2</v>
      </c>
      <c r="AL948" s="14">
        <v>4.5928503581641002E-2</v>
      </c>
      <c r="AM948" s="14">
        <v>0.103078397439325</v>
      </c>
      <c r="AN948" s="14">
        <v>8.5995497089038198E-2</v>
      </c>
      <c r="AO948" s="14"/>
      <c r="AP948" s="14">
        <v>0.43260234631100097</v>
      </c>
      <c r="AQ948" s="14">
        <v>3.6178651527640597E-2</v>
      </c>
      <c r="AR948" s="14">
        <v>5.2743170373418601E-2</v>
      </c>
      <c r="AS948" s="14">
        <v>0.170587729211677</v>
      </c>
      <c r="AT948" s="14">
        <v>6.8484747337785007E-2</v>
      </c>
      <c r="AU948" s="14"/>
      <c r="AV948" s="14" t="s">
        <v>84</v>
      </c>
      <c r="AW948" s="14">
        <v>9.7967890985769496E-2</v>
      </c>
      <c r="AX948" s="14">
        <v>0.12881635637751501</v>
      </c>
      <c r="AY948" s="14">
        <v>0.14699383787356601</v>
      </c>
      <c r="AZ948" s="14">
        <v>5.0426681509113502E-2</v>
      </c>
      <c r="BA948" s="14"/>
      <c r="BB948" s="14">
        <v>4.4220650315944798E-2</v>
      </c>
      <c r="BC948" s="14">
        <v>0.212141569231104</v>
      </c>
      <c r="BD948" s="14">
        <v>0.13165630450030499</v>
      </c>
      <c r="BE948" s="14"/>
      <c r="BF948" s="14">
        <v>0.13289915267580099</v>
      </c>
    </row>
    <row r="949" spans="2:58" x14ac:dyDescent="0.35">
      <c r="B949" t="s">
        <v>298</v>
      </c>
      <c r="C949" s="14">
        <v>9.96176967034655E-2</v>
      </c>
      <c r="D949" s="14">
        <v>0.100332533605412</v>
      </c>
      <c r="E949" s="14">
        <v>9.9212443963924105E-2</v>
      </c>
      <c r="F949" s="14"/>
      <c r="G949" s="14">
        <v>0.114711528602589</v>
      </c>
      <c r="H949" s="14">
        <v>0.13025398817176401</v>
      </c>
      <c r="I949" s="14">
        <v>0.125537656243909</v>
      </c>
      <c r="J949" s="14">
        <v>6.4470877069153804E-2</v>
      </c>
      <c r="K949" s="14">
        <v>6.4176819183835596E-2</v>
      </c>
      <c r="L949" s="14">
        <v>9.6081081361536896E-2</v>
      </c>
      <c r="M949" s="14"/>
      <c r="N949" s="14">
        <v>9.8062188119461297E-2</v>
      </c>
      <c r="O949" s="14">
        <v>0.101237533549632</v>
      </c>
      <c r="P949" s="14">
        <v>0.12488526999955001</v>
      </c>
      <c r="Q949" s="14">
        <v>7.9170541037759903E-2</v>
      </c>
      <c r="R949" s="14"/>
      <c r="S949" s="14">
        <v>8.3135702533327693E-2</v>
      </c>
      <c r="T949" s="14">
        <v>0.109370186193937</v>
      </c>
      <c r="U949" s="14">
        <v>7.6320517526727305E-2</v>
      </c>
      <c r="V949" s="14">
        <v>0.10563685525653101</v>
      </c>
      <c r="W949" s="14">
        <v>0.116459056434987</v>
      </c>
      <c r="X949" s="14">
        <v>0.116440018319726</v>
      </c>
      <c r="Y949" s="14">
        <v>0.117622800281665</v>
      </c>
      <c r="Z949" s="14">
        <v>0.15416039782956001</v>
      </c>
      <c r="AA949" s="14">
        <v>6.2643304436991107E-2</v>
      </c>
      <c r="AB949" s="14">
        <v>9.1123590606141405E-2</v>
      </c>
      <c r="AC949" s="14">
        <v>0.12566126416061801</v>
      </c>
      <c r="AD949" s="14">
        <v>8.5623284502548899E-2</v>
      </c>
      <c r="AE949" s="14"/>
      <c r="AF949" s="14">
        <v>9.4577867343239294E-2</v>
      </c>
      <c r="AG949" s="14">
        <v>0.102099982204818</v>
      </c>
      <c r="AH949" s="14">
        <v>0.137363404230847</v>
      </c>
      <c r="AI949" s="14"/>
      <c r="AJ949" s="14">
        <v>0.12377256888367801</v>
      </c>
      <c r="AK949" s="14">
        <v>8.5811068933768206E-2</v>
      </c>
      <c r="AL949" s="14">
        <v>0.13337558365313601</v>
      </c>
      <c r="AM949" s="14">
        <v>3.40326496564985E-2</v>
      </c>
      <c r="AN949" s="14">
        <v>9.3186162062664293E-2</v>
      </c>
      <c r="AO949" s="14"/>
      <c r="AP949" s="14">
        <v>0.14920363884027599</v>
      </c>
      <c r="AQ949" s="14">
        <v>9.4328750370525002E-2</v>
      </c>
      <c r="AR949" s="14">
        <v>0.14424978984397699</v>
      </c>
      <c r="AS949" s="14">
        <v>6.4698737793788694E-2</v>
      </c>
      <c r="AT949" s="14">
        <v>8.9775887709384994E-2</v>
      </c>
      <c r="AU949" s="14"/>
      <c r="AV949" s="14" t="s">
        <v>84</v>
      </c>
      <c r="AW949" s="14">
        <v>0.107334704196435</v>
      </c>
      <c r="AX949" s="14">
        <v>9.0243201385952404E-2</v>
      </c>
      <c r="AY949" s="14">
        <v>0.10735858517142199</v>
      </c>
      <c r="AZ949" s="14">
        <v>0.16799769965484301</v>
      </c>
      <c r="BA949" s="14"/>
      <c r="BB949" s="14">
        <v>0.14640380209603901</v>
      </c>
      <c r="BC949" s="14">
        <v>6.4754715551084002E-2</v>
      </c>
      <c r="BD949" s="14">
        <v>0.10415340046155599</v>
      </c>
      <c r="BE949" s="14"/>
      <c r="BF949" s="14">
        <v>9.8796214221822401E-2</v>
      </c>
    </row>
    <row r="950" spans="2:58" x14ac:dyDescent="0.35">
      <c r="B950" t="s">
        <v>299</v>
      </c>
      <c r="C950" s="14">
        <v>0.39974108286569499</v>
      </c>
      <c r="D950" s="14">
        <v>0.43878766461878299</v>
      </c>
      <c r="E950" s="14">
        <v>0.36179964684048399</v>
      </c>
      <c r="F950" s="14"/>
      <c r="G950" s="14">
        <v>0.371076261476187</v>
      </c>
      <c r="H950" s="14">
        <v>0.479529884510559</v>
      </c>
      <c r="I950" s="14">
        <v>0.41756882077331298</v>
      </c>
      <c r="J950" s="14">
        <v>0.42743248055445798</v>
      </c>
      <c r="K950" s="14">
        <v>0.35115360834491699</v>
      </c>
      <c r="L950" s="14">
        <v>0.349568024504819</v>
      </c>
      <c r="M950" s="14"/>
      <c r="N950" s="14">
        <v>0.44819411142459498</v>
      </c>
      <c r="O950" s="14">
        <v>0.42953916377850299</v>
      </c>
      <c r="P950" s="14">
        <v>0.33839984423293001</v>
      </c>
      <c r="Q950" s="14">
        <v>0.36987535091976298</v>
      </c>
      <c r="R950" s="14"/>
      <c r="S950" s="14">
        <v>0.41869803585956999</v>
      </c>
      <c r="T950" s="14">
        <v>0.34385640177516003</v>
      </c>
      <c r="U950" s="14">
        <v>0.42552123956997101</v>
      </c>
      <c r="V950" s="14">
        <v>0.330993940835558</v>
      </c>
      <c r="W950" s="14">
        <v>0.39234942844867199</v>
      </c>
      <c r="X950" s="14">
        <v>0.39729003411970398</v>
      </c>
      <c r="Y950" s="14">
        <v>0.37101830667047098</v>
      </c>
      <c r="Z950" s="14">
        <v>0.46941960862285198</v>
      </c>
      <c r="AA950" s="14">
        <v>0.451254177787143</v>
      </c>
      <c r="AB950" s="14">
        <v>0.45265739573361302</v>
      </c>
      <c r="AC950" s="14">
        <v>0.45688551385913301</v>
      </c>
      <c r="AD950" s="14">
        <v>0.25530387628731399</v>
      </c>
      <c r="AE950" s="14"/>
      <c r="AF950" s="14">
        <v>0.27480069282574798</v>
      </c>
      <c r="AG950" s="14">
        <v>0.52916838696864599</v>
      </c>
      <c r="AH950" s="14">
        <v>0.344241691587859</v>
      </c>
      <c r="AI950" s="14"/>
      <c r="AJ950" s="14">
        <v>0.21475318217292799</v>
      </c>
      <c r="AK950" s="14">
        <v>0.65706933291802705</v>
      </c>
      <c r="AL950" s="14">
        <v>0.51833772619594798</v>
      </c>
      <c r="AM950" s="14">
        <v>0.27735929262077502</v>
      </c>
      <c r="AN950" s="14">
        <v>0.29866363644817301</v>
      </c>
      <c r="AO950" s="14"/>
      <c r="AP950" s="14">
        <v>0.134921810259228</v>
      </c>
      <c r="AQ950" s="14">
        <v>0.66834320909868306</v>
      </c>
      <c r="AR950" s="14">
        <v>0.44688327195125799</v>
      </c>
      <c r="AS950" s="14">
        <v>0.18069038886161301</v>
      </c>
      <c r="AT950" s="14">
        <v>0.18573150857829901</v>
      </c>
      <c r="AU950" s="14"/>
      <c r="AV950" s="14" t="s">
        <v>84</v>
      </c>
      <c r="AW950" s="14">
        <v>0.39976635273678202</v>
      </c>
      <c r="AX950" s="14">
        <v>0.47545341447712303</v>
      </c>
      <c r="AY950" s="14">
        <v>0.45277354091915001</v>
      </c>
      <c r="AZ950" s="14">
        <v>0.45596299805020302</v>
      </c>
      <c r="BA950" s="14"/>
      <c r="BB950" s="14">
        <v>0.60528032467580595</v>
      </c>
      <c r="BC950" s="14">
        <v>0.149656747306745</v>
      </c>
      <c r="BD950" s="14">
        <v>0.20288681937816</v>
      </c>
      <c r="BE950" s="14"/>
      <c r="BF950" s="14">
        <v>0.30512505731365902</v>
      </c>
    </row>
    <row r="951" spans="2:58" x14ac:dyDescent="0.35">
      <c r="B951" t="s">
        <v>300</v>
      </c>
      <c r="C951" s="14">
        <v>0.24455803185307501</v>
      </c>
      <c r="D951" s="14">
        <v>0.22323172882165199</v>
      </c>
      <c r="E951" s="14">
        <v>0.26411145707647898</v>
      </c>
      <c r="F951" s="14"/>
      <c r="G951" s="14">
        <v>0.229123215307725</v>
      </c>
      <c r="H951" s="14">
        <v>0.175135962977916</v>
      </c>
      <c r="I951" s="14">
        <v>0.23426372473848001</v>
      </c>
      <c r="J951" s="14">
        <v>0.274636244634343</v>
      </c>
      <c r="K951" s="14">
        <v>0.27279942143782099</v>
      </c>
      <c r="L951" s="14">
        <v>0.27611988393995501</v>
      </c>
      <c r="M951" s="14"/>
      <c r="N951" s="14">
        <v>0.21873520075123301</v>
      </c>
      <c r="O951" s="14">
        <v>0.235277504253187</v>
      </c>
      <c r="P951" s="14">
        <v>0.30307015448249702</v>
      </c>
      <c r="Q951" s="14">
        <v>0.22665274709602401</v>
      </c>
      <c r="R951" s="14"/>
      <c r="S951" s="14">
        <v>0.22894956103244299</v>
      </c>
      <c r="T951" s="14">
        <v>0.27903242779280202</v>
      </c>
      <c r="U951" s="14">
        <v>0.24128565691308901</v>
      </c>
      <c r="V951" s="14">
        <v>0.262105759570052</v>
      </c>
      <c r="W951" s="14">
        <v>0.23815738377156601</v>
      </c>
      <c r="X951" s="14">
        <v>0.20523866483984701</v>
      </c>
      <c r="Y951" s="14">
        <v>0.25537832687964601</v>
      </c>
      <c r="Z951" s="14">
        <v>0.18586434577660699</v>
      </c>
      <c r="AA951" s="14">
        <v>0.25670589861663301</v>
      </c>
      <c r="AB951" s="14">
        <v>0.23786655486112701</v>
      </c>
      <c r="AC951" s="14">
        <v>0.17902525280186701</v>
      </c>
      <c r="AD951" s="14">
        <v>0.39244979279660702</v>
      </c>
      <c r="AE951" s="14"/>
      <c r="AF951" s="14">
        <v>0.322567797746102</v>
      </c>
      <c r="AG951" s="14">
        <v>0.18144666860363601</v>
      </c>
      <c r="AH951" s="14">
        <v>0.21564744050925999</v>
      </c>
      <c r="AI951" s="14"/>
      <c r="AJ951" s="14">
        <v>0.28045703065570099</v>
      </c>
      <c r="AK951" s="14">
        <v>0.13154112246710301</v>
      </c>
      <c r="AL951" s="14">
        <v>0.226470977609179</v>
      </c>
      <c r="AM951" s="14">
        <v>0.51686931447407802</v>
      </c>
      <c r="AN951" s="14">
        <v>0.27590767067664101</v>
      </c>
      <c r="AO951" s="14"/>
      <c r="AP951" s="14">
        <v>0.19876894523093999</v>
      </c>
      <c r="AQ951" s="14">
        <v>0.107084006737947</v>
      </c>
      <c r="AR951" s="14">
        <v>0.26086429015231699</v>
      </c>
      <c r="AS951" s="14">
        <v>0.487619000561479</v>
      </c>
      <c r="AT951" s="14">
        <v>0.32951630725938902</v>
      </c>
      <c r="AU951" s="14"/>
      <c r="AV951" s="14" t="s">
        <v>84</v>
      </c>
      <c r="AW951" s="14">
        <v>0.25575984620680098</v>
      </c>
      <c r="AX951" s="14">
        <v>0.19238338059181101</v>
      </c>
      <c r="AY951" s="14">
        <v>0.205940749273024</v>
      </c>
      <c r="AZ951" s="14">
        <v>0.24933757409117599</v>
      </c>
      <c r="BA951" s="14"/>
      <c r="BB951" s="14">
        <v>0.100825238114777</v>
      </c>
      <c r="BC951" s="14">
        <v>0.51082187411514302</v>
      </c>
      <c r="BD951" s="14">
        <v>0.34812723513063598</v>
      </c>
      <c r="BE951" s="14"/>
      <c r="BF951" s="14">
        <v>0.34202198737769701</v>
      </c>
    </row>
    <row r="952" spans="2:58" x14ac:dyDescent="0.35">
      <c r="B952" t="s">
        <v>97</v>
      </c>
      <c r="C952" s="14">
        <v>0.124566453560463</v>
      </c>
      <c r="D952" s="14">
        <v>9.3457873436223193E-2</v>
      </c>
      <c r="E952" s="14">
        <v>0.15537121951709301</v>
      </c>
      <c r="F952" s="14"/>
      <c r="G952" s="14">
        <v>0.18319233787296901</v>
      </c>
      <c r="H952" s="14">
        <v>0.111353781029759</v>
      </c>
      <c r="I952" s="14">
        <v>0.13304633904767799</v>
      </c>
      <c r="J952" s="14">
        <v>0.11705452697640099</v>
      </c>
      <c r="K952" s="14">
        <v>0.12402190252293301</v>
      </c>
      <c r="L952" s="14">
        <v>9.5895055846583602E-2</v>
      </c>
      <c r="M952" s="14"/>
      <c r="N952" s="14">
        <v>8.9374954004863699E-2</v>
      </c>
      <c r="O952" s="14">
        <v>0.10068229293886199</v>
      </c>
      <c r="P952" s="14">
        <v>0.124209147772661</v>
      </c>
      <c r="Q952" s="14">
        <v>0.18808043535494201</v>
      </c>
      <c r="R952" s="14"/>
      <c r="S952" s="14">
        <v>0.136759117832982</v>
      </c>
      <c r="T952" s="14">
        <v>0.13359425181167101</v>
      </c>
      <c r="U952" s="14">
        <v>0.11137871631342799</v>
      </c>
      <c r="V952" s="14">
        <v>0.11958706971675</v>
      </c>
      <c r="W952" s="14">
        <v>0.120812626721189</v>
      </c>
      <c r="X952" s="14">
        <v>0.125992769373065</v>
      </c>
      <c r="Y952" s="14">
        <v>0.16963531252994701</v>
      </c>
      <c r="Z952" s="14">
        <v>8.21759251521791E-2</v>
      </c>
      <c r="AA952" s="14">
        <v>0.116791933818631</v>
      </c>
      <c r="AB952" s="14">
        <v>0.117908765392899</v>
      </c>
      <c r="AC952" s="14">
        <v>8.5780549228118494E-2</v>
      </c>
      <c r="AD952" s="14">
        <v>0.132516066203926</v>
      </c>
      <c r="AE952" s="14"/>
      <c r="AF952" s="14">
        <v>0.10480251920281899</v>
      </c>
      <c r="AG952" s="14">
        <v>9.8037882368291002E-2</v>
      </c>
      <c r="AH952" s="14">
        <v>0.19520875413768299</v>
      </c>
      <c r="AI952" s="14"/>
      <c r="AJ952" s="14">
        <v>9.8116226091148007E-2</v>
      </c>
      <c r="AK952" s="14">
        <v>8.8082320877168302E-2</v>
      </c>
      <c r="AL952" s="14">
        <v>7.5887208960095598E-2</v>
      </c>
      <c r="AM952" s="14">
        <v>6.8660345809323398E-2</v>
      </c>
      <c r="AN952" s="14">
        <v>0.246247033723484</v>
      </c>
      <c r="AO952" s="14"/>
      <c r="AP952" s="14">
        <v>8.45032593585551E-2</v>
      </c>
      <c r="AQ952" s="14">
        <v>9.4065382265204098E-2</v>
      </c>
      <c r="AR952" s="14">
        <v>9.5259477679029494E-2</v>
      </c>
      <c r="AS952" s="14">
        <v>9.6404143571442794E-2</v>
      </c>
      <c r="AT952" s="14">
        <v>0.326491549115143</v>
      </c>
      <c r="AU952" s="14"/>
      <c r="AV952" s="14" t="s">
        <v>84</v>
      </c>
      <c r="AW952" s="14">
        <v>0.139171205874212</v>
      </c>
      <c r="AX952" s="14">
        <v>0.11310364716759901</v>
      </c>
      <c r="AY952" s="14">
        <v>8.6933286762838305E-2</v>
      </c>
      <c r="AZ952" s="14">
        <v>7.6275046694665005E-2</v>
      </c>
      <c r="BA952" s="14"/>
      <c r="BB952" s="14">
        <v>0.103269984797434</v>
      </c>
      <c r="BC952" s="14">
        <v>6.2625093795923695E-2</v>
      </c>
      <c r="BD952" s="14">
        <v>0.213176240529343</v>
      </c>
      <c r="BE952" s="14"/>
      <c r="BF952" s="14">
        <v>0.12115758841102101</v>
      </c>
    </row>
    <row r="953" spans="2:58" x14ac:dyDescent="0.35"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  <c r="BE953" s="14"/>
      <c r="BF953" s="14"/>
    </row>
    <row r="954" spans="2:58" x14ac:dyDescent="0.35">
      <c r="B954" s="6" t="s">
        <v>306</v>
      </c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</row>
    <row r="955" spans="2:58" x14ac:dyDescent="0.35">
      <c r="B955" s="24" t="s">
        <v>82</v>
      </c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</row>
    <row r="956" spans="2:58" x14ac:dyDescent="0.35">
      <c r="B956" t="s">
        <v>297</v>
      </c>
      <c r="C956" s="14">
        <v>0.18137861522867901</v>
      </c>
      <c r="D956" s="14">
        <v>0.21113917574410701</v>
      </c>
      <c r="E956" s="14">
        <v>0.15279615888151399</v>
      </c>
      <c r="F956" s="14"/>
      <c r="G956" s="14">
        <v>0.106706801187659</v>
      </c>
      <c r="H956" s="14">
        <v>0.12288435033289</v>
      </c>
      <c r="I956" s="14">
        <v>0.11912212824594</v>
      </c>
      <c r="J956" s="14">
        <v>0.146119096532732</v>
      </c>
      <c r="K956" s="14">
        <v>0.24727878595978101</v>
      </c>
      <c r="L956" s="14">
        <v>0.31363580387005602</v>
      </c>
      <c r="M956" s="14"/>
      <c r="N956" s="14">
        <v>0.20272139611176401</v>
      </c>
      <c r="O956" s="14">
        <v>0.18537305359867601</v>
      </c>
      <c r="P956" s="14">
        <v>0.15694300416725099</v>
      </c>
      <c r="Q956" s="14">
        <v>0.176856701807488</v>
      </c>
      <c r="R956" s="14"/>
      <c r="S956" s="14">
        <v>0.17541311407306401</v>
      </c>
      <c r="T956" s="14">
        <v>0.19064346393338499</v>
      </c>
      <c r="U956" s="14">
        <v>0.25572962348984901</v>
      </c>
      <c r="V956" s="14">
        <v>0.234841539272378</v>
      </c>
      <c r="W956" s="14">
        <v>0.19025125849743901</v>
      </c>
      <c r="X956" s="14">
        <v>0.17435773157863599</v>
      </c>
      <c r="Y956" s="14">
        <v>0.152805436392492</v>
      </c>
      <c r="Z956" s="14">
        <v>9.5353702917691893E-2</v>
      </c>
      <c r="AA956" s="14">
        <v>0.14457996609482501</v>
      </c>
      <c r="AB956" s="14">
        <v>0.13178761988278601</v>
      </c>
      <c r="AC956" s="14">
        <v>0.21082428216002</v>
      </c>
      <c r="AD956" s="14">
        <v>0.23561824588908101</v>
      </c>
      <c r="AE956" s="14"/>
      <c r="AF956" s="14">
        <v>0.29144850910921699</v>
      </c>
      <c r="AG956" s="14">
        <v>0.13795927360389301</v>
      </c>
      <c r="AH956" s="14">
        <v>9.0228830667875098E-2</v>
      </c>
      <c r="AI956" s="14"/>
      <c r="AJ956" s="14">
        <v>0.399790537720422</v>
      </c>
      <c r="AK956" s="14">
        <v>5.2114703464469198E-2</v>
      </c>
      <c r="AL956" s="14">
        <v>8.5246977883897707E-2</v>
      </c>
      <c r="AM956" s="14">
        <v>0.20906982829918599</v>
      </c>
      <c r="AN956" s="14">
        <v>8.5213683896113099E-2</v>
      </c>
      <c r="AO956" s="14"/>
      <c r="AP956" s="14">
        <v>0.54900034817004195</v>
      </c>
      <c r="AQ956" s="14">
        <v>4.2730476702541001E-2</v>
      </c>
      <c r="AR956" s="14">
        <v>9.1269994542063998E-2</v>
      </c>
      <c r="AS956" s="14">
        <v>0.268551243664363</v>
      </c>
      <c r="AT956" s="14">
        <v>0.177859016072489</v>
      </c>
      <c r="AU956" s="14"/>
      <c r="AV956" s="14" t="s">
        <v>84</v>
      </c>
      <c r="AW956" s="14">
        <v>0.16174795213149101</v>
      </c>
      <c r="AX956" s="14">
        <v>0.148955149523916</v>
      </c>
      <c r="AY956" s="14">
        <v>0.16022449627935201</v>
      </c>
      <c r="AZ956" s="14">
        <v>4.1156805240192398E-2</v>
      </c>
      <c r="BA956" s="14"/>
      <c r="BB956" s="14">
        <v>8.1241462816430896E-2</v>
      </c>
      <c r="BC956" s="14">
        <v>0.343795862974206</v>
      </c>
      <c r="BD956" s="14">
        <v>0.33601457114292799</v>
      </c>
      <c r="BE956" s="14"/>
      <c r="BF956" s="14">
        <v>0.238167390338719</v>
      </c>
    </row>
    <row r="957" spans="2:58" x14ac:dyDescent="0.35">
      <c r="B957" t="s">
        <v>298</v>
      </c>
      <c r="C957" s="14">
        <v>0.175387198472435</v>
      </c>
      <c r="D957" s="14">
        <v>0.18474958929322099</v>
      </c>
      <c r="E957" s="14">
        <v>0.16674482429947199</v>
      </c>
      <c r="F957" s="14"/>
      <c r="G957" s="14">
        <v>0.15084271886109901</v>
      </c>
      <c r="H957" s="14">
        <v>0.137771743911626</v>
      </c>
      <c r="I957" s="14">
        <v>0.15740704278825099</v>
      </c>
      <c r="J957" s="14">
        <v>0.18497154713910799</v>
      </c>
      <c r="K957" s="14">
        <v>0.18872941382403</v>
      </c>
      <c r="L957" s="14">
        <v>0.22012355148350099</v>
      </c>
      <c r="M957" s="14"/>
      <c r="N957" s="14">
        <v>0.18979313172694701</v>
      </c>
      <c r="O957" s="14">
        <v>0.16470824405280299</v>
      </c>
      <c r="P957" s="14">
        <v>0.18668733654568201</v>
      </c>
      <c r="Q957" s="14">
        <v>0.160233182248088</v>
      </c>
      <c r="R957" s="14"/>
      <c r="S957" s="14">
        <v>0.17417098682117699</v>
      </c>
      <c r="T957" s="14">
        <v>0.20904785507715001</v>
      </c>
      <c r="U957" s="14">
        <v>0.15113388551443999</v>
      </c>
      <c r="V957" s="14">
        <v>0.199700964456761</v>
      </c>
      <c r="W957" s="14">
        <v>0.15630761811016</v>
      </c>
      <c r="X957" s="14">
        <v>0.21549270042214799</v>
      </c>
      <c r="Y957" s="14">
        <v>0.152160533606468</v>
      </c>
      <c r="Z957" s="14">
        <v>0.16519400059379599</v>
      </c>
      <c r="AA957" s="14">
        <v>0.15802498768891701</v>
      </c>
      <c r="AB957" s="14">
        <v>0.12461479977262301</v>
      </c>
      <c r="AC957" s="14">
        <v>0.20020432546820899</v>
      </c>
      <c r="AD957" s="14">
        <v>0.20152312158404301</v>
      </c>
      <c r="AE957" s="14"/>
      <c r="AF957" s="14">
        <v>0.16837061454809399</v>
      </c>
      <c r="AG957" s="14">
        <v>0.20185159002779701</v>
      </c>
      <c r="AH957" s="14">
        <v>0.171353167072234</v>
      </c>
      <c r="AI957" s="14"/>
      <c r="AJ957" s="14">
        <v>0.184651421481839</v>
      </c>
      <c r="AK957" s="14">
        <v>0.16667115124012499</v>
      </c>
      <c r="AL957" s="14">
        <v>0.31620409767731</v>
      </c>
      <c r="AM957" s="14">
        <v>6.7556069571751101E-2</v>
      </c>
      <c r="AN957" s="14">
        <v>0.150478946980455</v>
      </c>
      <c r="AO957" s="14"/>
      <c r="AP957" s="14">
        <v>0.203373692463614</v>
      </c>
      <c r="AQ957" s="14">
        <v>0.18427516613393299</v>
      </c>
      <c r="AR957" s="14">
        <v>0.281541338342784</v>
      </c>
      <c r="AS957" s="14">
        <v>9.8815627978667706E-2</v>
      </c>
      <c r="AT957" s="14">
        <v>0.14875992016779799</v>
      </c>
      <c r="AU957" s="14"/>
      <c r="AV957" s="14" t="s">
        <v>84</v>
      </c>
      <c r="AW957" s="14">
        <v>0.18088786238743401</v>
      </c>
      <c r="AX957" s="14">
        <v>0.17437099200523101</v>
      </c>
      <c r="AY957" s="14">
        <v>0.19302635809275601</v>
      </c>
      <c r="AZ957" s="14">
        <v>0.15090689863791101</v>
      </c>
      <c r="BA957" s="14"/>
      <c r="BB957" s="14">
        <v>0.29266081368852798</v>
      </c>
      <c r="BC957" s="14">
        <v>8.9605849109387195E-2</v>
      </c>
      <c r="BD957" s="14">
        <v>0.15821508359893899</v>
      </c>
      <c r="BE957" s="14"/>
      <c r="BF957" s="14">
        <v>0.17446174958060601</v>
      </c>
    </row>
    <row r="958" spans="2:58" x14ac:dyDescent="0.35">
      <c r="B958" t="s">
        <v>299</v>
      </c>
      <c r="C958" s="14">
        <v>0.23240296055085899</v>
      </c>
      <c r="D958" s="14">
        <v>0.236624092950144</v>
      </c>
      <c r="E958" s="14">
        <v>0.22804097758785299</v>
      </c>
      <c r="F958" s="14"/>
      <c r="G958" s="14">
        <v>0.24683591046676101</v>
      </c>
      <c r="H958" s="14">
        <v>0.33228350015154201</v>
      </c>
      <c r="I958" s="14">
        <v>0.27461732617714901</v>
      </c>
      <c r="J958" s="14">
        <v>0.260156582059898</v>
      </c>
      <c r="K958" s="14">
        <v>0.131966263994449</v>
      </c>
      <c r="L958" s="14">
        <v>0.15221219426691601</v>
      </c>
      <c r="M958" s="14"/>
      <c r="N958" s="14">
        <v>0.25942267898079002</v>
      </c>
      <c r="O958" s="14">
        <v>0.24338142438331001</v>
      </c>
      <c r="P958" s="14">
        <v>0.20587902026087601</v>
      </c>
      <c r="Q958" s="14">
        <v>0.21358677608541701</v>
      </c>
      <c r="R958" s="14"/>
      <c r="S958" s="14">
        <v>0.24081838754985699</v>
      </c>
      <c r="T958" s="14">
        <v>0.18358548486758999</v>
      </c>
      <c r="U958" s="14">
        <v>0.23536234345818199</v>
      </c>
      <c r="V958" s="14">
        <v>0.21416225320242099</v>
      </c>
      <c r="W958" s="14">
        <v>0.19692356249500501</v>
      </c>
      <c r="X958" s="14">
        <v>0.21800366618400499</v>
      </c>
      <c r="Y958" s="14">
        <v>0.221187546062766</v>
      </c>
      <c r="Z958" s="14">
        <v>0.40127943449272802</v>
      </c>
      <c r="AA958" s="14">
        <v>0.25781508102653</v>
      </c>
      <c r="AB958" s="14">
        <v>0.28756840892154301</v>
      </c>
      <c r="AC958" s="14">
        <v>0.24197504201033501</v>
      </c>
      <c r="AD958" s="14">
        <v>0.10787897734745</v>
      </c>
      <c r="AE958" s="14"/>
      <c r="AF958" s="14">
        <v>0.13801108660112099</v>
      </c>
      <c r="AG958" s="14">
        <v>0.311224097074282</v>
      </c>
      <c r="AH958" s="14">
        <v>0.24001953782075</v>
      </c>
      <c r="AI958" s="14"/>
      <c r="AJ958" s="14">
        <v>7.3742468063434596E-2</v>
      </c>
      <c r="AK958" s="14">
        <v>0.45065039864779499</v>
      </c>
      <c r="AL958" s="14">
        <v>0.22610078194875899</v>
      </c>
      <c r="AM958" s="14">
        <v>0.110972304261369</v>
      </c>
      <c r="AN958" s="14">
        <v>0.186718975218853</v>
      </c>
      <c r="AO958" s="14"/>
      <c r="AP958" s="14">
        <v>4.3041787190923199E-2</v>
      </c>
      <c r="AQ958" s="14">
        <v>0.46106501719995302</v>
      </c>
      <c r="AR958" s="14">
        <v>0.17014818934841799</v>
      </c>
      <c r="AS958" s="14">
        <v>5.7545617845670798E-2</v>
      </c>
      <c r="AT958" s="14">
        <v>5.5375403365145001E-2</v>
      </c>
      <c r="AU958" s="14"/>
      <c r="AV958" s="14" t="s">
        <v>84</v>
      </c>
      <c r="AW958" s="14">
        <v>0.22249809552319899</v>
      </c>
      <c r="AX958" s="14">
        <v>0.281443227741904</v>
      </c>
      <c r="AY958" s="14">
        <v>0.30380781288338499</v>
      </c>
      <c r="AZ958" s="14">
        <v>0.185391942698273</v>
      </c>
      <c r="BA958" s="14"/>
      <c r="BB958" s="14">
        <v>0.27463279657835898</v>
      </c>
      <c r="BC958" s="14">
        <v>2.7613915678472899E-2</v>
      </c>
      <c r="BD958" s="14">
        <v>5.3744665627327298E-2</v>
      </c>
      <c r="BE958" s="14"/>
      <c r="BF958" s="14">
        <v>0.109698517599464</v>
      </c>
    </row>
    <row r="959" spans="2:58" x14ac:dyDescent="0.35">
      <c r="B959" t="s">
        <v>300</v>
      </c>
      <c r="C959" s="14">
        <v>0.28209656484221102</v>
      </c>
      <c r="D959" s="14">
        <v>0.27345425586051603</v>
      </c>
      <c r="E959" s="14">
        <v>0.28935068686985699</v>
      </c>
      <c r="F959" s="14"/>
      <c r="G959" s="14">
        <v>0.32877661422742299</v>
      </c>
      <c r="H959" s="14">
        <v>0.26307156717918601</v>
      </c>
      <c r="I959" s="14">
        <v>0.31187331208324998</v>
      </c>
      <c r="J959" s="14">
        <v>0.29800190331288801</v>
      </c>
      <c r="K959" s="14">
        <v>0.28848544618226701</v>
      </c>
      <c r="L959" s="14">
        <v>0.22504299954589499</v>
      </c>
      <c r="M959" s="14"/>
      <c r="N959" s="14">
        <v>0.25545858457079201</v>
      </c>
      <c r="O959" s="14">
        <v>0.278363866458331</v>
      </c>
      <c r="P959" s="14">
        <v>0.329933185216779</v>
      </c>
      <c r="Q959" s="14">
        <v>0.271397541553968</v>
      </c>
      <c r="R959" s="14"/>
      <c r="S959" s="14">
        <v>0.25601992357258202</v>
      </c>
      <c r="T959" s="14">
        <v>0.28239566212695499</v>
      </c>
      <c r="U959" s="14">
        <v>0.260658935295151</v>
      </c>
      <c r="V959" s="14">
        <v>0.23824947340765701</v>
      </c>
      <c r="W959" s="14">
        <v>0.34314668533197101</v>
      </c>
      <c r="X959" s="14">
        <v>0.28355390737760799</v>
      </c>
      <c r="Y959" s="14">
        <v>0.320538278040083</v>
      </c>
      <c r="Z959" s="14">
        <v>0.23069369789910199</v>
      </c>
      <c r="AA959" s="14">
        <v>0.32763580319774599</v>
      </c>
      <c r="AB959" s="14">
        <v>0.29868433808758899</v>
      </c>
      <c r="AC959" s="14">
        <v>0.19499110830988001</v>
      </c>
      <c r="AD959" s="14">
        <v>0.339533884814602</v>
      </c>
      <c r="AE959" s="14"/>
      <c r="AF959" s="14">
        <v>0.29552830338956299</v>
      </c>
      <c r="AG959" s="14">
        <v>0.24591612770620799</v>
      </c>
      <c r="AH959" s="14">
        <v>0.28624800351941498</v>
      </c>
      <c r="AI959" s="14"/>
      <c r="AJ959" s="14">
        <v>0.243711415860112</v>
      </c>
      <c r="AK959" s="14">
        <v>0.23386504250790999</v>
      </c>
      <c r="AL959" s="14">
        <v>0.28331720701969598</v>
      </c>
      <c r="AM959" s="14">
        <v>0.57702815795342</v>
      </c>
      <c r="AN959" s="14">
        <v>0.32319183110117</v>
      </c>
      <c r="AO959" s="14"/>
      <c r="AP959" s="14">
        <v>0.14115670121254301</v>
      </c>
      <c r="AQ959" s="14">
        <v>0.19676673216125801</v>
      </c>
      <c r="AR959" s="14">
        <v>0.31927014112246099</v>
      </c>
      <c r="AS959" s="14">
        <v>0.47170451554271298</v>
      </c>
      <c r="AT959" s="14">
        <v>0.33939332072308998</v>
      </c>
      <c r="AU959" s="14"/>
      <c r="AV959" s="14" t="s">
        <v>84</v>
      </c>
      <c r="AW959" s="14">
        <v>0.29281585831938201</v>
      </c>
      <c r="AX959" s="14">
        <v>0.26840961881155501</v>
      </c>
      <c r="AY959" s="14">
        <v>0.26739560148462399</v>
      </c>
      <c r="AZ959" s="14">
        <v>0.36582584669049101</v>
      </c>
      <c r="BA959" s="14"/>
      <c r="BB959" s="14">
        <v>0.201817585717144</v>
      </c>
      <c r="BC959" s="14">
        <v>0.43734166045484602</v>
      </c>
      <c r="BD959" s="14">
        <v>0.29382664470255898</v>
      </c>
      <c r="BE959" s="14"/>
      <c r="BF959" s="14">
        <v>0.33743767883937298</v>
      </c>
    </row>
    <row r="960" spans="2:58" x14ac:dyDescent="0.35">
      <c r="B960" t="s">
        <v>97</v>
      </c>
      <c r="C960" s="14">
        <v>0.12873466090581701</v>
      </c>
      <c r="D960" s="14">
        <v>9.4032886152012801E-2</v>
      </c>
      <c r="E960" s="14">
        <v>0.16306735236130501</v>
      </c>
      <c r="F960" s="14"/>
      <c r="G960" s="14">
        <v>0.166837955257058</v>
      </c>
      <c r="H960" s="14">
        <v>0.14398883842475599</v>
      </c>
      <c r="I960" s="14">
        <v>0.13698019070541001</v>
      </c>
      <c r="J960" s="14">
        <v>0.110750870955375</v>
      </c>
      <c r="K960" s="14">
        <v>0.14354009003947399</v>
      </c>
      <c r="L960" s="14">
        <v>8.8985450833631796E-2</v>
      </c>
      <c r="M960" s="14"/>
      <c r="N960" s="14">
        <v>9.2604208609706598E-2</v>
      </c>
      <c r="O960" s="14">
        <v>0.12817341150688</v>
      </c>
      <c r="P960" s="14">
        <v>0.120557453809413</v>
      </c>
      <c r="Q960" s="14">
        <v>0.17792579830503999</v>
      </c>
      <c r="R960" s="14"/>
      <c r="S960" s="14">
        <v>0.15357758798332</v>
      </c>
      <c r="T960" s="14">
        <v>0.13432753399492001</v>
      </c>
      <c r="U960" s="14">
        <v>9.7115212242377E-2</v>
      </c>
      <c r="V960" s="14">
        <v>0.113045769660783</v>
      </c>
      <c r="W960" s="14">
        <v>0.11337087556542599</v>
      </c>
      <c r="X960" s="14">
        <v>0.10859199443760401</v>
      </c>
      <c r="Y960" s="14">
        <v>0.153308205898191</v>
      </c>
      <c r="Z960" s="14">
        <v>0.107479164096682</v>
      </c>
      <c r="AA960" s="14">
        <v>0.111944161991982</v>
      </c>
      <c r="AB960" s="14">
        <v>0.15734483333545901</v>
      </c>
      <c r="AC960" s="14">
        <v>0.15200524205155599</v>
      </c>
      <c r="AD960" s="14">
        <v>0.11544577036482399</v>
      </c>
      <c r="AE960" s="14"/>
      <c r="AF960" s="14">
        <v>0.106641486352004</v>
      </c>
      <c r="AG960" s="14">
        <v>0.10304891158781899</v>
      </c>
      <c r="AH960" s="14">
        <v>0.212150460919725</v>
      </c>
      <c r="AI960" s="14"/>
      <c r="AJ960" s="14">
        <v>9.8104156874192494E-2</v>
      </c>
      <c r="AK960" s="14">
        <v>9.6698704139701303E-2</v>
      </c>
      <c r="AL960" s="14">
        <v>8.9130935470336306E-2</v>
      </c>
      <c r="AM960" s="14">
        <v>3.5373639914273197E-2</v>
      </c>
      <c r="AN960" s="14">
        <v>0.254396562803409</v>
      </c>
      <c r="AO960" s="14"/>
      <c r="AP960" s="14">
        <v>6.3427470962877194E-2</v>
      </c>
      <c r="AQ960" s="14">
        <v>0.11516260780231501</v>
      </c>
      <c r="AR960" s="14">
        <v>0.13777033664427299</v>
      </c>
      <c r="AS960" s="14">
        <v>0.103382994968585</v>
      </c>
      <c r="AT960" s="14">
        <v>0.27861233967147903</v>
      </c>
      <c r="AU960" s="14"/>
      <c r="AV960" s="14" t="s">
        <v>84</v>
      </c>
      <c r="AW960" s="14">
        <v>0.14205023163849401</v>
      </c>
      <c r="AX960" s="14">
        <v>0.126821011917396</v>
      </c>
      <c r="AY960" s="14">
        <v>7.5545731259882704E-2</v>
      </c>
      <c r="AZ960" s="14">
        <v>0.25671850673313201</v>
      </c>
      <c r="BA960" s="14"/>
      <c r="BB960" s="14">
        <v>0.14964734119953799</v>
      </c>
      <c r="BC960" s="14">
        <v>0.10164271178308799</v>
      </c>
      <c r="BD960" s="14">
        <v>0.158199034928247</v>
      </c>
      <c r="BE960" s="14"/>
      <c r="BF960" s="14">
        <v>0.14023466364183801</v>
      </c>
    </row>
    <row r="961" spans="2:58" x14ac:dyDescent="0.35"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</row>
    <row r="962" spans="2:58" x14ac:dyDescent="0.35">
      <c r="B962" s="6" t="s">
        <v>307</v>
      </c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</row>
    <row r="963" spans="2:58" x14ac:dyDescent="0.35">
      <c r="B963" s="24" t="s">
        <v>82</v>
      </c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</row>
    <row r="964" spans="2:58" x14ac:dyDescent="0.35">
      <c r="B964" t="s">
        <v>297</v>
      </c>
      <c r="C964" s="14">
        <v>0.15035005541802501</v>
      </c>
      <c r="D964" s="14">
        <v>0.171225009130682</v>
      </c>
      <c r="E964" s="14">
        <v>0.13036974475561799</v>
      </c>
      <c r="F964" s="14"/>
      <c r="G964" s="14">
        <v>9.5588784642206201E-2</v>
      </c>
      <c r="H964" s="14">
        <v>0.103825166744119</v>
      </c>
      <c r="I964" s="14">
        <v>0.106427133877807</v>
      </c>
      <c r="J964" s="14">
        <v>0.12838760713979799</v>
      </c>
      <c r="K964" s="14">
        <v>0.199708750499905</v>
      </c>
      <c r="L964" s="14">
        <v>0.245014378066822</v>
      </c>
      <c r="M964" s="14"/>
      <c r="N964" s="14">
        <v>0.16947944333864501</v>
      </c>
      <c r="O964" s="14">
        <v>0.142251421502852</v>
      </c>
      <c r="P964" s="14">
        <v>0.13860259747277501</v>
      </c>
      <c r="Q964" s="14">
        <v>0.15113489821686901</v>
      </c>
      <c r="R964" s="14"/>
      <c r="S964" s="14">
        <v>0.145597182069342</v>
      </c>
      <c r="T964" s="14">
        <v>0.15703290349261001</v>
      </c>
      <c r="U964" s="14">
        <v>0.20969948332305999</v>
      </c>
      <c r="V964" s="14">
        <v>0.21127505443128899</v>
      </c>
      <c r="W964" s="14">
        <v>0.150149635811926</v>
      </c>
      <c r="X964" s="14">
        <v>0.18531091406956601</v>
      </c>
      <c r="Y964" s="14">
        <v>9.9663903288340294E-2</v>
      </c>
      <c r="Z964" s="14">
        <v>8.3771533800385795E-2</v>
      </c>
      <c r="AA964" s="14">
        <v>0.105431442871465</v>
      </c>
      <c r="AB964" s="14">
        <v>0.111949095828093</v>
      </c>
      <c r="AC964" s="14">
        <v>0.16250121605251899</v>
      </c>
      <c r="AD964" s="14">
        <v>0.18120897591374099</v>
      </c>
      <c r="AE964" s="14"/>
      <c r="AF964" s="14">
        <v>0.22876242024952501</v>
      </c>
      <c r="AG964" s="14">
        <v>0.114221037554174</v>
      </c>
      <c r="AH964" s="14">
        <v>0.103138380911535</v>
      </c>
      <c r="AI964" s="14"/>
      <c r="AJ964" s="14">
        <v>0.322566864445469</v>
      </c>
      <c r="AK964" s="14">
        <v>4.4380227619691397E-2</v>
      </c>
      <c r="AL964" s="14">
        <v>7.3242205899833004E-2</v>
      </c>
      <c r="AM964" s="14">
        <v>0.106769974296621</v>
      </c>
      <c r="AN964" s="14">
        <v>0.101582715450332</v>
      </c>
      <c r="AO964" s="14"/>
      <c r="AP964" s="14">
        <v>0.49372025009289999</v>
      </c>
      <c r="AQ964" s="14">
        <v>4.2626991425350501E-2</v>
      </c>
      <c r="AR964" s="14">
        <v>5.9728096894247698E-2</v>
      </c>
      <c r="AS964" s="14">
        <v>0.17715919784853801</v>
      </c>
      <c r="AT964" s="14">
        <v>0.127804548271992</v>
      </c>
      <c r="AU964" s="14"/>
      <c r="AV964" s="14" t="s">
        <v>84</v>
      </c>
      <c r="AW964" s="14">
        <v>0.124585979524353</v>
      </c>
      <c r="AX964" s="14">
        <v>0.12673406905168999</v>
      </c>
      <c r="AY964" s="14">
        <v>0.186199004158142</v>
      </c>
      <c r="AZ964" s="14">
        <v>3.3564766252060702E-2</v>
      </c>
      <c r="BA964" s="14"/>
      <c r="BB964" s="14">
        <v>6.6945992617772704E-2</v>
      </c>
      <c r="BC964" s="14">
        <v>0.23881424775569701</v>
      </c>
      <c r="BD964" s="14">
        <v>0.23900812245741199</v>
      </c>
      <c r="BE964" s="14"/>
      <c r="BF964" s="14">
        <v>0.15953016561858199</v>
      </c>
    </row>
    <row r="965" spans="2:58" x14ac:dyDescent="0.35">
      <c r="B965" t="s">
        <v>298</v>
      </c>
      <c r="C965" s="14">
        <v>0.13894255195552899</v>
      </c>
      <c r="D965" s="14">
        <v>0.15371834899892201</v>
      </c>
      <c r="E965" s="14">
        <v>0.12489603324656599</v>
      </c>
      <c r="F965" s="14"/>
      <c r="G965" s="14">
        <v>0.10780483769185301</v>
      </c>
      <c r="H965" s="14">
        <v>0.14433016365649001</v>
      </c>
      <c r="I965" s="14">
        <v>0.14305451274914399</v>
      </c>
      <c r="J965" s="14">
        <v>0.138577920843862</v>
      </c>
      <c r="K965" s="14">
        <v>0.129317467420898</v>
      </c>
      <c r="L965" s="14">
        <v>0.15870800099569299</v>
      </c>
      <c r="M965" s="14"/>
      <c r="N965" s="14">
        <v>0.15226262653652101</v>
      </c>
      <c r="O965" s="14">
        <v>0.12948564457346301</v>
      </c>
      <c r="P965" s="14">
        <v>0.14768720319207301</v>
      </c>
      <c r="Q965" s="14">
        <v>0.12718286024831099</v>
      </c>
      <c r="R965" s="14"/>
      <c r="S965" s="14">
        <v>0.17274318654262599</v>
      </c>
      <c r="T965" s="14">
        <v>0.150555977920383</v>
      </c>
      <c r="U965" s="14">
        <v>0.12900842617059299</v>
      </c>
      <c r="V965" s="14">
        <v>0.13352314166538301</v>
      </c>
      <c r="W965" s="14">
        <v>0.117357554998236</v>
      </c>
      <c r="X965" s="14">
        <v>0.160212995177554</v>
      </c>
      <c r="Y965" s="14">
        <v>0.12880119431732201</v>
      </c>
      <c r="Z965" s="14">
        <v>0.15598249316966101</v>
      </c>
      <c r="AA965" s="14">
        <v>0.140076630296042</v>
      </c>
      <c r="AB965" s="14">
        <v>9.6515285551669897E-2</v>
      </c>
      <c r="AC965" s="14">
        <v>0.110296219834321</v>
      </c>
      <c r="AD965" s="14">
        <v>0.13565004406894399</v>
      </c>
      <c r="AE965" s="14"/>
      <c r="AF965" s="14">
        <v>0.14690110394494699</v>
      </c>
      <c r="AG965" s="14">
        <v>0.15073613985478301</v>
      </c>
      <c r="AH965" s="14">
        <v>0.13976276997926501</v>
      </c>
      <c r="AI965" s="14"/>
      <c r="AJ965" s="14">
        <v>0.17307610582538199</v>
      </c>
      <c r="AK965" s="14">
        <v>0.138381587113831</v>
      </c>
      <c r="AL965" s="14">
        <v>0.177446543444745</v>
      </c>
      <c r="AM965" s="14">
        <v>0.101205108844591</v>
      </c>
      <c r="AN965" s="14">
        <v>0.102409383236008</v>
      </c>
      <c r="AO965" s="14"/>
      <c r="AP965" s="14">
        <v>0.16167213986437001</v>
      </c>
      <c r="AQ965" s="14">
        <v>0.158829994227696</v>
      </c>
      <c r="AR965" s="14">
        <v>0.18989479939557199</v>
      </c>
      <c r="AS965" s="14">
        <v>9.4451888801606806E-2</v>
      </c>
      <c r="AT965" s="14">
        <v>0.10608166709276</v>
      </c>
      <c r="AU965" s="14"/>
      <c r="AV965" s="14" t="s">
        <v>84</v>
      </c>
      <c r="AW965" s="14">
        <v>0.130455283811449</v>
      </c>
      <c r="AX965" s="14">
        <v>0.14908391582460301</v>
      </c>
      <c r="AY965" s="14">
        <v>0.13940087838051299</v>
      </c>
      <c r="AZ965" s="14">
        <v>0.16467973073659101</v>
      </c>
      <c r="BA965" s="14"/>
      <c r="BB965" s="14">
        <v>0.288890640110606</v>
      </c>
      <c r="BC965" s="14">
        <v>0.10268738825306201</v>
      </c>
      <c r="BD965" s="14">
        <v>0.14420010026926</v>
      </c>
      <c r="BE965" s="14"/>
      <c r="BF965" s="14">
        <v>0.17163493413157699</v>
      </c>
    </row>
    <row r="966" spans="2:58" x14ac:dyDescent="0.35">
      <c r="B966" t="s">
        <v>299</v>
      </c>
      <c r="C966" s="14">
        <v>0.212726088904929</v>
      </c>
      <c r="D966" s="14">
        <v>0.21571646501637301</v>
      </c>
      <c r="E966" s="14">
        <v>0.20951018841583399</v>
      </c>
      <c r="F966" s="14"/>
      <c r="G966" s="14">
        <v>0.211990634543919</v>
      </c>
      <c r="H966" s="14">
        <v>0.30721486453011299</v>
      </c>
      <c r="I966" s="14">
        <v>0.25872753801651999</v>
      </c>
      <c r="J966" s="14">
        <v>0.238301487007167</v>
      </c>
      <c r="K966" s="14">
        <v>0.12738272484222199</v>
      </c>
      <c r="L966" s="14">
        <v>0.135560684159828</v>
      </c>
      <c r="M966" s="14"/>
      <c r="N966" s="14">
        <v>0.22460702093256801</v>
      </c>
      <c r="O966" s="14">
        <v>0.223539248312938</v>
      </c>
      <c r="P966" s="14">
        <v>0.19129724811599699</v>
      </c>
      <c r="Q966" s="14">
        <v>0.20562444728648399</v>
      </c>
      <c r="R966" s="14"/>
      <c r="S966" s="14">
        <v>0.18078575726218399</v>
      </c>
      <c r="T966" s="14">
        <v>0.174577464496523</v>
      </c>
      <c r="U966" s="14">
        <v>0.205977008030854</v>
      </c>
      <c r="V966" s="14">
        <v>0.186203011664515</v>
      </c>
      <c r="W966" s="14">
        <v>0.230431569362957</v>
      </c>
      <c r="X966" s="14">
        <v>0.209353520112742</v>
      </c>
      <c r="Y966" s="14">
        <v>0.21438967426421399</v>
      </c>
      <c r="Z966" s="14">
        <v>0.41275768516915701</v>
      </c>
      <c r="AA966" s="14">
        <v>0.25111045999880499</v>
      </c>
      <c r="AB966" s="14">
        <v>0.223181292463982</v>
      </c>
      <c r="AC966" s="14">
        <v>0.19748990490514801</v>
      </c>
      <c r="AD966" s="14">
        <v>0.17702093948171499</v>
      </c>
      <c r="AE966" s="14"/>
      <c r="AF966" s="14">
        <v>0.13507499334466799</v>
      </c>
      <c r="AG966" s="14">
        <v>0.28745986619441699</v>
      </c>
      <c r="AH966" s="14">
        <v>0.20463779541190799</v>
      </c>
      <c r="AI966" s="14"/>
      <c r="AJ966" s="14">
        <v>6.1631874680811098E-2</v>
      </c>
      <c r="AK966" s="14">
        <v>0.43242841618739503</v>
      </c>
      <c r="AL966" s="14">
        <v>0.20280291425948299</v>
      </c>
      <c r="AM966" s="14">
        <v>0.10199417386489</v>
      </c>
      <c r="AN966" s="14">
        <v>0.16006971479603199</v>
      </c>
      <c r="AO966" s="14"/>
      <c r="AP966" s="14">
        <v>4.6281714465582401E-2</v>
      </c>
      <c r="AQ966" s="14">
        <v>0.427258204875888</v>
      </c>
      <c r="AR966" s="14">
        <v>0.156600021242224</v>
      </c>
      <c r="AS966" s="14">
        <v>5.3646638113832003E-2</v>
      </c>
      <c r="AT966" s="14">
        <v>3.8218517268485699E-2</v>
      </c>
      <c r="AU966" s="14"/>
      <c r="AV966" s="14" t="s">
        <v>84</v>
      </c>
      <c r="AW966" s="14">
        <v>0.210557189745568</v>
      </c>
      <c r="AX966" s="14">
        <v>0.246114991599341</v>
      </c>
      <c r="AY966" s="14">
        <v>0.26445791252878198</v>
      </c>
      <c r="AZ966" s="14">
        <v>0.26354669923415402</v>
      </c>
      <c r="BA966" s="14"/>
      <c r="BB966" s="14">
        <v>0.21987557742694899</v>
      </c>
      <c r="BC966" s="14">
        <v>2.83707772888247E-2</v>
      </c>
      <c r="BD966" s="14">
        <v>5.1528528436765302E-2</v>
      </c>
      <c r="BE966" s="14"/>
      <c r="BF966" s="14">
        <v>8.7095993024357402E-2</v>
      </c>
    </row>
    <row r="967" spans="2:58" x14ac:dyDescent="0.35">
      <c r="B967" t="s">
        <v>300</v>
      </c>
      <c r="C967" s="14">
        <v>0.35529397284714398</v>
      </c>
      <c r="D967" s="14">
        <v>0.35109971835573001</v>
      </c>
      <c r="E967" s="14">
        <v>0.35841221088885</v>
      </c>
      <c r="F967" s="14"/>
      <c r="G967" s="14">
        <v>0.42264778912293099</v>
      </c>
      <c r="H967" s="14">
        <v>0.29792233500620802</v>
      </c>
      <c r="I967" s="14">
        <v>0.35264839198605302</v>
      </c>
      <c r="J967" s="14">
        <v>0.36339978093189201</v>
      </c>
      <c r="K967" s="14">
        <v>0.37366484065560601</v>
      </c>
      <c r="L967" s="14">
        <v>0.34030407525434903</v>
      </c>
      <c r="M967" s="14"/>
      <c r="N967" s="14">
        <v>0.341080823700946</v>
      </c>
      <c r="O967" s="14">
        <v>0.37340843096599702</v>
      </c>
      <c r="P967" s="14">
        <v>0.37578414594762199</v>
      </c>
      <c r="Q967" s="14">
        <v>0.32983402595199302</v>
      </c>
      <c r="R967" s="14"/>
      <c r="S967" s="14">
        <v>0.34557021228420598</v>
      </c>
      <c r="T967" s="14">
        <v>0.35296972187241799</v>
      </c>
      <c r="U967" s="14">
        <v>0.34480227390397</v>
      </c>
      <c r="V967" s="14">
        <v>0.31588169547251299</v>
      </c>
      <c r="W967" s="14">
        <v>0.38672784138354099</v>
      </c>
      <c r="X967" s="14">
        <v>0.341873084301964</v>
      </c>
      <c r="Y967" s="14">
        <v>0.36095234768184098</v>
      </c>
      <c r="Z967" s="14">
        <v>0.266257556212457</v>
      </c>
      <c r="AA967" s="14">
        <v>0.39919270349359398</v>
      </c>
      <c r="AB967" s="14">
        <v>0.39125299841462702</v>
      </c>
      <c r="AC967" s="14">
        <v>0.38608900431409598</v>
      </c>
      <c r="AD967" s="14">
        <v>0.30629210893652198</v>
      </c>
      <c r="AE967" s="14"/>
      <c r="AF967" s="14">
        <v>0.36666178433462998</v>
      </c>
      <c r="AG967" s="14">
        <v>0.31825949895883798</v>
      </c>
      <c r="AH967" s="14">
        <v>0.34561565801452698</v>
      </c>
      <c r="AI967" s="14"/>
      <c r="AJ967" s="14">
        <v>0.32303449811224799</v>
      </c>
      <c r="AK967" s="14">
        <v>0.27752416065397401</v>
      </c>
      <c r="AL967" s="14">
        <v>0.40862780683667999</v>
      </c>
      <c r="AM967" s="14">
        <v>0.510232177358241</v>
      </c>
      <c r="AN967" s="14">
        <v>0.36463285275227397</v>
      </c>
      <c r="AO967" s="14"/>
      <c r="AP967" s="14">
        <v>0.200196863763835</v>
      </c>
      <c r="AQ967" s="14">
        <v>0.25123021769662901</v>
      </c>
      <c r="AR967" s="14">
        <v>0.46930692974530502</v>
      </c>
      <c r="AS967" s="14">
        <v>0.53594652265380704</v>
      </c>
      <c r="AT967" s="14">
        <v>0.42752218950241599</v>
      </c>
      <c r="AU967" s="14"/>
      <c r="AV967" s="14" t="s">
        <v>84</v>
      </c>
      <c r="AW967" s="14">
        <v>0.36556475754520201</v>
      </c>
      <c r="AX967" s="14">
        <v>0.34514367160276699</v>
      </c>
      <c r="AY967" s="14">
        <v>0.35194489763878201</v>
      </c>
      <c r="AZ967" s="14">
        <v>0.36471443628454597</v>
      </c>
      <c r="BA967" s="14"/>
      <c r="BB967" s="14">
        <v>0.26605889497284302</v>
      </c>
      <c r="BC967" s="14">
        <v>0.52765770704432902</v>
      </c>
      <c r="BD967" s="14">
        <v>0.33987006473861098</v>
      </c>
      <c r="BE967" s="14"/>
      <c r="BF967" s="14">
        <v>0.43552935383890901</v>
      </c>
    </row>
    <row r="968" spans="2:58" x14ac:dyDescent="0.35">
      <c r="B968" t="s">
        <v>97</v>
      </c>
      <c r="C968" s="14">
        <v>0.14268733087437299</v>
      </c>
      <c r="D968" s="14">
        <v>0.108240458498294</v>
      </c>
      <c r="E968" s="14">
        <v>0.176811822693133</v>
      </c>
      <c r="F968" s="14"/>
      <c r="G968" s="14">
        <v>0.161967953999091</v>
      </c>
      <c r="H968" s="14">
        <v>0.146707470063069</v>
      </c>
      <c r="I968" s="14">
        <v>0.139142423370477</v>
      </c>
      <c r="J968" s="14">
        <v>0.131333204077281</v>
      </c>
      <c r="K968" s="14">
        <v>0.169926216581369</v>
      </c>
      <c r="L968" s="14">
        <v>0.120412861523308</v>
      </c>
      <c r="M968" s="14"/>
      <c r="N968" s="14">
        <v>0.112570085491321</v>
      </c>
      <c r="O968" s="14">
        <v>0.131315254644749</v>
      </c>
      <c r="P968" s="14">
        <v>0.14662880527153299</v>
      </c>
      <c r="Q968" s="14">
        <v>0.18622376829634299</v>
      </c>
      <c r="R968" s="14"/>
      <c r="S968" s="14">
        <v>0.15530366184164099</v>
      </c>
      <c r="T968" s="14">
        <v>0.164863932218066</v>
      </c>
      <c r="U968" s="14">
        <v>0.110512808571522</v>
      </c>
      <c r="V968" s="14">
        <v>0.1531170967663</v>
      </c>
      <c r="W968" s="14">
        <v>0.11533339844333999</v>
      </c>
      <c r="X968" s="14">
        <v>0.103249486338174</v>
      </c>
      <c r="Y968" s="14">
        <v>0.19619288044828301</v>
      </c>
      <c r="Z968" s="14">
        <v>8.1230731648339494E-2</v>
      </c>
      <c r="AA968" s="14">
        <v>0.104188763340093</v>
      </c>
      <c r="AB968" s="14">
        <v>0.17710132774162901</v>
      </c>
      <c r="AC968" s="14">
        <v>0.14362365489391599</v>
      </c>
      <c r="AD968" s="14">
        <v>0.199827931599078</v>
      </c>
      <c r="AE968" s="14"/>
      <c r="AF968" s="14">
        <v>0.12259969812623001</v>
      </c>
      <c r="AG968" s="14">
        <v>0.129323457437788</v>
      </c>
      <c r="AH968" s="14">
        <v>0.206845395682766</v>
      </c>
      <c r="AI968" s="14"/>
      <c r="AJ968" s="14">
        <v>0.11969065693609</v>
      </c>
      <c r="AK968" s="14">
        <v>0.107285608425108</v>
      </c>
      <c r="AL968" s="14">
        <v>0.137880529559259</v>
      </c>
      <c r="AM968" s="14">
        <v>0.17979856563565699</v>
      </c>
      <c r="AN968" s="14">
        <v>0.27130533376535299</v>
      </c>
      <c r="AO968" s="14"/>
      <c r="AP968" s="14">
        <v>9.8129031813312201E-2</v>
      </c>
      <c r="AQ968" s="14">
        <v>0.120054591774436</v>
      </c>
      <c r="AR968" s="14">
        <v>0.12447015272265199</v>
      </c>
      <c r="AS968" s="14">
        <v>0.13879575258221599</v>
      </c>
      <c r="AT968" s="14">
        <v>0.30037307786434603</v>
      </c>
      <c r="AU968" s="14"/>
      <c r="AV968" s="14" t="s">
        <v>84</v>
      </c>
      <c r="AW968" s="14">
        <v>0.168836789373427</v>
      </c>
      <c r="AX968" s="14">
        <v>0.13292335192159799</v>
      </c>
      <c r="AY968" s="14">
        <v>5.7997307293780803E-2</v>
      </c>
      <c r="AZ968" s="14">
        <v>0.17349436749264799</v>
      </c>
      <c r="BA968" s="14"/>
      <c r="BB968" s="14">
        <v>0.15822889487183101</v>
      </c>
      <c r="BC968" s="14">
        <v>0.102469879658087</v>
      </c>
      <c r="BD968" s="14">
        <v>0.225393184097951</v>
      </c>
      <c r="BE968" s="14"/>
      <c r="BF968" s="14">
        <v>0.14620955338657499</v>
      </c>
    </row>
    <row r="969" spans="2:58" x14ac:dyDescent="0.35"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</row>
    <row r="970" spans="2:58" x14ac:dyDescent="0.35">
      <c r="B970" s="6" t="s">
        <v>308</v>
      </c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</row>
    <row r="971" spans="2:58" x14ac:dyDescent="0.35">
      <c r="B971" s="24" t="s">
        <v>82</v>
      </c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  <c r="BF971" s="14"/>
    </row>
    <row r="972" spans="2:58" x14ac:dyDescent="0.35">
      <c r="B972" t="s">
        <v>297</v>
      </c>
      <c r="C972" s="14">
        <v>0.14324457981885</v>
      </c>
      <c r="D972" s="14">
        <v>0.160440405858539</v>
      </c>
      <c r="E972" s="14">
        <v>0.126842983507476</v>
      </c>
      <c r="F972" s="14"/>
      <c r="G972" s="14">
        <v>7.3684532558658505E-2</v>
      </c>
      <c r="H972" s="14">
        <v>0.14986095478778499</v>
      </c>
      <c r="I972" s="14">
        <v>9.3824751185332705E-2</v>
      </c>
      <c r="J972" s="14">
        <v>0.13597644576238399</v>
      </c>
      <c r="K972" s="14">
        <v>0.20666804989582399</v>
      </c>
      <c r="L972" s="14">
        <v>0.18759645068640099</v>
      </c>
      <c r="M972" s="14"/>
      <c r="N972" s="14">
        <v>0.17903245108731</v>
      </c>
      <c r="O972" s="14">
        <v>0.11761689986776699</v>
      </c>
      <c r="P972" s="14">
        <v>0.112176659551689</v>
      </c>
      <c r="Q972" s="14">
        <v>0.159109345354917</v>
      </c>
      <c r="R972" s="14"/>
      <c r="S972" s="14">
        <v>0.13448804154541899</v>
      </c>
      <c r="T972" s="14">
        <v>0.14792686038598599</v>
      </c>
      <c r="U972" s="14">
        <v>0.14132600850310501</v>
      </c>
      <c r="V972" s="14">
        <v>0.170993218523146</v>
      </c>
      <c r="W972" s="14">
        <v>0.11945218885267</v>
      </c>
      <c r="X972" s="14">
        <v>0.173280481716373</v>
      </c>
      <c r="Y972" s="14">
        <v>0.12386415449983</v>
      </c>
      <c r="Z972" s="14">
        <v>8.5254987229062204E-2</v>
      </c>
      <c r="AA972" s="14">
        <v>0.13645261239586001</v>
      </c>
      <c r="AB972" s="14">
        <v>0.111678301981305</v>
      </c>
      <c r="AC972" s="14">
        <v>0.17956860085731999</v>
      </c>
      <c r="AD972" s="14">
        <v>0.23920643228715599</v>
      </c>
      <c r="AE972" s="14"/>
      <c r="AF972" s="14">
        <v>0.217883532557586</v>
      </c>
      <c r="AG972" s="14">
        <v>0.105206167420152</v>
      </c>
      <c r="AH972" s="14">
        <v>0.118888692091524</v>
      </c>
      <c r="AI972" s="14"/>
      <c r="AJ972" s="14">
        <v>0.30839021054449001</v>
      </c>
      <c r="AK972" s="14">
        <v>4.1444013322553E-2</v>
      </c>
      <c r="AL972" s="14">
        <v>6.7500520587511395E-2</v>
      </c>
      <c r="AM972" s="14">
        <v>6.9736485476881299E-2</v>
      </c>
      <c r="AN972" s="14">
        <v>8.4170357472823795E-2</v>
      </c>
      <c r="AO972" s="14"/>
      <c r="AP972" s="14">
        <v>0.42781332838332697</v>
      </c>
      <c r="AQ972" s="14">
        <v>4.54770186583629E-2</v>
      </c>
      <c r="AR972" s="14">
        <v>6.2041952377102597E-2</v>
      </c>
      <c r="AS972" s="14">
        <v>0.21169925423303301</v>
      </c>
      <c r="AT972" s="14">
        <v>0.100457244644067</v>
      </c>
      <c r="AU972" s="14"/>
      <c r="AV972" s="14" t="s">
        <v>84</v>
      </c>
      <c r="AW972" s="14">
        <v>0.105929659114363</v>
      </c>
      <c r="AX972" s="14">
        <v>0.136117042073404</v>
      </c>
      <c r="AY972" s="14">
        <v>0.17035053910696701</v>
      </c>
      <c r="AZ972" s="14">
        <v>0.20988027835002801</v>
      </c>
      <c r="BA972" s="14"/>
      <c r="BB972" s="14">
        <v>8.9750238592697207E-2</v>
      </c>
      <c r="BC972" s="14">
        <v>0.29420711864921301</v>
      </c>
      <c r="BD972" s="14">
        <v>0.17088863797112899</v>
      </c>
      <c r="BE972" s="14"/>
      <c r="BF972" s="14">
        <v>0.18613171022415301</v>
      </c>
    </row>
    <row r="973" spans="2:58" x14ac:dyDescent="0.35">
      <c r="B973" t="s">
        <v>298</v>
      </c>
      <c r="C973" s="14">
        <v>0.17468075603851599</v>
      </c>
      <c r="D973" s="14">
        <v>0.18697432926539001</v>
      </c>
      <c r="E973" s="14">
        <v>0.16316839764874799</v>
      </c>
      <c r="F973" s="14"/>
      <c r="G973" s="14">
        <v>0.193935085369869</v>
      </c>
      <c r="H973" s="14">
        <v>0.16324031814984999</v>
      </c>
      <c r="I973" s="14">
        <v>0.14393951084198101</v>
      </c>
      <c r="J973" s="14">
        <v>0.14261190447257399</v>
      </c>
      <c r="K973" s="14">
        <v>0.19816731969134399</v>
      </c>
      <c r="L973" s="14">
        <v>0.20649846133663</v>
      </c>
      <c r="M973" s="14"/>
      <c r="N973" s="14">
        <v>0.175258733805465</v>
      </c>
      <c r="O973" s="14">
        <v>0.18348968434480001</v>
      </c>
      <c r="P973" s="14">
        <v>0.181458936285047</v>
      </c>
      <c r="Q973" s="14">
        <v>0.158148820775005</v>
      </c>
      <c r="R973" s="14"/>
      <c r="S973" s="14">
        <v>0.23694996644639399</v>
      </c>
      <c r="T973" s="14">
        <v>0.19679898622938899</v>
      </c>
      <c r="U973" s="14">
        <v>0.21129725936895499</v>
      </c>
      <c r="V973" s="14">
        <v>0.205649919546261</v>
      </c>
      <c r="W973" s="14">
        <v>0.16948237019543799</v>
      </c>
      <c r="X973" s="14">
        <v>0.142351667332166</v>
      </c>
      <c r="Y973" s="14">
        <v>0.13254207411930899</v>
      </c>
      <c r="Z973" s="14">
        <v>0.17687500820075999</v>
      </c>
      <c r="AA973" s="14">
        <v>0.15945360756508201</v>
      </c>
      <c r="AB973" s="14">
        <v>0.116701732305021</v>
      </c>
      <c r="AC973" s="14">
        <v>0.111850374211931</v>
      </c>
      <c r="AD973" s="14">
        <v>0.150765628682203</v>
      </c>
      <c r="AE973" s="14"/>
      <c r="AF973" s="14">
        <v>0.17612366681122801</v>
      </c>
      <c r="AG973" s="14">
        <v>0.18069203766927799</v>
      </c>
      <c r="AH973" s="14">
        <v>0.171267362236427</v>
      </c>
      <c r="AI973" s="14"/>
      <c r="AJ973" s="14">
        <v>0.201111782049336</v>
      </c>
      <c r="AK973" s="14">
        <v>0.170190529881588</v>
      </c>
      <c r="AL973" s="14">
        <v>0.24526027127049599</v>
      </c>
      <c r="AM973" s="14">
        <v>6.6661121154417094E-2</v>
      </c>
      <c r="AN973" s="14">
        <v>0.15487854434142501</v>
      </c>
      <c r="AO973" s="14"/>
      <c r="AP973" s="14">
        <v>0.22859632984981801</v>
      </c>
      <c r="AQ973" s="14">
        <v>0.19726149194212</v>
      </c>
      <c r="AR973" s="14">
        <v>0.24438047077250799</v>
      </c>
      <c r="AS973" s="14">
        <v>0.10033884511251601</v>
      </c>
      <c r="AT973" s="14">
        <v>0.11428005026447199</v>
      </c>
      <c r="AU973" s="14"/>
      <c r="AV973" s="14" t="s">
        <v>84</v>
      </c>
      <c r="AW973" s="14">
        <v>0.17755258216174499</v>
      </c>
      <c r="AX973" s="14">
        <v>0.16146065664786999</v>
      </c>
      <c r="AY973" s="14">
        <v>0.18812357138298799</v>
      </c>
      <c r="AZ973" s="14">
        <v>3.3564766252060702E-2</v>
      </c>
      <c r="BA973" s="14"/>
      <c r="BB973" s="14">
        <v>0.28014288480510702</v>
      </c>
      <c r="BC973" s="14">
        <v>8.8985226854636501E-2</v>
      </c>
      <c r="BD973" s="14">
        <v>0.16453463799642901</v>
      </c>
      <c r="BE973" s="14"/>
      <c r="BF973" s="14">
        <v>0.167113065100057</v>
      </c>
    </row>
    <row r="974" spans="2:58" x14ac:dyDescent="0.35">
      <c r="B974" t="s">
        <v>299</v>
      </c>
      <c r="C974" s="14">
        <v>0.229042525805497</v>
      </c>
      <c r="D974" s="14">
        <v>0.243683557301281</v>
      </c>
      <c r="E974" s="14">
        <v>0.21447568648040699</v>
      </c>
      <c r="F974" s="14"/>
      <c r="G974" s="14">
        <v>0.230611196078121</v>
      </c>
      <c r="H974" s="14">
        <v>0.34102856749384503</v>
      </c>
      <c r="I974" s="14">
        <v>0.28571434795645101</v>
      </c>
      <c r="J974" s="14">
        <v>0.261528179323127</v>
      </c>
      <c r="K974" s="14">
        <v>0.12906590626214301</v>
      </c>
      <c r="L974" s="14">
        <v>0.13165621807209399</v>
      </c>
      <c r="M974" s="14"/>
      <c r="N974" s="14">
        <v>0.26154680479243902</v>
      </c>
      <c r="O974" s="14">
        <v>0.24126615328891099</v>
      </c>
      <c r="P974" s="14">
        <v>0.19909823472642599</v>
      </c>
      <c r="Q974" s="14">
        <v>0.205944007162048</v>
      </c>
      <c r="R974" s="14"/>
      <c r="S974" s="14">
        <v>0.22511842022637599</v>
      </c>
      <c r="T974" s="14">
        <v>0.183003442263967</v>
      </c>
      <c r="U974" s="14">
        <v>0.17598435713895</v>
      </c>
      <c r="V974" s="14">
        <v>0.19419203182199701</v>
      </c>
      <c r="W974" s="14">
        <v>0.23148225752766799</v>
      </c>
      <c r="X974" s="14">
        <v>0.25336787480120598</v>
      </c>
      <c r="Y974" s="14">
        <v>0.20308465163704101</v>
      </c>
      <c r="Z974" s="14">
        <v>0.36597375721940101</v>
      </c>
      <c r="AA974" s="14">
        <v>0.280187815956909</v>
      </c>
      <c r="AB974" s="14">
        <v>0.25032509521553198</v>
      </c>
      <c r="AC974" s="14">
        <v>0.279887468444451</v>
      </c>
      <c r="AD974" s="14">
        <v>0.165025909734832</v>
      </c>
      <c r="AE974" s="14"/>
      <c r="AF974" s="14">
        <v>0.14137494174205101</v>
      </c>
      <c r="AG974" s="14">
        <v>0.304676828355324</v>
      </c>
      <c r="AH974" s="14">
        <v>0.24613316495315901</v>
      </c>
      <c r="AI974" s="14"/>
      <c r="AJ974" s="14">
        <v>8.0238311177295504E-2</v>
      </c>
      <c r="AK974" s="14">
        <v>0.44810730412439898</v>
      </c>
      <c r="AL974" s="14">
        <v>0.20932710497629101</v>
      </c>
      <c r="AM974" s="14">
        <v>0.142639405670383</v>
      </c>
      <c r="AN974" s="14">
        <v>0.18077311946388899</v>
      </c>
      <c r="AO974" s="14"/>
      <c r="AP974" s="14">
        <v>5.9592465496186402E-2</v>
      </c>
      <c r="AQ974" s="14">
        <v>0.44781892824772701</v>
      </c>
      <c r="AR974" s="14">
        <v>0.16387667817497401</v>
      </c>
      <c r="AS974" s="14">
        <v>4.38530187755196E-2</v>
      </c>
      <c r="AT974" s="14">
        <v>4.4359997142562703E-2</v>
      </c>
      <c r="AU974" s="14"/>
      <c r="AV974" s="14" t="s">
        <v>84</v>
      </c>
      <c r="AW974" s="14">
        <v>0.24606185599764199</v>
      </c>
      <c r="AX974" s="14">
        <v>0.274404938396693</v>
      </c>
      <c r="AY974" s="14">
        <v>0.30802060230081502</v>
      </c>
      <c r="AZ974" s="14">
        <v>0.22336923977957701</v>
      </c>
      <c r="BA974" s="14"/>
      <c r="BB974" s="14">
        <v>0.28693293853423402</v>
      </c>
      <c r="BC974" s="14">
        <v>4.9761363869459001E-2</v>
      </c>
      <c r="BD974" s="14">
        <v>1.3378838478493801E-2</v>
      </c>
      <c r="BE974" s="14"/>
      <c r="BF974" s="14">
        <v>0.109882303926956</v>
      </c>
    </row>
    <row r="975" spans="2:58" x14ac:dyDescent="0.35">
      <c r="B975" t="s">
        <v>300</v>
      </c>
      <c r="C975" s="14">
        <v>0.28571277148785201</v>
      </c>
      <c r="D975" s="14">
        <v>0.28384012670653003</v>
      </c>
      <c r="E975" s="14">
        <v>0.28635406415655901</v>
      </c>
      <c r="F975" s="14"/>
      <c r="G975" s="14">
        <v>0.288877549730719</v>
      </c>
      <c r="H975" s="14">
        <v>0.20294580868777901</v>
      </c>
      <c r="I975" s="14">
        <v>0.317807784966188</v>
      </c>
      <c r="J975" s="14">
        <v>0.32091382563211501</v>
      </c>
      <c r="K975" s="14">
        <v>0.27780279599836599</v>
      </c>
      <c r="L975" s="14">
        <v>0.30142624232176102</v>
      </c>
      <c r="M975" s="14"/>
      <c r="N975" s="14">
        <v>0.25401061682053899</v>
      </c>
      <c r="O975" s="14">
        <v>0.28128810613759803</v>
      </c>
      <c r="P975" s="14">
        <v>0.34551271789365701</v>
      </c>
      <c r="Q975" s="14">
        <v>0.27075157928706201</v>
      </c>
      <c r="R975" s="14"/>
      <c r="S975" s="14">
        <v>0.23087172812600801</v>
      </c>
      <c r="T975" s="14">
        <v>0.308402931314948</v>
      </c>
      <c r="U975" s="14">
        <v>0.31330559881247999</v>
      </c>
      <c r="V975" s="14">
        <v>0.28042323953644599</v>
      </c>
      <c r="W975" s="14">
        <v>0.31198897171377998</v>
      </c>
      <c r="X975" s="14">
        <v>0.26122937512030497</v>
      </c>
      <c r="Y975" s="14">
        <v>0.332009281346964</v>
      </c>
      <c r="Z975" s="14">
        <v>0.25465415702656602</v>
      </c>
      <c r="AA975" s="14">
        <v>0.27681603653296299</v>
      </c>
      <c r="AB975" s="14">
        <v>0.323344611123564</v>
      </c>
      <c r="AC975" s="14">
        <v>0.21805331677310599</v>
      </c>
      <c r="AD975" s="14">
        <v>0.349128929503977</v>
      </c>
      <c r="AE975" s="14"/>
      <c r="AF975" s="14">
        <v>0.32619377678195599</v>
      </c>
      <c r="AG975" s="14">
        <v>0.25507986852853598</v>
      </c>
      <c r="AH975" s="14">
        <v>0.23839524457898401</v>
      </c>
      <c r="AI975" s="14"/>
      <c r="AJ975" s="14">
        <v>0.27935141346360798</v>
      </c>
      <c r="AK975" s="14">
        <v>0.18723472825281801</v>
      </c>
      <c r="AL975" s="14">
        <v>0.32307690089427599</v>
      </c>
      <c r="AM975" s="14">
        <v>0.55340878873781996</v>
      </c>
      <c r="AN975" s="14">
        <v>0.32551991826986298</v>
      </c>
      <c r="AO975" s="14"/>
      <c r="AP975" s="14">
        <v>0.190200705269117</v>
      </c>
      <c r="AQ975" s="14">
        <v>0.151713534340817</v>
      </c>
      <c r="AR975" s="14">
        <v>0.316745117167547</v>
      </c>
      <c r="AS975" s="14">
        <v>0.52614592812266403</v>
      </c>
      <c r="AT975" s="14">
        <v>0.40198322238217798</v>
      </c>
      <c r="AU975" s="14"/>
      <c r="AV975" s="14" t="s">
        <v>84</v>
      </c>
      <c r="AW975" s="14">
        <v>0.29675837281116502</v>
      </c>
      <c r="AX975" s="14">
        <v>0.260763271759759</v>
      </c>
      <c r="AY975" s="14">
        <v>0.21884669028218001</v>
      </c>
      <c r="AZ975" s="14">
        <v>0.329243334208421</v>
      </c>
      <c r="BA975" s="14"/>
      <c r="BB975" s="14">
        <v>0.14500776865114001</v>
      </c>
      <c r="BC975" s="14">
        <v>0.50295896026098397</v>
      </c>
      <c r="BD975" s="14">
        <v>0.385835566232131</v>
      </c>
      <c r="BE975" s="14"/>
      <c r="BF975" s="14">
        <v>0.35974525725678103</v>
      </c>
    </row>
    <row r="976" spans="2:58" x14ac:dyDescent="0.35">
      <c r="B976" t="s">
        <v>97</v>
      </c>
      <c r="C976" s="14">
        <v>0.167319366849285</v>
      </c>
      <c r="D976" s="14">
        <v>0.12506158086826</v>
      </c>
      <c r="E976" s="14">
        <v>0.20915886820680901</v>
      </c>
      <c r="F976" s="14"/>
      <c r="G976" s="14">
        <v>0.21289163626263299</v>
      </c>
      <c r="H976" s="14">
        <v>0.14292435088073999</v>
      </c>
      <c r="I976" s="14">
        <v>0.158713605050048</v>
      </c>
      <c r="J976" s="14">
        <v>0.13896964480979901</v>
      </c>
      <c r="K976" s="14">
        <v>0.18829592815232299</v>
      </c>
      <c r="L976" s="14">
        <v>0.17282262758311301</v>
      </c>
      <c r="M976" s="14"/>
      <c r="N976" s="14">
        <v>0.13015139349424701</v>
      </c>
      <c r="O976" s="14">
        <v>0.17633915636092401</v>
      </c>
      <c r="P976" s="14">
        <v>0.16175345154318099</v>
      </c>
      <c r="Q976" s="14">
        <v>0.206046247420968</v>
      </c>
      <c r="R976" s="14"/>
      <c r="S976" s="14">
        <v>0.172571843655804</v>
      </c>
      <c r="T976" s="14">
        <v>0.16386777980570999</v>
      </c>
      <c r="U976" s="14">
        <v>0.15808677617651001</v>
      </c>
      <c r="V976" s="14">
        <v>0.148741590572151</v>
      </c>
      <c r="W976" s="14">
        <v>0.167594211710444</v>
      </c>
      <c r="X976" s="14">
        <v>0.16977060102994901</v>
      </c>
      <c r="Y976" s="14">
        <v>0.20849983839685601</v>
      </c>
      <c r="Z976" s="14">
        <v>0.117242090324211</v>
      </c>
      <c r="AA976" s="14">
        <v>0.14708992754918701</v>
      </c>
      <c r="AB976" s="14">
        <v>0.197950259374578</v>
      </c>
      <c r="AC976" s="14">
        <v>0.21064023971319301</v>
      </c>
      <c r="AD976" s="14">
        <v>9.5873099791831604E-2</v>
      </c>
      <c r="AE976" s="14"/>
      <c r="AF976" s="14">
        <v>0.13842408210717899</v>
      </c>
      <c r="AG976" s="14">
        <v>0.15434509802671001</v>
      </c>
      <c r="AH976" s="14">
        <v>0.22531553613990499</v>
      </c>
      <c r="AI976" s="14"/>
      <c r="AJ976" s="14">
        <v>0.130908282765271</v>
      </c>
      <c r="AK976" s="14">
        <v>0.153023424418642</v>
      </c>
      <c r="AL976" s="14">
        <v>0.154835202271426</v>
      </c>
      <c r="AM976" s="14">
        <v>0.167554198960499</v>
      </c>
      <c r="AN976" s="14">
        <v>0.25465806045200001</v>
      </c>
      <c r="AO976" s="14"/>
      <c r="AP976" s="14">
        <v>9.3797171001551896E-2</v>
      </c>
      <c r="AQ976" s="14">
        <v>0.157729026810974</v>
      </c>
      <c r="AR976" s="14">
        <v>0.21295578150786901</v>
      </c>
      <c r="AS976" s="14">
        <v>0.117962953756267</v>
      </c>
      <c r="AT976" s="14">
        <v>0.33891948556672002</v>
      </c>
      <c r="AU976" s="14"/>
      <c r="AV976" s="14" t="s">
        <v>84</v>
      </c>
      <c r="AW976" s="14">
        <v>0.173697529915085</v>
      </c>
      <c r="AX976" s="14">
        <v>0.16725409112227399</v>
      </c>
      <c r="AY976" s="14">
        <v>0.11465859692705101</v>
      </c>
      <c r="AZ976" s="14">
        <v>0.203942381409914</v>
      </c>
      <c r="BA976" s="14"/>
      <c r="BB976" s="14">
        <v>0.198166169416823</v>
      </c>
      <c r="BC976" s="14">
        <v>6.4087330365707101E-2</v>
      </c>
      <c r="BD976" s="14">
        <v>0.26536231932181797</v>
      </c>
      <c r="BE976" s="14"/>
      <c r="BF976" s="14">
        <v>0.177127663492053</v>
      </c>
    </row>
    <row r="977" spans="2:58" x14ac:dyDescent="0.35"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  <c r="BE977" s="14"/>
      <c r="BF977" s="14"/>
    </row>
    <row r="978" spans="2:58" x14ac:dyDescent="0.35">
      <c r="B978" s="6" t="s">
        <v>320</v>
      </c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  <c r="BE978" s="14"/>
      <c r="BF978" s="14"/>
    </row>
    <row r="979" spans="2:58" x14ac:dyDescent="0.35">
      <c r="B979" s="24" t="s">
        <v>321</v>
      </c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4"/>
      <c r="BF979" s="14"/>
    </row>
    <row r="980" spans="2:58" x14ac:dyDescent="0.35">
      <c r="B980" t="s">
        <v>309</v>
      </c>
      <c r="C980" s="14">
        <v>0.35438889627562198</v>
      </c>
      <c r="D980" s="14">
        <v>0.34518102765562197</v>
      </c>
      <c r="E980" s="14">
        <v>0.36421709120908802</v>
      </c>
      <c r="F980" s="14"/>
      <c r="G980" s="14">
        <v>0.30623360185745202</v>
      </c>
      <c r="H980" s="14">
        <v>0.27392283461464301</v>
      </c>
      <c r="I980" s="14">
        <v>0.36085950291429197</v>
      </c>
      <c r="J980" s="14">
        <v>0.40031775869630198</v>
      </c>
      <c r="K980" s="14">
        <v>0.37890912878224903</v>
      </c>
      <c r="L980" s="14">
        <v>0.48964266189259897</v>
      </c>
      <c r="M980" s="14"/>
      <c r="N980" s="14">
        <v>0.32320088782017098</v>
      </c>
      <c r="O980" s="14">
        <v>0.37161557157120201</v>
      </c>
      <c r="P980" s="14">
        <v>0.35790536812924201</v>
      </c>
      <c r="Q980" s="14">
        <v>0.37486989110602198</v>
      </c>
      <c r="R980" s="14"/>
      <c r="S980" s="14">
        <v>0.36771844356509598</v>
      </c>
      <c r="T980" s="14">
        <v>0.288532144824724</v>
      </c>
      <c r="U980" s="14">
        <v>0.22307353982151501</v>
      </c>
      <c r="V980" s="14">
        <v>0.371041436389136</v>
      </c>
      <c r="W980" s="14">
        <v>0.396111332443917</v>
      </c>
      <c r="X980" s="14">
        <v>0.36726323539372902</v>
      </c>
      <c r="Y980" s="14">
        <v>0.35434743826704801</v>
      </c>
      <c r="Z980" s="14">
        <v>0.35305727095475198</v>
      </c>
      <c r="AA980" s="14">
        <v>0.37037422322153102</v>
      </c>
      <c r="AB980" s="14">
        <v>0.37749674522816901</v>
      </c>
      <c r="AC980" s="14">
        <v>0.4055605812102</v>
      </c>
      <c r="AD980" s="14">
        <v>0.43258439741027699</v>
      </c>
      <c r="AE980" s="14"/>
      <c r="AF980" s="14">
        <v>0.36667704591679701</v>
      </c>
      <c r="AG980" s="14">
        <v>0.37053631627712602</v>
      </c>
      <c r="AH980" s="14">
        <v>0.333413503058474</v>
      </c>
      <c r="AI980" s="14"/>
      <c r="AJ980" s="14">
        <v>0.28995937294405499</v>
      </c>
      <c r="AK980" s="14">
        <v>0.37383604196636699</v>
      </c>
      <c r="AL980" s="14">
        <v>0.34136490384322998</v>
      </c>
      <c r="AM980" s="14">
        <v>0</v>
      </c>
      <c r="AN980" s="14">
        <v>0.40892481583801499</v>
      </c>
      <c r="AO980" s="14"/>
      <c r="AP980" s="14" t="s">
        <v>84</v>
      </c>
      <c r="AQ980" s="14">
        <v>0.35438889627562198</v>
      </c>
      <c r="AR980" s="14" t="s">
        <v>84</v>
      </c>
      <c r="AS980" s="14" t="s">
        <v>84</v>
      </c>
      <c r="AT980" s="14" t="s">
        <v>84</v>
      </c>
      <c r="AU980" s="14"/>
      <c r="AV980" s="14" t="s">
        <v>84</v>
      </c>
      <c r="AW980" s="14">
        <v>0.33701324248753201</v>
      </c>
      <c r="AX980" s="14">
        <v>0.37068355483337001</v>
      </c>
      <c r="AY980" s="14">
        <v>0.35301079341515801</v>
      </c>
      <c r="AZ980" s="14">
        <v>0.172273366456479</v>
      </c>
      <c r="BA980" s="14"/>
      <c r="BB980" s="14">
        <v>0.28995937294405499</v>
      </c>
      <c r="BC980" s="14" t="s">
        <v>84</v>
      </c>
      <c r="BD980" s="14" t="s">
        <v>84</v>
      </c>
      <c r="BE980" s="14"/>
      <c r="BF980" s="14">
        <v>0.28995937294405499</v>
      </c>
    </row>
    <row r="981" spans="2:58" x14ac:dyDescent="0.35">
      <c r="B981" t="s">
        <v>310</v>
      </c>
      <c r="C981" s="14">
        <v>0.34513581754091699</v>
      </c>
      <c r="D981" s="14">
        <v>0.29572746168764502</v>
      </c>
      <c r="E981" s="14">
        <v>0.39424521141306101</v>
      </c>
      <c r="F981" s="14"/>
      <c r="G981" s="14">
        <v>0.32862399656746899</v>
      </c>
      <c r="H981" s="14">
        <v>0.30476326674671</v>
      </c>
      <c r="I981" s="14">
        <v>0.31610503034537002</v>
      </c>
      <c r="J981" s="14">
        <v>0.35516359586784302</v>
      </c>
      <c r="K981" s="14">
        <v>0.35821883113006098</v>
      </c>
      <c r="L981" s="14">
        <v>0.466860597845488</v>
      </c>
      <c r="M981" s="14"/>
      <c r="N981" s="14">
        <v>0.33286927090447799</v>
      </c>
      <c r="O981" s="14">
        <v>0.38853620283617102</v>
      </c>
      <c r="P981" s="14">
        <v>0.31888397091304699</v>
      </c>
      <c r="Q981" s="14">
        <v>0.33159568316537003</v>
      </c>
      <c r="R981" s="14"/>
      <c r="S981" s="14">
        <v>0.28605430032289503</v>
      </c>
      <c r="T981" s="14">
        <v>0.37375018591432302</v>
      </c>
      <c r="U981" s="14">
        <v>0.44549039877247698</v>
      </c>
      <c r="V981" s="14">
        <v>0.35697595962252399</v>
      </c>
      <c r="W981" s="14">
        <v>0.45620617819505199</v>
      </c>
      <c r="X981" s="14">
        <v>0.283155653079189</v>
      </c>
      <c r="Y981" s="14">
        <v>0.38464406372652099</v>
      </c>
      <c r="Z981" s="14">
        <v>0.42567542619070298</v>
      </c>
      <c r="AA981" s="14">
        <v>0.315014464452256</v>
      </c>
      <c r="AB981" s="14">
        <v>0.36086437419119599</v>
      </c>
      <c r="AC981" s="14">
        <v>0.29758181498566499</v>
      </c>
      <c r="AD981" s="14">
        <v>9.9355589428329005E-2</v>
      </c>
      <c r="AE981" s="14"/>
      <c r="AF981" s="14">
        <v>0.34273816004318303</v>
      </c>
      <c r="AG981" s="14">
        <v>0.347866148565464</v>
      </c>
      <c r="AH981" s="14">
        <v>0.30922081297200699</v>
      </c>
      <c r="AI981" s="14"/>
      <c r="AJ981" s="14">
        <v>0.44853272880853301</v>
      </c>
      <c r="AK981" s="14">
        <v>0.30100267567539002</v>
      </c>
      <c r="AL981" s="14">
        <v>0.57168298117367899</v>
      </c>
      <c r="AM981" s="14">
        <v>0.29862235164880302</v>
      </c>
      <c r="AN981" s="14">
        <v>0.33561369041657102</v>
      </c>
      <c r="AO981" s="14"/>
      <c r="AP981" s="14" t="s">
        <v>84</v>
      </c>
      <c r="AQ981" s="14">
        <v>0.34513581754091699</v>
      </c>
      <c r="AR981" s="14" t="s">
        <v>84</v>
      </c>
      <c r="AS981" s="14" t="s">
        <v>84</v>
      </c>
      <c r="AT981" s="14" t="s">
        <v>84</v>
      </c>
      <c r="AU981" s="14"/>
      <c r="AV981" s="14" t="s">
        <v>84</v>
      </c>
      <c r="AW981" s="14">
        <v>0.42072721832141402</v>
      </c>
      <c r="AX981" s="14">
        <v>0.32925467377699202</v>
      </c>
      <c r="AY981" s="14">
        <v>0.26573138084147702</v>
      </c>
      <c r="AZ981" s="14">
        <v>0.30898512525995298</v>
      </c>
      <c r="BA981" s="14"/>
      <c r="BB981" s="14">
        <v>0.44853272880853301</v>
      </c>
      <c r="BC981" s="14" t="s">
        <v>84</v>
      </c>
      <c r="BD981" s="14" t="s">
        <v>84</v>
      </c>
      <c r="BE981" s="14"/>
      <c r="BF981" s="14">
        <v>0.44853272880853301</v>
      </c>
    </row>
    <row r="982" spans="2:58" x14ac:dyDescent="0.35">
      <c r="B982" t="s">
        <v>311</v>
      </c>
      <c r="C982" s="14">
        <v>0.33032786379710199</v>
      </c>
      <c r="D982" s="14">
        <v>0.33868676649914398</v>
      </c>
      <c r="E982" s="14">
        <v>0.32292549617811001</v>
      </c>
      <c r="F982" s="14"/>
      <c r="G982" s="14">
        <v>0.34244812472353597</v>
      </c>
      <c r="H982" s="14">
        <v>0.396551423420406</v>
      </c>
      <c r="I982" s="14">
        <v>0.33976660385032298</v>
      </c>
      <c r="J982" s="14">
        <v>0.282460021595282</v>
      </c>
      <c r="K982" s="14">
        <v>0.24900450209075001</v>
      </c>
      <c r="L982" s="14">
        <v>0.28979007211908098</v>
      </c>
      <c r="M982" s="14"/>
      <c r="N982" s="14">
        <v>0.30703925463446602</v>
      </c>
      <c r="O982" s="14">
        <v>0.33114162871151498</v>
      </c>
      <c r="P982" s="14">
        <v>0.34863513961220599</v>
      </c>
      <c r="Q982" s="14">
        <v>0.33529400484340399</v>
      </c>
      <c r="R982" s="14"/>
      <c r="S982" s="14">
        <v>0.36531534928051002</v>
      </c>
      <c r="T982" s="14">
        <v>0.26944314673639302</v>
      </c>
      <c r="U982" s="14">
        <v>0.24788004866218499</v>
      </c>
      <c r="V982" s="14">
        <v>0.28591539040860597</v>
      </c>
      <c r="W982" s="14">
        <v>0.32182759556962198</v>
      </c>
      <c r="X982" s="14">
        <v>0.37358235655904298</v>
      </c>
      <c r="Y982" s="14">
        <v>0.32592502444934901</v>
      </c>
      <c r="Z982" s="14">
        <v>0.40654549296019099</v>
      </c>
      <c r="AA982" s="14">
        <v>0.37652210966320299</v>
      </c>
      <c r="AB982" s="14">
        <v>0.24461720711028401</v>
      </c>
      <c r="AC982" s="14">
        <v>0.35173685944341199</v>
      </c>
      <c r="AD982" s="14">
        <v>0.32970025669111802</v>
      </c>
      <c r="AE982" s="14"/>
      <c r="AF982" s="14">
        <v>0.27375770897903501</v>
      </c>
      <c r="AG982" s="14">
        <v>0.35985714728333801</v>
      </c>
      <c r="AH982" s="14">
        <v>0.31585837294677499</v>
      </c>
      <c r="AI982" s="14"/>
      <c r="AJ982" s="14">
        <v>0.183647611916682</v>
      </c>
      <c r="AK982" s="14">
        <v>0.37967364895519801</v>
      </c>
      <c r="AL982" s="14">
        <v>0.10723427440857999</v>
      </c>
      <c r="AM982" s="14">
        <v>0.29862235164880302</v>
      </c>
      <c r="AN982" s="14">
        <v>0.25179715476379499</v>
      </c>
      <c r="AO982" s="14"/>
      <c r="AP982" s="14" t="s">
        <v>84</v>
      </c>
      <c r="AQ982" s="14">
        <v>0.33032786379710199</v>
      </c>
      <c r="AR982" s="14" t="s">
        <v>84</v>
      </c>
      <c r="AS982" s="14" t="s">
        <v>84</v>
      </c>
      <c r="AT982" s="14" t="s">
        <v>84</v>
      </c>
      <c r="AU982" s="14"/>
      <c r="AV982" s="14" t="s">
        <v>84</v>
      </c>
      <c r="AW982" s="14">
        <v>0.33050925300017298</v>
      </c>
      <c r="AX982" s="14">
        <v>0.349793958293528</v>
      </c>
      <c r="AY982" s="14">
        <v>0.33983778124664699</v>
      </c>
      <c r="AZ982" s="14">
        <v>0.36531411750993797</v>
      </c>
      <c r="BA982" s="14"/>
      <c r="BB982" s="14">
        <v>0.183647611916682</v>
      </c>
      <c r="BC982" s="14" t="s">
        <v>84</v>
      </c>
      <c r="BD982" s="14" t="s">
        <v>84</v>
      </c>
      <c r="BE982" s="14"/>
      <c r="BF982" s="14">
        <v>0.183647611916682</v>
      </c>
    </row>
    <row r="983" spans="2:58" x14ac:dyDescent="0.35">
      <c r="B983" t="s">
        <v>312</v>
      </c>
      <c r="C983" s="14">
        <v>0.29831335513222701</v>
      </c>
      <c r="D983" s="14">
        <v>0.319080518956251</v>
      </c>
      <c r="E983" s="14">
        <v>0.27870520314275998</v>
      </c>
      <c r="F983" s="14"/>
      <c r="G983" s="14">
        <v>0.33627489002517202</v>
      </c>
      <c r="H983" s="14">
        <v>0.27597899061412401</v>
      </c>
      <c r="I983" s="14">
        <v>0.29201036544308401</v>
      </c>
      <c r="J983" s="14">
        <v>0.33988835443674797</v>
      </c>
      <c r="K983" s="14">
        <v>0.26820936912458998</v>
      </c>
      <c r="L983" s="14">
        <v>0.26947767687584401</v>
      </c>
      <c r="M983" s="14"/>
      <c r="N983" s="14">
        <v>0.31122608053133799</v>
      </c>
      <c r="O983" s="14">
        <v>0.31911073260040901</v>
      </c>
      <c r="P983" s="14">
        <v>0.28702367873342599</v>
      </c>
      <c r="Q983" s="14">
        <v>0.26495938569727201</v>
      </c>
      <c r="R983" s="14"/>
      <c r="S983" s="14">
        <v>0.37904306682453498</v>
      </c>
      <c r="T983" s="14">
        <v>0.193981258271647</v>
      </c>
      <c r="U983" s="14">
        <v>0.28946456607312698</v>
      </c>
      <c r="V983" s="14">
        <v>0.30392641561332101</v>
      </c>
      <c r="W983" s="14">
        <v>0.22647264716215301</v>
      </c>
      <c r="X983" s="14">
        <v>0.38773215024496699</v>
      </c>
      <c r="Y983" s="14">
        <v>0.22269370446975201</v>
      </c>
      <c r="Z983" s="14">
        <v>0.19018362350722401</v>
      </c>
      <c r="AA983" s="14">
        <v>0.25624154079887301</v>
      </c>
      <c r="AB983" s="14">
        <v>0.40506372029981103</v>
      </c>
      <c r="AC983" s="14">
        <v>0.39722308025721598</v>
      </c>
      <c r="AD983" s="14">
        <v>7.7102777665810904E-2</v>
      </c>
      <c r="AE983" s="14"/>
      <c r="AF983" s="14">
        <v>0.251485978336978</v>
      </c>
      <c r="AG983" s="14">
        <v>0.296556922116886</v>
      </c>
      <c r="AH983" s="14">
        <v>0.30475915104657397</v>
      </c>
      <c r="AI983" s="14"/>
      <c r="AJ983" s="14">
        <v>0.19401222228491399</v>
      </c>
      <c r="AK983" s="14">
        <v>0.31672513240491201</v>
      </c>
      <c r="AL983" s="14">
        <v>0.20713523191175001</v>
      </c>
      <c r="AM983" s="14">
        <v>0</v>
      </c>
      <c r="AN983" s="14">
        <v>0.362256356091603</v>
      </c>
      <c r="AO983" s="14"/>
      <c r="AP983" s="14" t="s">
        <v>84</v>
      </c>
      <c r="AQ983" s="14">
        <v>0.29831335513222701</v>
      </c>
      <c r="AR983" s="14" t="s">
        <v>84</v>
      </c>
      <c r="AS983" s="14" t="s">
        <v>84</v>
      </c>
      <c r="AT983" s="14" t="s">
        <v>84</v>
      </c>
      <c r="AU983" s="14"/>
      <c r="AV983" s="14" t="s">
        <v>84</v>
      </c>
      <c r="AW983" s="14">
        <v>0.26569357729666498</v>
      </c>
      <c r="AX983" s="14">
        <v>0.35537190676361902</v>
      </c>
      <c r="AY983" s="14">
        <v>0.32279395970376301</v>
      </c>
      <c r="AZ983" s="14">
        <v>0.44881246593173002</v>
      </c>
      <c r="BA983" s="14"/>
      <c r="BB983" s="14">
        <v>0.19401222228491399</v>
      </c>
      <c r="BC983" s="14" t="s">
        <v>84</v>
      </c>
      <c r="BD983" s="14" t="s">
        <v>84</v>
      </c>
      <c r="BE983" s="14"/>
      <c r="BF983" s="14">
        <v>0.19401222228491399</v>
      </c>
    </row>
    <row r="984" spans="2:58" x14ac:dyDescent="0.35">
      <c r="B984" t="s">
        <v>313</v>
      </c>
      <c r="C984" s="14">
        <v>0.28114591692878399</v>
      </c>
      <c r="D984" s="14">
        <v>0.301088345617956</v>
      </c>
      <c r="E984" s="14">
        <v>0.26230407189104099</v>
      </c>
      <c r="F984" s="14"/>
      <c r="G984" s="14">
        <v>0.28158661276387098</v>
      </c>
      <c r="H984" s="14">
        <v>0.26945186563748202</v>
      </c>
      <c r="I984" s="14">
        <v>0.295097956914674</v>
      </c>
      <c r="J984" s="14">
        <v>0.278135162520735</v>
      </c>
      <c r="K984" s="14">
        <v>0.300637425913788</v>
      </c>
      <c r="L984" s="14">
        <v>0.27398391412046602</v>
      </c>
      <c r="M984" s="14"/>
      <c r="N984" s="14">
        <v>0.30166351157781002</v>
      </c>
      <c r="O984" s="14">
        <v>0.325707385873861</v>
      </c>
      <c r="P984" s="14">
        <v>0.27156248370675101</v>
      </c>
      <c r="Q984" s="14">
        <v>0.22089549759594301</v>
      </c>
      <c r="R984" s="14"/>
      <c r="S984" s="14">
        <v>0.23044196120848401</v>
      </c>
      <c r="T984" s="14">
        <v>0.34735331560677501</v>
      </c>
      <c r="U984" s="14">
        <v>0.30379747087140002</v>
      </c>
      <c r="V984" s="14">
        <v>0.25312208368493699</v>
      </c>
      <c r="W984" s="14">
        <v>0.33392328776900299</v>
      </c>
      <c r="X984" s="14">
        <v>0.19126640196311701</v>
      </c>
      <c r="Y984" s="14">
        <v>0.33432255163518798</v>
      </c>
      <c r="Z984" s="14">
        <v>0.33805726152515297</v>
      </c>
      <c r="AA984" s="14">
        <v>0.26123144960982603</v>
      </c>
      <c r="AB984" s="14">
        <v>0.26632703250109302</v>
      </c>
      <c r="AC984" s="14">
        <v>0.35488799384006597</v>
      </c>
      <c r="AD984" s="14">
        <v>0.388947336997994</v>
      </c>
      <c r="AE984" s="14"/>
      <c r="AF984" s="14">
        <v>0.25564205265615503</v>
      </c>
      <c r="AG984" s="14">
        <v>0.283974349066348</v>
      </c>
      <c r="AH984" s="14">
        <v>0.30575169314295902</v>
      </c>
      <c r="AI984" s="14"/>
      <c r="AJ984" s="14">
        <v>0.26186837561125198</v>
      </c>
      <c r="AK984" s="14">
        <v>0.27370895529732497</v>
      </c>
      <c r="AL984" s="14">
        <v>0.43627137148258899</v>
      </c>
      <c r="AM984" s="14">
        <v>0.70137764835119698</v>
      </c>
      <c r="AN984" s="14">
        <v>0.28130685297464297</v>
      </c>
      <c r="AO984" s="14"/>
      <c r="AP984" s="14" t="s">
        <v>84</v>
      </c>
      <c r="AQ984" s="14">
        <v>0.28114591692878399</v>
      </c>
      <c r="AR984" s="14" t="s">
        <v>84</v>
      </c>
      <c r="AS984" s="14" t="s">
        <v>84</v>
      </c>
      <c r="AT984" s="14" t="s">
        <v>84</v>
      </c>
      <c r="AU984" s="14"/>
      <c r="AV984" s="14" t="s">
        <v>84</v>
      </c>
      <c r="AW984" s="14">
        <v>0.29769368503271099</v>
      </c>
      <c r="AX984" s="14">
        <v>0.27346979378757902</v>
      </c>
      <c r="AY984" s="14">
        <v>0.310447328568419</v>
      </c>
      <c r="AZ984" s="14">
        <v>0.26683895258456702</v>
      </c>
      <c r="BA984" s="14"/>
      <c r="BB984" s="14">
        <v>0.26186837561125198</v>
      </c>
      <c r="BC984" s="14" t="s">
        <v>84</v>
      </c>
      <c r="BD984" s="14" t="s">
        <v>84</v>
      </c>
      <c r="BE984" s="14"/>
      <c r="BF984" s="14">
        <v>0.26186837561125198</v>
      </c>
    </row>
    <row r="985" spans="2:58" x14ac:dyDescent="0.35">
      <c r="B985" t="s">
        <v>314</v>
      </c>
      <c r="C985" s="14">
        <v>0.25666570307584002</v>
      </c>
      <c r="D985" s="14">
        <v>0.26898533459049101</v>
      </c>
      <c r="E985" s="14">
        <v>0.24288874758519199</v>
      </c>
      <c r="F985" s="14"/>
      <c r="G985" s="14">
        <v>0.23243470866381699</v>
      </c>
      <c r="H985" s="14">
        <v>0.24337351907473401</v>
      </c>
      <c r="I985" s="14">
        <v>0.24932681191491499</v>
      </c>
      <c r="J985" s="14">
        <v>0.27072250560627198</v>
      </c>
      <c r="K985" s="14">
        <v>0.29367811570616797</v>
      </c>
      <c r="L985" s="14">
        <v>0.28003223808335398</v>
      </c>
      <c r="M985" s="14"/>
      <c r="N985" s="14">
        <v>0.24883738885469101</v>
      </c>
      <c r="O985" s="14">
        <v>0.24885786557886</v>
      </c>
      <c r="P985" s="14">
        <v>0.226020910684882</v>
      </c>
      <c r="Q985" s="14">
        <v>0.30165675338525799</v>
      </c>
      <c r="R985" s="14"/>
      <c r="S985" s="14">
        <v>0.184058839760773</v>
      </c>
      <c r="T985" s="14">
        <v>0.30662431589043199</v>
      </c>
      <c r="U985" s="14">
        <v>0.29189693172537201</v>
      </c>
      <c r="V985" s="14">
        <v>0.28710161313244198</v>
      </c>
      <c r="W985" s="14">
        <v>0.24680903713445199</v>
      </c>
      <c r="X985" s="14">
        <v>0.26381707449625702</v>
      </c>
      <c r="Y985" s="14">
        <v>0.26739698222646102</v>
      </c>
      <c r="Z985" s="14">
        <v>0.17340767559556899</v>
      </c>
      <c r="AA985" s="14">
        <v>0.31288705442974302</v>
      </c>
      <c r="AB985" s="14">
        <v>0.26752034556950799</v>
      </c>
      <c r="AC985" s="14">
        <v>0.17845746023954401</v>
      </c>
      <c r="AD985" s="14">
        <v>0.38258808408592798</v>
      </c>
      <c r="AE985" s="14"/>
      <c r="AF985" s="14">
        <v>0.30866664191848098</v>
      </c>
      <c r="AG985" s="14">
        <v>0.23202646119127501</v>
      </c>
      <c r="AH985" s="14">
        <v>0.27489610571188</v>
      </c>
      <c r="AI985" s="14"/>
      <c r="AJ985" s="14">
        <v>0.39262712393766103</v>
      </c>
      <c r="AK985" s="14">
        <v>0.20404198909539201</v>
      </c>
      <c r="AL985" s="14">
        <v>0.385193917047017</v>
      </c>
      <c r="AM985" s="14">
        <v>0.70137764835119698</v>
      </c>
      <c r="AN985" s="14">
        <v>0.377224196826</v>
      </c>
      <c r="AO985" s="14"/>
      <c r="AP985" s="14" t="s">
        <v>84</v>
      </c>
      <c r="AQ985" s="14">
        <v>0.25666570307584002</v>
      </c>
      <c r="AR985" s="14" t="s">
        <v>84</v>
      </c>
      <c r="AS985" s="14" t="s">
        <v>84</v>
      </c>
      <c r="AT985" s="14" t="s">
        <v>84</v>
      </c>
      <c r="AU985" s="14"/>
      <c r="AV985" s="14" t="s">
        <v>84</v>
      </c>
      <c r="AW985" s="14">
        <v>0.25056115535669199</v>
      </c>
      <c r="AX985" s="14">
        <v>0.24988764279487399</v>
      </c>
      <c r="AY985" s="14">
        <v>0.19577600190453101</v>
      </c>
      <c r="AZ985" s="14">
        <v>0.17246192935603899</v>
      </c>
      <c r="BA985" s="14"/>
      <c r="BB985" s="14">
        <v>0.39262712393766103</v>
      </c>
      <c r="BC985" s="14" t="s">
        <v>84</v>
      </c>
      <c r="BD985" s="14" t="s">
        <v>84</v>
      </c>
      <c r="BE985" s="14"/>
      <c r="BF985" s="14">
        <v>0.39262712393766103</v>
      </c>
    </row>
    <row r="986" spans="2:58" x14ac:dyDescent="0.35">
      <c r="B986" t="s">
        <v>315</v>
      </c>
      <c r="C986" s="14">
        <v>0.243409880808203</v>
      </c>
      <c r="D986" s="14">
        <v>0.25828670909854101</v>
      </c>
      <c r="E986" s="14">
        <v>0.22710193928261699</v>
      </c>
      <c r="F986" s="14"/>
      <c r="G986" s="14">
        <v>0.208178858208284</v>
      </c>
      <c r="H986" s="14">
        <v>0.25808172919577799</v>
      </c>
      <c r="I986" s="14">
        <v>0.23654290542654399</v>
      </c>
      <c r="J986" s="14">
        <v>0.19509646893360399</v>
      </c>
      <c r="K986" s="14">
        <v>0.33203243564963197</v>
      </c>
      <c r="L986" s="14">
        <v>0.27065709187749698</v>
      </c>
      <c r="M986" s="14"/>
      <c r="N986" s="14">
        <v>0.285940717514652</v>
      </c>
      <c r="O986" s="14">
        <v>0.24883477359588699</v>
      </c>
      <c r="P986" s="14">
        <v>0.26080227674878897</v>
      </c>
      <c r="Q986" s="14">
        <v>0.174314561324829</v>
      </c>
      <c r="R986" s="14"/>
      <c r="S986" s="14">
        <v>0.24482474539395299</v>
      </c>
      <c r="T986" s="14">
        <v>0.265808367280567</v>
      </c>
      <c r="U986" s="14">
        <v>0.29028038128224798</v>
      </c>
      <c r="V986" s="14">
        <v>0.245443123320775</v>
      </c>
      <c r="W986" s="14">
        <v>0.20493079272512901</v>
      </c>
      <c r="X986" s="14">
        <v>0.222886824021718</v>
      </c>
      <c r="Y986" s="14">
        <v>0.174291633915825</v>
      </c>
      <c r="Z986" s="14">
        <v>0.21789111489857599</v>
      </c>
      <c r="AA986" s="14">
        <v>0.28208302513335698</v>
      </c>
      <c r="AB986" s="14">
        <v>0.17027257291051101</v>
      </c>
      <c r="AC986" s="14">
        <v>0.34944483428781298</v>
      </c>
      <c r="AD986" s="14">
        <v>0.26758372533319602</v>
      </c>
      <c r="AE986" s="14"/>
      <c r="AF986" s="14">
        <v>0.21165556193488</v>
      </c>
      <c r="AG986" s="14">
        <v>0.253316777585609</v>
      </c>
      <c r="AH986" s="14">
        <v>0.23885855627091901</v>
      </c>
      <c r="AI986" s="14"/>
      <c r="AJ986" s="14">
        <v>0.21796193384472001</v>
      </c>
      <c r="AK986" s="14">
        <v>0.24286313292929501</v>
      </c>
      <c r="AL986" s="14">
        <v>0.27741617689551901</v>
      </c>
      <c r="AM986" s="14">
        <v>0.29862235164880302</v>
      </c>
      <c r="AN986" s="14">
        <v>0.25316008796730899</v>
      </c>
      <c r="AO986" s="14"/>
      <c r="AP986" s="14" t="s">
        <v>84</v>
      </c>
      <c r="AQ986" s="14">
        <v>0.243409880808203</v>
      </c>
      <c r="AR986" s="14" t="s">
        <v>84</v>
      </c>
      <c r="AS986" s="14" t="s">
        <v>84</v>
      </c>
      <c r="AT986" s="14" t="s">
        <v>84</v>
      </c>
      <c r="AU986" s="14"/>
      <c r="AV986" s="14" t="s">
        <v>84</v>
      </c>
      <c r="AW986" s="14">
        <v>0.221805082191043</v>
      </c>
      <c r="AX986" s="14">
        <v>0.286281956263364</v>
      </c>
      <c r="AY986" s="14">
        <v>0.23061313412610601</v>
      </c>
      <c r="AZ986" s="14">
        <v>0.178989831860002</v>
      </c>
      <c r="BA986" s="14"/>
      <c r="BB986" s="14">
        <v>0.21796193384472001</v>
      </c>
      <c r="BC986" s="14" t="s">
        <v>84</v>
      </c>
      <c r="BD986" s="14" t="s">
        <v>84</v>
      </c>
      <c r="BE986" s="14"/>
      <c r="BF986" s="14">
        <v>0.21796193384472001</v>
      </c>
    </row>
    <row r="987" spans="2:58" x14ac:dyDescent="0.35">
      <c r="B987" t="s">
        <v>316</v>
      </c>
      <c r="C987" s="14">
        <v>0.203893244944612</v>
      </c>
      <c r="D987" s="14">
        <v>0.184033252068418</v>
      </c>
      <c r="E987" s="14">
        <v>0.221454313115796</v>
      </c>
      <c r="F987" s="14"/>
      <c r="G987" s="14">
        <v>0.24731512545140399</v>
      </c>
      <c r="H987" s="14">
        <v>0.17796258594240599</v>
      </c>
      <c r="I987" s="14">
        <v>0.25531661005431799</v>
      </c>
      <c r="J987" s="14">
        <v>0.22698979635934199</v>
      </c>
      <c r="K987" s="14">
        <v>0.149840272588081</v>
      </c>
      <c r="L987" s="14">
        <v>0.13318139229355</v>
      </c>
      <c r="M987" s="14"/>
      <c r="N987" s="14">
        <v>0.18491570624566001</v>
      </c>
      <c r="O987" s="14">
        <v>0.22102413538089999</v>
      </c>
      <c r="P987" s="14">
        <v>0.18946126039724701</v>
      </c>
      <c r="Q987" s="14">
        <v>0.224175387152038</v>
      </c>
      <c r="R987" s="14"/>
      <c r="S987" s="14">
        <v>0.170259586631716</v>
      </c>
      <c r="T987" s="14">
        <v>0.223381118317455</v>
      </c>
      <c r="U987" s="14">
        <v>0.24037569355825</v>
      </c>
      <c r="V987" s="14">
        <v>0.16051879253669599</v>
      </c>
      <c r="W987" s="14">
        <v>0.31184429433014099</v>
      </c>
      <c r="X987" s="14">
        <v>0.20647439545261001</v>
      </c>
      <c r="Y987" s="14">
        <v>0.192045052405353</v>
      </c>
      <c r="Z987" s="14">
        <v>0.26126839102320498</v>
      </c>
      <c r="AA987" s="14">
        <v>0.18564838880603199</v>
      </c>
      <c r="AB987" s="14">
        <v>0.15795098708963501</v>
      </c>
      <c r="AC987" s="14">
        <v>0.24358607983914701</v>
      </c>
      <c r="AD987" s="14">
        <v>0.175933620985811</v>
      </c>
      <c r="AE987" s="14"/>
      <c r="AF987" s="14">
        <v>0.21656857570093399</v>
      </c>
      <c r="AG987" s="14">
        <v>0.18999849925385201</v>
      </c>
      <c r="AH987" s="14">
        <v>0.19783399300204699</v>
      </c>
      <c r="AI987" s="14"/>
      <c r="AJ987" s="14">
        <v>0.20026284852002901</v>
      </c>
      <c r="AK987" s="14">
        <v>0.186323774974443</v>
      </c>
      <c r="AL987" s="14">
        <v>0.27934733525738198</v>
      </c>
      <c r="AM987" s="14">
        <v>0.39364333344542202</v>
      </c>
      <c r="AN987" s="14">
        <v>0.20423171836746801</v>
      </c>
      <c r="AO987" s="14"/>
      <c r="AP987" s="14" t="s">
        <v>84</v>
      </c>
      <c r="AQ987" s="14">
        <v>0.203893244944612</v>
      </c>
      <c r="AR987" s="14" t="s">
        <v>84</v>
      </c>
      <c r="AS987" s="14" t="s">
        <v>84</v>
      </c>
      <c r="AT987" s="14" t="s">
        <v>84</v>
      </c>
      <c r="AU987" s="14"/>
      <c r="AV987" s="14" t="s">
        <v>84</v>
      </c>
      <c r="AW987" s="14">
        <v>0.22325285171454001</v>
      </c>
      <c r="AX987" s="14">
        <v>0.19051843476417801</v>
      </c>
      <c r="AY987" s="14">
        <v>0.20925749583617301</v>
      </c>
      <c r="AZ987" s="14">
        <v>0.188666791119492</v>
      </c>
      <c r="BA987" s="14"/>
      <c r="BB987" s="14">
        <v>0.20026284852002901</v>
      </c>
      <c r="BC987" s="14" t="s">
        <v>84</v>
      </c>
      <c r="BD987" s="14" t="s">
        <v>84</v>
      </c>
      <c r="BE987" s="14"/>
      <c r="BF987" s="14">
        <v>0.20026284852002901</v>
      </c>
    </row>
    <row r="988" spans="2:58" x14ac:dyDescent="0.35">
      <c r="B988" t="s">
        <v>317</v>
      </c>
      <c r="C988" s="14">
        <v>0.163859607830836</v>
      </c>
      <c r="D988" s="14">
        <v>0.17052372302479599</v>
      </c>
      <c r="E988" s="14">
        <v>0.15772620566738599</v>
      </c>
      <c r="F988" s="14"/>
      <c r="G988" s="14">
        <v>0.115363496456574</v>
      </c>
      <c r="H988" s="14">
        <v>0.16251867966519101</v>
      </c>
      <c r="I988" s="14">
        <v>0.20795492556669701</v>
      </c>
      <c r="J988" s="14">
        <v>0.20791718353371899</v>
      </c>
      <c r="K988" s="14">
        <v>0.108073538781426</v>
      </c>
      <c r="L988" s="14">
        <v>0.145590909907655</v>
      </c>
      <c r="M988" s="14"/>
      <c r="N988" s="14">
        <v>0.18024077275172001</v>
      </c>
      <c r="O988" s="14">
        <v>0.139410505734612</v>
      </c>
      <c r="P988" s="14">
        <v>0.158617675528758</v>
      </c>
      <c r="Q988" s="14">
        <v>0.16827387241324501</v>
      </c>
      <c r="R988" s="14"/>
      <c r="S988" s="14">
        <v>0.10210034888479699</v>
      </c>
      <c r="T988" s="14">
        <v>0.23382008306496499</v>
      </c>
      <c r="U988" s="14">
        <v>0.15913133395568099</v>
      </c>
      <c r="V988" s="14">
        <v>0.142043105263636</v>
      </c>
      <c r="W988" s="14">
        <v>0.13673843941124</v>
      </c>
      <c r="X988" s="14">
        <v>0.25347709708307098</v>
      </c>
      <c r="Y988" s="14">
        <v>0.17328709753927901</v>
      </c>
      <c r="Z988" s="14">
        <v>0.23629431993674599</v>
      </c>
      <c r="AA988" s="14">
        <v>0.173360384584618</v>
      </c>
      <c r="AB988" s="14">
        <v>0.113372332377323</v>
      </c>
      <c r="AC988" s="14">
        <v>0.12639010653434599</v>
      </c>
      <c r="AD988" s="14">
        <v>0.19525057871115301</v>
      </c>
      <c r="AE988" s="14"/>
      <c r="AF988" s="14">
        <v>0.19646289358244301</v>
      </c>
      <c r="AG988" s="14">
        <v>0.16564369046601299</v>
      </c>
      <c r="AH988" s="14">
        <v>0.13055816360428199</v>
      </c>
      <c r="AI988" s="14"/>
      <c r="AJ988" s="14">
        <v>0.14998010668557801</v>
      </c>
      <c r="AK988" s="14">
        <v>0.18966055035372401</v>
      </c>
      <c r="AL988" s="14">
        <v>0.26784864445212497</v>
      </c>
      <c r="AM988" s="14">
        <v>0</v>
      </c>
      <c r="AN988" s="14">
        <v>0.109727237301779</v>
      </c>
      <c r="AO988" s="14"/>
      <c r="AP988" s="14" t="s">
        <v>84</v>
      </c>
      <c r="AQ988" s="14">
        <v>0.163859607830836</v>
      </c>
      <c r="AR988" s="14" t="s">
        <v>84</v>
      </c>
      <c r="AS988" s="14" t="s">
        <v>84</v>
      </c>
      <c r="AT988" s="14" t="s">
        <v>84</v>
      </c>
      <c r="AU988" s="14"/>
      <c r="AV988" s="14" t="s">
        <v>84</v>
      </c>
      <c r="AW988" s="14">
        <v>0.15729651808881501</v>
      </c>
      <c r="AX988" s="14">
        <v>0.126792269214766</v>
      </c>
      <c r="AY988" s="14">
        <v>0.172578319527421</v>
      </c>
      <c r="AZ988" s="14">
        <v>0.26508241900346002</v>
      </c>
      <c r="BA988" s="14"/>
      <c r="BB988" s="14">
        <v>0.14998010668557801</v>
      </c>
      <c r="BC988" s="14" t="s">
        <v>84</v>
      </c>
      <c r="BD988" s="14" t="s">
        <v>84</v>
      </c>
      <c r="BE988" s="14"/>
      <c r="BF988" s="14">
        <v>0.14998010668557801</v>
      </c>
    </row>
    <row r="989" spans="2:58" x14ac:dyDescent="0.35">
      <c r="B989" t="s">
        <v>318</v>
      </c>
      <c r="C989" s="14">
        <v>9.6588388825195895E-2</v>
      </c>
      <c r="D989" s="14">
        <v>0.101653024468595</v>
      </c>
      <c r="E989" s="14">
        <v>9.1861963847002404E-2</v>
      </c>
      <c r="F989" s="14"/>
      <c r="G989" s="14">
        <v>9.8485565781778597E-2</v>
      </c>
      <c r="H989" s="14">
        <v>0.15124567416866899</v>
      </c>
      <c r="I989" s="14">
        <v>9.3965526347760606E-2</v>
      </c>
      <c r="J989" s="14">
        <v>7.3446730757322998E-2</v>
      </c>
      <c r="K989" s="14">
        <v>4.0298882481821403E-2</v>
      </c>
      <c r="L989" s="14">
        <v>5.90943206006996E-2</v>
      </c>
      <c r="M989" s="14"/>
      <c r="N989" s="14">
        <v>0.127009838822081</v>
      </c>
      <c r="O989" s="14">
        <v>6.7919142054243306E-2</v>
      </c>
      <c r="P989" s="14">
        <v>8.6830210270394503E-2</v>
      </c>
      <c r="Q989" s="14">
        <v>0.102142456545066</v>
      </c>
      <c r="R989" s="14"/>
      <c r="S989" s="14">
        <v>0.17158924701401199</v>
      </c>
      <c r="T989" s="14">
        <v>0.109544838086183</v>
      </c>
      <c r="U989" s="14">
        <v>8.6794607921307401E-2</v>
      </c>
      <c r="V989" s="14">
        <v>7.5002988352658895E-2</v>
      </c>
      <c r="W989" s="14">
        <v>0.10295226532046201</v>
      </c>
      <c r="X989" s="14">
        <v>6.8898802625715197E-2</v>
      </c>
      <c r="Y989" s="14">
        <v>0.12728312088181001</v>
      </c>
      <c r="Z989" s="14">
        <v>4.6672085459553599E-2</v>
      </c>
      <c r="AA989" s="14">
        <v>4.9491692856524001E-2</v>
      </c>
      <c r="AB989" s="14">
        <v>8.2166593841662694E-2</v>
      </c>
      <c r="AC989" s="14">
        <v>4.8670650087372203E-2</v>
      </c>
      <c r="AD989" s="14">
        <v>8.8248820068607695E-2</v>
      </c>
      <c r="AE989" s="14"/>
      <c r="AF989" s="14">
        <v>8.3683778652323099E-2</v>
      </c>
      <c r="AG989" s="14">
        <v>9.0030696886589601E-2</v>
      </c>
      <c r="AH989" s="14">
        <v>0.11181610464092601</v>
      </c>
      <c r="AI989" s="14"/>
      <c r="AJ989" s="14">
        <v>4.0298604592416298E-2</v>
      </c>
      <c r="AK989" s="14">
        <v>0.12502811618190701</v>
      </c>
      <c r="AL989" s="14">
        <v>0</v>
      </c>
      <c r="AM989" s="14">
        <v>0</v>
      </c>
      <c r="AN989" s="14">
        <v>5.1436533290434898E-2</v>
      </c>
      <c r="AO989" s="14"/>
      <c r="AP989" s="14" t="s">
        <v>84</v>
      </c>
      <c r="AQ989" s="14">
        <v>9.6588388825195895E-2</v>
      </c>
      <c r="AR989" s="14" t="s">
        <v>84</v>
      </c>
      <c r="AS989" s="14" t="s">
        <v>84</v>
      </c>
      <c r="AT989" s="14" t="s">
        <v>84</v>
      </c>
      <c r="AU989" s="14"/>
      <c r="AV989" s="14" t="s">
        <v>84</v>
      </c>
      <c r="AW989" s="14">
        <v>7.0762748690992097E-2</v>
      </c>
      <c r="AX989" s="14">
        <v>0.10072412347185999</v>
      </c>
      <c r="AY989" s="14">
        <v>0.12864412492058</v>
      </c>
      <c r="AZ989" s="14">
        <v>9.0099897916972205E-2</v>
      </c>
      <c r="BA989" s="14"/>
      <c r="BB989" s="14">
        <v>4.0298604592416298E-2</v>
      </c>
      <c r="BC989" s="14" t="s">
        <v>84</v>
      </c>
      <c r="BD989" s="14" t="s">
        <v>84</v>
      </c>
      <c r="BE989" s="14"/>
      <c r="BF989" s="14">
        <v>4.0298604592416298E-2</v>
      </c>
    </row>
    <row r="990" spans="2:58" x14ac:dyDescent="0.35">
      <c r="B990" t="s">
        <v>97</v>
      </c>
      <c r="C990" s="14">
        <v>1.14623336659203E-2</v>
      </c>
      <c r="D990" s="14">
        <v>9.9015943713220301E-3</v>
      </c>
      <c r="E990" s="14">
        <v>1.3014934299872501E-2</v>
      </c>
      <c r="F990" s="14"/>
      <c r="G990" s="14">
        <v>2.26650097725568E-2</v>
      </c>
      <c r="H990" s="14">
        <v>1.44453562502041E-2</v>
      </c>
      <c r="I990" s="14">
        <v>7.1935242358038597E-3</v>
      </c>
      <c r="J990" s="14">
        <v>8.4187713073362608E-3</v>
      </c>
      <c r="K990" s="14">
        <v>0</v>
      </c>
      <c r="L990" s="14">
        <v>9.5022691455164798E-3</v>
      </c>
      <c r="M990" s="14"/>
      <c r="N990" s="14">
        <v>3.6315487100048601E-3</v>
      </c>
      <c r="O990" s="14">
        <v>4.5515673749815097E-3</v>
      </c>
      <c r="P990" s="14">
        <v>2.40773257295573E-2</v>
      </c>
      <c r="Q990" s="14">
        <v>1.6926423724319701E-2</v>
      </c>
      <c r="R990" s="14"/>
      <c r="S990" s="14">
        <v>1.6172557148381301E-2</v>
      </c>
      <c r="T990" s="14">
        <v>0</v>
      </c>
      <c r="U990" s="14">
        <v>1.4391436775454999E-2</v>
      </c>
      <c r="V990" s="14">
        <v>1.90013955758262E-2</v>
      </c>
      <c r="W990" s="14">
        <v>0</v>
      </c>
      <c r="X990" s="14">
        <v>2.65562300602512E-2</v>
      </c>
      <c r="Y990" s="14">
        <v>1.6578332498430201E-2</v>
      </c>
      <c r="Z990" s="14">
        <v>0</v>
      </c>
      <c r="AA990" s="14">
        <v>1.5670867325952399E-2</v>
      </c>
      <c r="AB990" s="14">
        <v>0</v>
      </c>
      <c r="AC990" s="14">
        <v>0</v>
      </c>
      <c r="AD990" s="14">
        <v>0</v>
      </c>
      <c r="AE990" s="14"/>
      <c r="AF990" s="14">
        <v>0</v>
      </c>
      <c r="AG990" s="14">
        <v>1.3014443698404E-2</v>
      </c>
      <c r="AH990" s="14">
        <v>2.54795990529007E-2</v>
      </c>
      <c r="AI990" s="14"/>
      <c r="AJ990" s="14">
        <v>8.7892586834656204E-3</v>
      </c>
      <c r="AK990" s="14">
        <v>1.2137340361653801E-2</v>
      </c>
      <c r="AL990" s="14">
        <v>0</v>
      </c>
      <c r="AM990" s="14">
        <v>0</v>
      </c>
      <c r="AN990" s="14">
        <v>1.18288340567705E-2</v>
      </c>
      <c r="AO990" s="14"/>
      <c r="AP990" s="14" t="s">
        <v>84</v>
      </c>
      <c r="AQ990" s="14">
        <v>1.14623336659203E-2</v>
      </c>
      <c r="AR990" s="14" t="s">
        <v>84</v>
      </c>
      <c r="AS990" s="14" t="s">
        <v>84</v>
      </c>
      <c r="AT990" s="14" t="s">
        <v>84</v>
      </c>
      <c r="AU990" s="14"/>
      <c r="AV990" s="14" t="s">
        <v>84</v>
      </c>
      <c r="AW990" s="14">
        <v>9.7024331931046103E-3</v>
      </c>
      <c r="AX990" s="14">
        <v>1.6575962837038199E-2</v>
      </c>
      <c r="AY990" s="14">
        <v>0</v>
      </c>
      <c r="AZ990" s="14">
        <v>0</v>
      </c>
      <c r="BA990" s="14"/>
      <c r="BB990" s="14">
        <v>8.7892586834656204E-3</v>
      </c>
      <c r="BC990" s="14" t="s">
        <v>84</v>
      </c>
      <c r="BD990" s="14" t="s">
        <v>84</v>
      </c>
      <c r="BE990" s="14"/>
      <c r="BF990" s="14">
        <v>8.7892586834656204E-3</v>
      </c>
    </row>
    <row r="991" spans="2:58" x14ac:dyDescent="0.35">
      <c r="B991" t="s">
        <v>319</v>
      </c>
      <c r="C991" s="14">
        <v>2.20804159197317E-2</v>
      </c>
      <c r="D991" s="14">
        <v>2.25688128451965E-2</v>
      </c>
      <c r="E991" s="14">
        <v>2.1654386682309502E-2</v>
      </c>
      <c r="F991" s="14"/>
      <c r="G991" s="14">
        <v>7.3008297098086997E-3</v>
      </c>
      <c r="H991" s="14">
        <v>1.0312198449488099E-2</v>
      </c>
      <c r="I991" s="14">
        <v>1.33423174877162E-2</v>
      </c>
      <c r="J991" s="14">
        <v>2.6972488390363099E-2</v>
      </c>
      <c r="K991" s="14">
        <v>4.1110577327984503E-2</v>
      </c>
      <c r="L991" s="14">
        <v>5.73079842087676E-2</v>
      </c>
      <c r="M991" s="14"/>
      <c r="N991" s="14">
        <v>1.7709780415520501E-2</v>
      </c>
      <c r="O991" s="14">
        <v>2.2585268365940301E-2</v>
      </c>
      <c r="P991" s="14">
        <v>3.3894068995180202E-2</v>
      </c>
      <c r="Q991" s="14">
        <v>1.6184481987746802E-2</v>
      </c>
      <c r="R991" s="14"/>
      <c r="S991" s="14">
        <v>0</v>
      </c>
      <c r="T991" s="14">
        <v>0</v>
      </c>
      <c r="U991" s="14">
        <v>3.7054996519353303E-2</v>
      </c>
      <c r="V991" s="14">
        <v>0</v>
      </c>
      <c r="W991" s="14">
        <v>1.7238366423635201E-2</v>
      </c>
      <c r="X991" s="14">
        <v>1.45608703794764E-2</v>
      </c>
      <c r="Y991" s="14">
        <v>5.9407520094008098E-2</v>
      </c>
      <c r="Z991" s="14">
        <v>4.5485077392570898E-2</v>
      </c>
      <c r="AA991" s="14">
        <v>1.6704790217560501E-2</v>
      </c>
      <c r="AB991" s="14">
        <v>7.9024765047160994E-2</v>
      </c>
      <c r="AC991" s="14">
        <v>2.4577572513700199E-2</v>
      </c>
      <c r="AD991" s="14">
        <v>0</v>
      </c>
      <c r="AE991" s="14"/>
      <c r="AF991" s="14">
        <v>3.4011831287631002E-2</v>
      </c>
      <c r="AG991" s="14">
        <v>1.9737410698424201E-2</v>
      </c>
      <c r="AH991" s="14">
        <v>9.6072458593376205E-3</v>
      </c>
      <c r="AI991" s="14"/>
      <c r="AJ991" s="14">
        <v>4.4733314613926697E-2</v>
      </c>
      <c r="AK991" s="14">
        <v>1.3016266133556701E-2</v>
      </c>
      <c r="AL991" s="14">
        <v>0</v>
      </c>
      <c r="AM991" s="14">
        <v>0</v>
      </c>
      <c r="AN991" s="14">
        <v>2.55710076364862E-2</v>
      </c>
      <c r="AO991" s="14"/>
      <c r="AP991" s="14" t="s">
        <v>84</v>
      </c>
      <c r="AQ991" s="14">
        <v>2.20804159197317E-2</v>
      </c>
      <c r="AR991" s="14" t="s">
        <v>84</v>
      </c>
      <c r="AS991" s="14" t="s">
        <v>84</v>
      </c>
      <c r="AT991" s="14" t="s">
        <v>84</v>
      </c>
      <c r="AU991" s="14"/>
      <c r="AV991" s="14" t="s">
        <v>84</v>
      </c>
      <c r="AW991" s="14">
        <v>2.4823679730216701E-2</v>
      </c>
      <c r="AX991" s="14">
        <v>2.6226223590619602E-2</v>
      </c>
      <c r="AY991" s="14">
        <v>8.1487227351375192E-3</v>
      </c>
      <c r="AZ991" s="14">
        <v>0</v>
      </c>
      <c r="BA991" s="14"/>
      <c r="BB991" s="14">
        <v>4.4733314613926697E-2</v>
      </c>
      <c r="BC991" s="14" t="s">
        <v>84</v>
      </c>
      <c r="BD991" s="14" t="s">
        <v>84</v>
      </c>
      <c r="BE991" s="14"/>
      <c r="BF991" s="14">
        <v>4.4733314613926697E-2</v>
      </c>
    </row>
    <row r="992" spans="2:58" x14ac:dyDescent="0.35"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  <c r="BE992" s="14"/>
      <c r="BF992" s="14"/>
    </row>
    <row r="993" spans="2:58" x14ac:dyDescent="0.35">
      <c r="B993" s="6" t="s">
        <v>335</v>
      </c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  <c r="BE993" s="14"/>
      <c r="BF993" s="14"/>
    </row>
    <row r="994" spans="2:58" x14ac:dyDescent="0.35">
      <c r="B994" s="24" t="s">
        <v>82</v>
      </c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  <c r="BF994" s="14"/>
    </row>
    <row r="995" spans="2:58" x14ac:dyDescent="0.35">
      <c r="B995" t="s">
        <v>327</v>
      </c>
      <c r="C995" s="14">
        <v>0.115950760451518</v>
      </c>
      <c r="D995" s="14">
        <v>0.120834220468721</v>
      </c>
      <c r="E995" s="14">
        <v>0.111515113311316</v>
      </c>
      <c r="F995" s="14"/>
      <c r="G995" s="14">
        <v>7.6262019074079701E-2</v>
      </c>
      <c r="H995" s="14">
        <v>9.1273839748327396E-2</v>
      </c>
      <c r="I995" s="14">
        <v>0.10282993919252</v>
      </c>
      <c r="J995" s="14">
        <v>0.13138123804042501</v>
      </c>
      <c r="K995" s="14">
        <v>0.14713085676405599</v>
      </c>
      <c r="L995" s="14">
        <v>0.13954051514374999</v>
      </c>
      <c r="M995" s="14"/>
      <c r="N995" s="14">
        <v>0.100473141398879</v>
      </c>
      <c r="O995" s="14">
        <v>9.1826742242301307E-2</v>
      </c>
      <c r="P995" s="14">
        <v>0.14027759457310801</v>
      </c>
      <c r="Q995" s="14">
        <v>0.13458340620192899</v>
      </c>
      <c r="R995" s="14"/>
      <c r="S995" s="14">
        <v>0.104424163658952</v>
      </c>
      <c r="T995" s="14">
        <v>0.136417715230508</v>
      </c>
      <c r="U995" s="14">
        <v>9.2158563317419201E-2</v>
      </c>
      <c r="V995" s="14">
        <v>0.13546012251845199</v>
      </c>
      <c r="W995" s="14">
        <v>0.15396588896130101</v>
      </c>
      <c r="X995" s="14">
        <v>0.14058651433713301</v>
      </c>
      <c r="Y995" s="14">
        <v>0.122482251205347</v>
      </c>
      <c r="Z995" s="14">
        <v>6.9781092460896699E-2</v>
      </c>
      <c r="AA995" s="14">
        <v>0.100083267372284</v>
      </c>
      <c r="AB995" s="14">
        <v>9.0979234742986498E-2</v>
      </c>
      <c r="AC995" s="14">
        <v>7.4242985415807206E-2</v>
      </c>
      <c r="AD995" s="14">
        <v>0.17045385748754699</v>
      </c>
      <c r="AE995" s="14"/>
      <c r="AF995" s="14">
        <v>0.183935601508424</v>
      </c>
      <c r="AG995" s="14">
        <v>7.7277783563218599E-2</v>
      </c>
      <c r="AH995" s="14">
        <v>8.6635765024564396E-2</v>
      </c>
      <c r="AI995" s="14"/>
      <c r="AJ995" s="14">
        <v>0.18300820494908801</v>
      </c>
      <c r="AK995" s="14">
        <v>5.6897114215011299E-2</v>
      </c>
      <c r="AL995" s="14">
        <v>6.3978648753123396E-2</v>
      </c>
      <c r="AM995" s="14">
        <v>0.24410897284383401</v>
      </c>
      <c r="AN995" s="14">
        <v>9.7647434504932407E-2</v>
      </c>
      <c r="AO995" s="14"/>
      <c r="AP995" s="14">
        <v>0.16759632449105499</v>
      </c>
      <c r="AQ995" s="14">
        <v>3.7183423613401399E-2</v>
      </c>
      <c r="AR995" s="14">
        <v>0.107891740560333</v>
      </c>
      <c r="AS995" s="14">
        <v>0.28791354942470299</v>
      </c>
      <c r="AT995" s="14">
        <v>0.13660352378238799</v>
      </c>
      <c r="AU995" s="14"/>
      <c r="AV995" s="14" t="s">
        <v>84</v>
      </c>
      <c r="AW995" s="14">
        <v>0.100542004417707</v>
      </c>
      <c r="AX995" s="14">
        <v>9.3158499705797301E-2</v>
      </c>
      <c r="AY995" s="14">
        <v>8.4272985222817495E-2</v>
      </c>
      <c r="AZ995" s="14">
        <v>7.4966430981568993E-2</v>
      </c>
      <c r="BA995" s="14"/>
      <c r="BB995" s="14">
        <v>3.5764649620353597E-2</v>
      </c>
      <c r="BC995" s="14">
        <v>0.31018525207132502</v>
      </c>
      <c r="BD995" s="14">
        <v>0.17126056534616699</v>
      </c>
      <c r="BE995" s="14"/>
      <c r="BF995" s="14">
        <v>0.18980051474224699</v>
      </c>
    </row>
    <row r="996" spans="2:58" x14ac:dyDescent="0.35">
      <c r="B996" t="s">
        <v>328</v>
      </c>
      <c r="C996" s="14">
        <v>0.20906514711652899</v>
      </c>
      <c r="D996" s="14">
        <v>0.21104603790228799</v>
      </c>
      <c r="E996" s="14">
        <v>0.20774435068779901</v>
      </c>
      <c r="F996" s="14"/>
      <c r="G996" s="14">
        <v>0.22323084543953201</v>
      </c>
      <c r="H996" s="14">
        <v>0.181252682438655</v>
      </c>
      <c r="I996" s="14">
        <v>0.24196914871778399</v>
      </c>
      <c r="J996" s="14">
        <v>0.202874607829477</v>
      </c>
      <c r="K996" s="14">
        <v>0.19570786161595399</v>
      </c>
      <c r="L996" s="14">
        <v>0.209531178202328</v>
      </c>
      <c r="M996" s="14"/>
      <c r="N996" s="14">
        <v>0.20124281316439199</v>
      </c>
      <c r="O996" s="14">
        <v>0.229499007664349</v>
      </c>
      <c r="P996" s="14">
        <v>0.20751615143422</v>
      </c>
      <c r="Q996" s="14">
        <v>0.199355977260704</v>
      </c>
      <c r="R996" s="14"/>
      <c r="S996" s="14">
        <v>0.205881832845243</v>
      </c>
      <c r="T996" s="14">
        <v>0.23790351405327101</v>
      </c>
      <c r="U996" s="14">
        <v>0.22590215812579501</v>
      </c>
      <c r="V996" s="14">
        <v>0.230017444249769</v>
      </c>
      <c r="W996" s="14">
        <v>0.22402028950613501</v>
      </c>
      <c r="X996" s="14">
        <v>0.179494165862467</v>
      </c>
      <c r="Y996" s="14">
        <v>0.182398765822432</v>
      </c>
      <c r="Z996" s="14">
        <v>0.26423944950221501</v>
      </c>
      <c r="AA996" s="14">
        <v>0.198307438159468</v>
      </c>
      <c r="AB996" s="14">
        <v>0.22551110791968201</v>
      </c>
      <c r="AC996" s="14">
        <v>0.169590299584152</v>
      </c>
      <c r="AD996" s="14">
        <v>9.86981788053619E-2</v>
      </c>
      <c r="AE996" s="14"/>
      <c r="AF996" s="14">
        <v>0.23166324476896699</v>
      </c>
      <c r="AG996" s="14">
        <v>0.20165007536729801</v>
      </c>
      <c r="AH996" s="14">
        <v>0.21157983681387399</v>
      </c>
      <c r="AI996" s="14"/>
      <c r="AJ996" s="14">
        <v>0.24022351439060999</v>
      </c>
      <c r="AK996" s="14">
        <v>0.16795433041537</v>
      </c>
      <c r="AL996" s="14">
        <v>0.20652300527310499</v>
      </c>
      <c r="AM996" s="14">
        <v>0.207719701320495</v>
      </c>
      <c r="AN996" s="14">
        <v>0.25183958374840998</v>
      </c>
      <c r="AO996" s="14"/>
      <c r="AP996" s="14">
        <v>0.26291419320958098</v>
      </c>
      <c r="AQ996" s="14">
        <v>0.153971125434226</v>
      </c>
      <c r="AR996" s="14">
        <v>0.22912094250234799</v>
      </c>
      <c r="AS996" s="14">
        <v>0.26971340555433598</v>
      </c>
      <c r="AT996" s="14">
        <v>0.21688404932056099</v>
      </c>
      <c r="AU996" s="14"/>
      <c r="AV996" s="14" t="s">
        <v>84</v>
      </c>
      <c r="AW996" s="14">
        <v>0.20225164542951199</v>
      </c>
      <c r="AX996" s="14">
        <v>0.17407673817652999</v>
      </c>
      <c r="AY996" s="14">
        <v>0.180313991773704</v>
      </c>
      <c r="AZ996" s="14">
        <v>0.44288385060104002</v>
      </c>
      <c r="BA996" s="14"/>
      <c r="BB996" s="14">
        <v>0.15240288328764501</v>
      </c>
      <c r="BC996" s="14">
        <v>0.24577376412936899</v>
      </c>
      <c r="BD996" s="14">
        <v>0.29559239348752497</v>
      </c>
      <c r="BE996" s="14"/>
      <c r="BF996" s="14">
        <v>0.22420332812932001</v>
      </c>
    </row>
    <row r="997" spans="2:58" x14ac:dyDescent="0.35">
      <c r="B997" t="s">
        <v>329</v>
      </c>
      <c r="C997" s="14">
        <v>0.27337916629624398</v>
      </c>
      <c r="D997" s="14">
        <v>0.26019214753785602</v>
      </c>
      <c r="E997" s="14">
        <v>0.28606650030294301</v>
      </c>
      <c r="F997" s="14"/>
      <c r="G997" s="14">
        <v>0.2484317459939</v>
      </c>
      <c r="H997" s="14">
        <v>0.257552940054388</v>
      </c>
      <c r="I997" s="14">
        <v>0.27273463615892501</v>
      </c>
      <c r="J997" s="14">
        <v>0.28923852206107797</v>
      </c>
      <c r="K997" s="14">
        <v>0.277514609486056</v>
      </c>
      <c r="L997" s="14">
        <v>0.28765993186178801</v>
      </c>
      <c r="M997" s="14"/>
      <c r="N997" s="14">
        <v>0.28001323574536802</v>
      </c>
      <c r="O997" s="14">
        <v>0.29806531664668401</v>
      </c>
      <c r="P997" s="14">
        <v>0.25272055198662402</v>
      </c>
      <c r="Q997" s="14">
        <v>0.25734127653552802</v>
      </c>
      <c r="R997" s="14"/>
      <c r="S997" s="14">
        <v>0.239497758283757</v>
      </c>
      <c r="T997" s="14">
        <v>0.30292562716280202</v>
      </c>
      <c r="U997" s="14">
        <v>0.26697367269458</v>
      </c>
      <c r="V997" s="14">
        <v>0.26185291953487599</v>
      </c>
      <c r="W997" s="14">
        <v>0.26314922339004798</v>
      </c>
      <c r="X997" s="14">
        <v>0.24916531633385799</v>
      </c>
      <c r="Y997" s="14">
        <v>0.31934436362626201</v>
      </c>
      <c r="Z997" s="14">
        <v>0.282375010730255</v>
      </c>
      <c r="AA997" s="14">
        <v>0.273627250876746</v>
      </c>
      <c r="AB997" s="14">
        <v>0.241300530458814</v>
      </c>
      <c r="AC997" s="14">
        <v>0.32330492882293799</v>
      </c>
      <c r="AD997" s="14">
        <v>0.32963265373968198</v>
      </c>
      <c r="AE997" s="14"/>
      <c r="AF997" s="14">
        <v>0.258878820339839</v>
      </c>
      <c r="AG997" s="14">
        <v>0.272063153569163</v>
      </c>
      <c r="AH997" s="14">
        <v>0.31423541674480499</v>
      </c>
      <c r="AI997" s="14"/>
      <c r="AJ997" s="14">
        <v>0.27745274606071602</v>
      </c>
      <c r="AK997" s="14">
        <v>0.24603154974309199</v>
      </c>
      <c r="AL997" s="14">
        <v>0.31786979201522497</v>
      </c>
      <c r="AM997" s="14">
        <v>0.36899093593709398</v>
      </c>
      <c r="AN997" s="14">
        <v>0.25841095873404502</v>
      </c>
      <c r="AO997" s="14"/>
      <c r="AP997" s="14">
        <v>0.28893152011421402</v>
      </c>
      <c r="AQ997" s="14">
        <v>0.25591801229023098</v>
      </c>
      <c r="AR997" s="14">
        <v>0.27914431047183003</v>
      </c>
      <c r="AS997" s="14">
        <v>0.25470803530421299</v>
      </c>
      <c r="AT997" s="14">
        <v>0.30980383805501299</v>
      </c>
      <c r="AU997" s="14"/>
      <c r="AV997" s="14" t="s">
        <v>84</v>
      </c>
      <c r="AW997" s="14">
        <v>0.26756732380498899</v>
      </c>
      <c r="AX997" s="14">
        <v>0.29673170553645201</v>
      </c>
      <c r="AY997" s="14">
        <v>0.28025942518115698</v>
      </c>
      <c r="AZ997" s="14">
        <v>0.117118529996112</v>
      </c>
      <c r="BA997" s="14"/>
      <c r="BB997" s="14">
        <v>0.31656306816792101</v>
      </c>
      <c r="BC997" s="14">
        <v>0.23363589870563201</v>
      </c>
      <c r="BD997" s="14">
        <v>0.26889364801356602</v>
      </c>
      <c r="BE997" s="14"/>
      <c r="BF997" s="14">
        <v>0.26374982984978301</v>
      </c>
    </row>
    <row r="998" spans="2:58" x14ac:dyDescent="0.35">
      <c r="B998" t="s">
        <v>330</v>
      </c>
      <c r="C998" s="14">
        <v>0.25653243458146602</v>
      </c>
      <c r="D998" s="14">
        <v>0.24927776875285901</v>
      </c>
      <c r="E998" s="14">
        <v>0.26346973702981902</v>
      </c>
      <c r="F998" s="14"/>
      <c r="G998" s="14">
        <v>0.30072322951348202</v>
      </c>
      <c r="H998" s="14">
        <v>0.26460428837475902</v>
      </c>
      <c r="I998" s="14">
        <v>0.20050582364583799</v>
      </c>
      <c r="J998" s="14">
        <v>0.23871997083281801</v>
      </c>
      <c r="K998" s="14">
        <v>0.28049078840352298</v>
      </c>
      <c r="L998" s="14">
        <v>0.26451072793731201</v>
      </c>
      <c r="M998" s="14"/>
      <c r="N998" s="14">
        <v>0.27875320898845601</v>
      </c>
      <c r="O998" s="14">
        <v>0.25216688805112297</v>
      </c>
      <c r="P998" s="14">
        <v>0.25332751753777799</v>
      </c>
      <c r="Q998" s="14">
        <v>0.24070664859003499</v>
      </c>
      <c r="R998" s="14"/>
      <c r="S998" s="14">
        <v>0.24897006783973499</v>
      </c>
      <c r="T998" s="14">
        <v>0.200149421737741</v>
      </c>
      <c r="U998" s="14">
        <v>0.282208205377316</v>
      </c>
      <c r="V998" s="14">
        <v>0.22009393690551701</v>
      </c>
      <c r="W998" s="14">
        <v>0.25200579245780103</v>
      </c>
      <c r="X998" s="14">
        <v>0.26690361884861802</v>
      </c>
      <c r="Y998" s="14">
        <v>0.26511085382298</v>
      </c>
      <c r="Z998" s="14">
        <v>0.31074560861980099</v>
      </c>
      <c r="AA998" s="14">
        <v>0.25457657102984599</v>
      </c>
      <c r="AB998" s="14">
        <v>0.30925001510311501</v>
      </c>
      <c r="AC998" s="14">
        <v>0.28096922367652799</v>
      </c>
      <c r="AD998" s="14">
        <v>0.26945005296040597</v>
      </c>
      <c r="AE998" s="14"/>
      <c r="AF998" s="14">
        <v>0.19343609999234099</v>
      </c>
      <c r="AG998" s="14">
        <v>0.315805081099027</v>
      </c>
      <c r="AH998" s="14">
        <v>0.22083157947766999</v>
      </c>
      <c r="AI998" s="14"/>
      <c r="AJ998" s="14">
        <v>0.17926243587234</v>
      </c>
      <c r="AK998" s="14">
        <v>0.361293363051994</v>
      </c>
      <c r="AL998" s="14">
        <v>0.33099779942874502</v>
      </c>
      <c r="AM998" s="14">
        <v>0.17918038989857701</v>
      </c>
      <c r="AN998" s="14">
        <v>0.18707780870152499</v>
      </c>
      <c r="AO998" s="14"/>
      <c r="AP998" s="14">
        <v>0.13654637636355599</v>
      </c>
      <c r="AQ998" s="14">
        <v>0.38824449335904099</v>
      </c>
      <c r="AR998" s="14">
        <v>0.29922560045188301</v>
      </c>
      <c r="AS998" s="14">
        <v>0.13071637131566499</v>
      </c>
      <c r="AT998" s="14">
        <v>0.164448293032631</v>
      </c>
      <c r="AU998" s="14"/>
      <c r="AV998" s="14" t="s">
        <v>84</v>
      </c>
      <c r="AW998" s="14">
        <v>0.27813489651131701</v>
      </c>
      <c r="AX998" s="14">
        <v>0.27424898744000298</v>
      </c>
      <c r="AY998" s="14">
        <v>0.29751617119262802</v>
      </c>
      <c r="AZ998" s="14">
        <v>0.19367194540033</v>
      </c>
      <c r="BA998" s="14"/>
      <c r="BB998" s="14">
        <v>0.34544157749613003</v>
      </c>
      <c r="BC998" s="14">
        <v>0.138802829805758</v>
      </c>
      <c r="BD998" s="14">
        <v>0.17069647207625799</v>
      </c>
      <c r="BE998" s="14"/>
      <c r="BF998" s="14">
        <v>0.21643522949535801</v>
      </c>
    </row>
    <row r="999" spans="2:58" x14ac:dyDescent="0.35">
      <c r="B999" t="s">
        <v>331</v>
      </c>
      <c r="C999" s="14">
        <v>8.1315126554882794E-2</v>
      </c>
      <c r="D999" s="14">
        <v>0.100534232806956</v>
      </c>
      <c r="E999" s="14">
        <v>6.1738704393648501E-2</v>
      </c>
      <c r="F999" s="14"/>
      <c r="G999" s="14">
        <v>6.2193610351827203E-2</v>
      </c>
      <c r="H999" s="14">
        <v>0.13110556765155801</v>
      </c>
      <c r="I999" s="14">
        <v>0.11688386363574101</v>
      </c>
      <c r="J999" s="14">
        <v>8.1536755966819002E-2</v>
      </c>
      <c r="K999" s="14">
        <v>4.2943521282255398E-2</v>
      </c>
      <c r="L999" s="14">
        <v>5.0278053885301301E-2</v>
      </c>
      <c r="M999" s="14"/>
      <c r="N999" s="14">
        <v>9.8751537853281293E-2</v>
      </c>
      <c r="O999" s="14">
        <v>6.0559371352512402E-2</v>
      </c>
      <c r="P999" s="14">
        <v>8.0676500486275393E-2</v>
      </c>
      <c r="Q999" s="14">
        <v>8.4047077644662599E-2</v>
      </c>
      <c r="R999" s="14"/>
      <c r="S999" s="14">
        <v>0.124169743732517</v>
      </c>
      <c r="T999" s="14">
        <v>4.9868580984439699E-2</v>
      </c>
      <c r="U999" s="14">
        <v>6.7350430845547996E-2</v>
      </c>
      <c r="V999" s="14">
        <v>7.4527469634402196E-2</v>
      </c>
      <c r="W999" s="14">
        <v>7.4063609532072402E-2</v>
      </c>
      <c r="X999" s="14">
        <v>8.6987257760804099E-2</v>
      </c>
      <c r="Y999" s="14">
        <v>7.4271484332967902E-2</v>
      </c>
      <c r="Z999" s="14">
        <v>3.6282322054649999E-2</v>
      </c>
      <c r="AA999" s="14">
        <v>0.118073520276144</v>
      </c>
      <c r="AB999" s="14">
        <v>6.8497864584534607E-2</v>
      </c>
      <c r="AC999" s="14">
        <v>8.6201550166050994E-2</v>
      </c>
      <c r="AD999" s="14">
        <v>4.8551399015678197E-2</v>
      </c>
      <c r="AE999" s="14"/>
      <c r="AF999" s="14">
        <v>7.6085831214166802E-2</v>
      </c>
      <c r="AG999" s="14">
        <v>9.1062079405084595E-2</v>
      </c>
      <c r="AH999" s="14">
        <v>5.5399104311073602E-2</v>
      </c>
      <c r="AI999" s="14"/>
      <c r="AJ999" s="14">
        <v>6.7303163937115995E-2</v>
      </c>
      <c r="AK999" s="14">
        <v>0.12543335408967601</v>
      </c>
      <c r="AL999" s="14">
        <v>3.9209395270762303E-2</v>
      </c>
      <c r="AM999" s="14">
        <v>0</v>
      </c>
      <c r="AN999" s="14">
        <v>5.24919389889121E-2</v>
      </c>
      <c r="AO999" s="14"/>
      <c r="AP999" s="14">
        <v>7.5226649035580795E-2</v>
      </c>
      <c r="AQ999" s="14">
        <v>0.134272249722828</v>
      </c>
      <c r="AR999" s="14">
        <v>4.5374581547985099E-2</v>
      </c>
      <c r="AS999" s="14">
        <v>2.9509081548160902E-2</v>
      </c>
      <c r="AT999" s="14">
        <v>1.64867870360569E-2</v>
      </c>
      <c r="AU999" s="14"/>
      <c r="AV999" s="14" t="s">
        <v>84</v>
      </c>
      <c r="AW999" s="14">
        <v>7.2559489605897698E-2</v>
      </c>
      <c r="AX999" s="14">
        <v>9.2649395176741506E-2</v>
      </c>
      <c r="AY999" s="14">
        <v>0.131077513502601</v>
      </c>
      <c r="AZ999" s="14">
        <v>0.17135924302094999</v>
      </c>
      <c r="BA999" s="14"/>
      <c r="BB999" s="14">
        <v>0.120675448233967</v>
      </c>
      <c r="BC999" s="14">
        <v>5.3176457083125801E-2</v>
      </c>
      <c r="BD999" s="14">
        <v>2.6478360545846E-2</v>
      </c>
      <c r="BE999" s="14"/>
      <c r="BF999" s="14">
        <v>6.35802570058705E-2</v>
      </c>
    </row>
    <row r="1000" spans="2:58" x14ac:dyDescent="0.35">
      <c r="B1000" t="s">
        <v>141</v>
      </c>
      <c r="C1000" s="14">
        <v>6.3757364999359703E-2</v>
      </c>
      <c r="D1000" s="14">
        <v>5.8115592531321002E-2</v>
      </c>
      <c r="E1000" s="14">
        <v>6.9465594274474504E-2</v>
      </c>
      <c r="F1000" s="14"/>
      <c r="G1000" s="14">
        <v>8.9158549627178701E-2</v>
      </c>
      <c r="H1000" s="14">
        <v>7.4210681732312406E-2</v>
      </c>
      <c r="I1000" s="14">
        <v>6.5076588649191705E-2</v>
      </c>
      <c r="J1000" s="14">
        <v>5.6248905269383399E-2</v>
      </c>
      <c r="K1000" s="14">
        <v>5.6212362448155299E-2</v>
      </c>
      <c r="L1000" s="14">
        <v>4.8479592969521E-2</v>
      </c>
      <c r="M1000" s="14"/>
      <c r="N1000" s="14">
        <v>4.0766062849622198E-2</v>
      </c>
      <c r="O1000" s="14">
        <v>6.7882674043029695E-2</v>
      </c>
      <c r="P1000" s="14">
        <v>6.5481683981994596E-2</v>
      </c>
      <c r="Q1000" s="14">
        <v>8.3965613767141206E-2</v>
      </c>
      <c r="R1000" s="14"/>
      <c r="S1000" s="14">
        <v>7.7056433639796695E-2</v>
      </c>
      <c r="T1000" s="14">
        <v>7.2735140831237499E-2</v>
      </c>
      <c r="U1000" s="14">
        <v>6.5406969639342102E-2</v>
      </c>
      <c r="V1000" s="14">
        <v>7.8048107156984597E-2</v>
      </c>
      <c r="W1000" s="14">
        <v>3.27951961526428E-2</v>
      </c>
      <c r="X1000" s="14">
        <v>7.6863126857119296E-2</v>
      </c>
      <c r="Y1000" s="14">
        <v>3.6392281190009902E-2</v>
      </c>
      <c r="Z1000" s="14">
        <v>3.65765166321829E-2</v>
      </c>
      <c r="AA1000" s="14">
        <v>5.5331952285512097E-2</v>
      </c>
      <c r="AB1000" s="14">
        <v>6.4461247190868098E-2</v>
      </c>
      <c r="AC1000" s="14">
        <v>6.5691012334523805E-2</v>
      </c>
      <c r="AD1000" s="14">
        <v>8.3213857991325205E-2</v>
      </c>
      <c r="AE1000" s="14"/>
      <c r="AF1000" s="14">
        <v>5.60004021762616E-2</v>
      </c>
      <c r="AG1000" s="14">
        <v>4.2141826996208699E-2</v>
      </c>
      <c r="AH1000" s="14">
        <v>0.111318297628013</v>
      </c>
      <c r="AI1000" s="14"/>
      <c r="AJ1000" s="14">
        <v>5.2749934790130001E-2</v>
      </c>
      <c r="AK1000" s="14">
        <v>4.2390288484856903E-2</v>
      </c>
      <c r="AL1000" s="14">
        <v>4.1421359259039503E-2</v>
      </c>
      <c r="AM1000" s="14">
        <v>0</v>
      </c>
      <c r="AN1000" s="14">
        <v>0.152532275322175</v>
      </c>
      <c r="AO1000" s="14"/>
      <c r="AP1000" s="14">
        <v>6.8784936786013995E-2</v>
      </c>
      <c r="AQ1000" s="14">
        <v>3.0410695580272599E-2</v>
      </c>
      <c r="AR1000" s="14">
        <v>3.9242824465620198E-2</v>
      </c>
      <c r="AS1000" s="14">
        <v>2.7439556852921598E-2</v>
      </c>
      <c r="AT1000" s="14">
        <v>0.15577350877335</v>
      </c>
      <c r="AU1000" s="14"/>
      <c r="AV1000" s="14" t="s">
        <v>84</v>
      </c>
      <c r="AW1000" s="14">
        <v>7.8944640230577304E-2</v>
      </c>
      <c r="AX1000" s="14">
        <v>6.9134673964476298E-2</v>
      </c>
      <c r="AY1000" s="14">
        <v>2.6559913127092001E-2</v>
      </c>
      <c r="AZ1000" s="14">
        <v>0</v>
      </c>
      <c r="BA1000" s="14"/>
      <c r="BB1000" s="14">
        <v>2.9152373193983901E-2</v>
      </c>
      <c r="BC1000" s="14">
        <v>1.8425798204790601E-2</v>
      </c>
      <c r="BD1000" s="14">
        <v>6.7078560530637599E-2</v>
      </c>
      <c r="BE1000" s="14"/>
      <c r="BF1000" s="14">
        <v>4.2230840777421799E-2</v>
      </c>
    </row>
    <row r="1001" spans="2:58" x14ac:dyDescent="0.35">
      <c r="B1001" t="s">
        <v>332</v>
      </c>
      <c r="C1001" s="14">
        <v>0.32501590756804699</v>
      </c>
      <c r="D1001" s="14">
        <v>0.33188025837100898</v>
      </c>
      <c r="E1001" s="14">
        <v>0.31925946399911498</v>
      </c>
      <c r="F1001" s="14"/>
      <c r="G1001" s="14">
        <v>0.29949286451361201</v>
      </c>
      <c r="H1001" s="14">
        <v>0.27252652218698198</v>
      </c>
      <c r="I1001" s="14">
        <v>0.344799087910304</v>
      </c>
      <c r="J1001" s="14">
        <v>0.33425584586990198</v>
      </c>
      <c r="K1001" s="14">
        <v>0.34283871838001001</v>
      </c>
      <c r="L1001" s="14">
        <v>0.34907169334607802</v>
      </c>
      <c r="M1001" s="14"/>
      <c r="N1001" s="14">
        <v>0.30171595456327199</v>
      </c>
      <c r="O1001" s="14">
        <v>0.32132574990665003</v>
      </c>
      <c r="P1001" s="14">
        <v>0.34779374600732699</v>
      </c>
      <c r="Q1001" s="14">
        <v>0.33393938346263302</v>
      </c>
      <c r="R1001" s="14"/>
      <c r="S1001" s="14">
        <v>0.31030599650419499</v>
      </c>
      <c r="T1001" s="14">
        <v>0.37432122928377998</v>
      </c>
      <c r="U1001" s="14">
        <v>0.31806072144321401</v>
      </c>
      <c r="V1001" s="14">
        <v>0.36547756676822102</v>
      </c>
      <c r="W1001" s="14">
        <v>0.37798617846743598</v>
      </c>
      <c r="X1001" s="14">
        <v>0.32008068019960001</v>
      </c>
      <c r="Y1001" s="14">
        <v>0.30488101702777998</v>
      </c>
      <c r="Z1001" s="14">
        <v>0.33402054196311198</v>
      </c>
      <c r="AA1001" s="14">
        <v>0.29839070553175201</v>
      </c>
      <c r="AB1001" s="14">
        <v>0.31649034266266901</v>
      </c>
      <c r="AC1001" s="14">
        <v>0.24383328499995899</v>
      </c>
      <c r="AD1001" s="14">
        <v>0.26915203629290901</v>
      </c>
      <c r="AE1001" s="14"/>
      <c r="AF1001" s="14">
        <v>0.41559884627739102</v>
      </c>
      <c r="AG1001" s="14">
        <v>0.27892785893051603</v>
      </c>
      <c r="AH1001" s="14">
        <v>0.29821560183843898</v>
      </c>
      <c r="AI1001" s="14"/>
      <c r="AJ1001" s="14">
        <v>0.423231719339698</v>
      </c>
      <c r="AK1001" s="14">
        <v>0.22485144463038101</v>
      </c>
      <c r="AL1001" s="14">
        <v>0.270501654026228</v>
      </c>
      <c r="AM1001" s="14">
        <v>0.45182867416432898</v>
      </c>
      <c r="AN1001" s="14">
        <v>0.349487018253342</v>
      </c>
      <c r="AO1001" s="14"/>
      <c r="AP1001" s="14">
        <v>0.43051051770063498</v>
      </c>
      <c r="AQ1001" s="14">
        <v>0.19115454904762799</v>
      </c>
      <c r="AR1001" s="14">
        <v>0.33701268306268201</v>
      </c>
      <c r="AS1001" s="14">
        <v>0.55762695497904002</v>
      </c>
      <c r="AT1001" s="14">
        <v>0.35348757310294898</v>
      </c>
      <c r="AU1001" s="14"/>
      <c r="AV1001" s="14" t="s">
        <v>84</v>
      </c>
      <c r="AW1001" s="14">
        <v>0.30279364984722001</v>
      </c>
      <c r="AX1001" s="14">
        <v>0.267235237882327</v>
      </c>
      <c r="AY1001" s="14">
        <v>0.26458697699652101</v>
      </c>
      <c r="AZ1001" s="14">
        <v>0.51785028158260904</v>
      </c>
      <c r="BA1001" s="14"/>
      <c r="BB1001" s="14">
        <v>0.18816753290799801</v>
      </c>
      <c r="BC1001" s="14">
        <v>0.55595901620069399</v>
      </c>
      <c r="BD1001" s="14">
        <v>0.46685295883369299</v>
      </c>
      <c r="BE1001" s="14"/>
      <c r="BF1001" s="14">
        <v>0.414003842871567</v>
      </c>
    </row>
    <row r="1002" spans="2:58" x14ac:dyDescent="0.35">
      <c r="B1002" t="s">
        <v>333</v>
      </c>
      <c r="C1002" s="14">
        <v>0.33784756113634901</v>
      </c>
      <c r="D1002" s="14">
        <v>0.34981200155981501</v>
      </c>
      <c r="E1002" s="14">
        <v>0.325208441423467</v>
      </c>
      <c r="F1002" s="14"/>
      <c r="G1002" s="14">
        <v>0.36291683986530998</v>
      </c>
      <c r="H1002" s="14">
        <v>0.39570985602631797</v>
      </c>
      <c r="I1002" s="14">
        <v>0.31738968728157901</v>
      </c>
      <c r="J1002" s="14">
        <v>0.32025672679963701</v>
      </c>
      <c r="K1002" s="14">
        <v>0.32343430968577902</v>
      </c>
      <c r="L1002" s="14">
        <v>0.314788781822613</v>
      </c>
      <c r="M1002" s="14"/>
      <c r="N1002" s="14">
        <v>0.37750474684173801</v>
      </c>
      <c r="O1002" s="14">
        <v>0.31272625940363602</v>
      </c>
      <c r="P1002" s="14">
        <v>0.33400401802405399</v>
      </c>
      <c r="Q1002" s="14">
        <v>0.324753726234698</v>
      </c>
      <c r="R1002" s="14"/>
      <c r="S1002" s="14">
        <v>0.37313981157225101</v>
      </c>
      <c r="T1002" s="14">
        <v>0.250018002722181</v>
      </c>
      <c r="U1002" s="14">
        <v>0.34955863622286398</v>
      </c>
      <c r="V1002" s="14">
        <v>0.29462140653991897</v>
      </c>
      <c r="W1002" s="14">
        <v>0.326069401989873</v>
      </c>
      <c r="X1002" s="14">
        <v>0.35389087660942298</v>
      </c>
      <c r="Y1002" s="14">
        <v>0.33938233815594798</v>
      </c>
      <c r="Z1002" s="14">
        <v>0.34702793067445098</v>
      </c>
      <c r="AA1002" s="14">
        <v>0.37265009130599003</v>
      </c>
      <c r="AB1002" s="14">
        <v>0.37774787968765</v>
      </c>
      <c r="AC1002" s="14">
        <v>0.36717077384257901</v>
      </c>
      <c r="AD1002" s="14">
        <v>0.31800145197608398</v>
      </c>
      <c r="AE1002" s="14"/>
      <c r="AF1002" s="14">
        <v>0.26952193120650803</v>
      </c>
      <c r="AG1002" s="14">
        <v>0.40686716050411198</v>
      </c>
      <c r="AH1002" s="14">
        <v>0.27623068378874299</v>
      </c>
      <c r="AI1002" s="14"/>
      <c r="AJ1002" s="14">
        <v>0.246565599809456</v>
      </c>
      <c r="AK1002" s="14">
        <v>0.48672671714166998</v>
      </c>
      <c r="AL1002" s="14">
        <v>0.37020719469950802</v>
      </c>
      <c r="AM1002" s="14">
        <v>0.17918038989857701</v>
      </c>
      <c r="AN1002" s="14">
        <v>0.23956974769043701</v>
      </c>
      <c r="AO1002" s="14"/>
      <c r="AP1002" s="14">
        <v>0.211773025399137</v>
      </c>
      <c r="AQ1002" s="14">
        <v>0.52251674308186802</v>
      </c>
      <c r="AR1002" s="14">
        <v>0.34460018199986803</v>
      </c>
      <c r="AS1002" s="14">
        <v>0.160225452863826</v>
      </c>
      <c r="AT1002" s="14">
        <v>0.180935080068688</v>
      </c>
      <c r="AU1002" s="14"/>
      <c r="AV1002" s="14" t="s">
        <v>84</v>
      </c>
      <c r="AW1002" s="14">
        <v>0.35069438611721399</v>
      </c>
      <c r="AX1002" s="14">
        <v>0.36689838261674501</v>
      </c>
      <c r="AY1002" s="14">
        <v>0.42859368469522902</v>
      </c>
      <c r="AZ1002" s="14">
        <v>0.36503118842127902</v>
      </c>
      <c r="BA1002" s="14"/>
      <c r="BB1002" s="14">
        <v>0.466117025730097</v>
      </c>
      <c r="BC1002" s="14">
        <v>0.19197928688888399</v>
      </c>
      <c r="BD1002" s="14">
        <v>0.197174832622104</v>
      </c>
      <c r="BE1002" s="14"/>
      <c r="BF1002" s="14">
        <v>0.28001548650122798</v>
      </c>
    </row>
    <row r="1003" spans="2:58" x14ac:dyDescent="0.35">
      <c r="B1003" t="s">
        <v>112</v>
      </c>
      <c r="C1003" s="14">
        <v>-1.2831653568301101E-2</v>
      </c>
      <c r="D1003" s="14">
        <v>-1.7931743188806099E-2</v>
      </c>
      <c r="E1003" s="14">
        <v>-5.9489774243529098E-3</v>
      </c>
      <c r="F1003" s="14"/>
      <c r="G1003" s="14">
        <v>-6.3423975351698095E-2</v>
      </c>
      <c r="H1003" s="14">
        <v>-0.123183333839336</v>
      </c>
      <c r="I1003" s="14">
        <v>2.7409400628725E-2</v>
      </c>
      <c r="J1003" s="14">
        <v>1.3999119070264699E-2</v>
      </c>
      <c r="K1003" s="14">
        <v>1.9404408694231799E-2</v>
      </c>
      <c r="L1003" s="14">
        <v>3.4282911523464403E-2</v>
      </c>
      <c r="M1003" s="14"/>
      <c r="N1003" s="14">
        <v>-7.5788792278466105E-2</v>
      </c>
      <c r="O1003" s="14">
        <v>8.5994905030148394E-3</v>
      </c>
      <c r="P1003" s="14">
        <v>1.37897279832736E-2</v>
      </c>
      <c r="Q1003" s="14">
        <v>9.1856572279347994E-3</v>
      </c>
      <c r="R1003" s="14"/>
      <c r="S1003" s="14">
        <v>-6.2833815068056104E-2</v>
      </c>
      <c r="T1003" s="14">
        <v>0.12430322656159901</v>
      </c>
      <c r="U1003" s="14">
        <v>-3.1497914779649402E-2</v>
      </c>
      <c r="V1003" s="14">
        <v>7.0856160228302101E-2</v>
      </c>
      <c r="W1003" s="14">
        <v>5.1916776477562702E-2</v>
      </c>
      <c r="X1003" s="14">
        <v>-3.3810196409822697E-2</v>
      </c>
      <c r="Y1003" s="14">
        <v>-3.4501321128168803E-2</v>
      </c>
      <c r="Z1003" s="14">
        <v>-1.30073887113391E-2</v>
      </c>
      <c r="AA1003" s="14">
        <v>-7.4259385774238101E-2</v>
      </c>
      <c r="AB1003" s="14">
        <v>-6.12575370249809E-2</v>
      </c>
      <c r="AC1003" s="14">
        <v>-0.12333748884262</v>
      </c>
      <c r="AD1003" s="14">
        <v>-4.88494156831746E-2</v>
      </c>
      <c r="AE1003" s="14"/>
      <c r="AF1003" s="14">
        <v>0.146076915070883</v>
      </c>
      <c r="AG1003" s="14">
        <v>-0.12793930157359501</v>
      </c>
      <c r="AH1003" s="14">
        <v>2.1984918049695101E-2</v>
      </c>
      <c r="AI1003" s="14"/>
      <c r="AJ1003" s="14">
        <v>0.176666119530242</v>
      </c>
      <c r="AK1003" s="14">
        <v>-0.261875272511289</v>
      </c>
      <c r="AL1003" s="14">
        <v>-9.9705540673279303E-2</v>
      </c>
      <c r="AM1003" s="14">
        <v>0.27264828426575199</v>
      </c>
      <c r="AN1003" s="14">
        <v>0.109917270562905</v>
      </c>
      <c r="AO1003" s="14"/>
      <c r="AP1003" s="14">
        <v>0.218737492301499</v>
      </c>
      <c r="AQ1003" s="14">
        <v>-0.331362194034241</v>
      </c>
      <c r="AR1003" s="14">
        <v>-7.5874989371866302E-3</v>
      </c>
      <c r="AS1003" s="14">
        <v>0.39740150211521402</v>
      </c>
      <c r="AT1003" s="14">
        <v>0.17255249303426101</v>
      </c>
      <c r="AU1003" s="14"/>
      <c r="AV1003" s="14" t="s">
        <v>84</v>
      </c>
      <c r="AW1003" s="14">
        <v>-4.7900736269994602E-2</v>
      </c>
      <c r="AX1003" s="14">
        <v>-9.96631447344178E-2</v>
      </c>
      <c r="AY1003" s="14">
        <v>-0.16400670769870801</v>
      </c>
      <c r="AZ1003" s="14">
        <v>0.15281909316132999</v>
      </c>
      <c r="BA1003" s="14"/>
      <c r="BB1003" s="14">
        <v>-0.27794949282209902</v>
      </c>
      <c r="BC1003" s="14">
        <v>0.36397972931181</v>
      </c>
      <c r="BD1003" s="14">
        <v>0.26967812621158799</v>
      </c>
      <c r="BE1003" s="14"/>
      <c r="BF1003" s="14">
        <v>0.13398835637033901</v>
      </c>
    </row>
    <row r="1004" spans="2:58" x14ac:dyDescent="0.35"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F1004" s="14"/>
      <c r="AG1004" s="14"/>
      <c r="AH1004" s="14"/>
      <c r="AI1004" s="14"/>
      <c r="AJ1004" s="14"/>
      <c r="AK1004" s="14"/>
      <c r="AL1004" s="14"/>
      <c r="AM1004" s="14"/>
      <c r="AN1004" s="14"/>
      <c r="AO1004" s="14"/>
      <c r="AP1004" s="14"/>
      <c r="AQ1004" s="14"/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  <c r="BD1004" s="14"/>
      <c r="BE1004" s="14"/>
      <c r="BF1004" s="14"/>
    </row>
    <row r="1005" spans="2:58" x14ac:dyDescent="0.35">
      <c r="B1005" s="6" t="s">
        <v>336</v>
      </c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/>
      <c r="AM1005" s="14"/>
      <c r="AN1005" s="14"/>
      <c r="AO1005" s="14"/>
      <c r="AP1005" s="14"/>
      <c r="AQ1005" s="14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  <c r="BE1005" s="14"/>
      <c r="BF1005" s="14"/>
    </row>
    <row r="1006" spans="2:58" x14ac:dyDescent="0.35">
      <c r="B1006" s="24" t="s">
        <v>82</v>
      </c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  <c r="AL1006" s="14"/>
      <c r="AM1006" s="14"/>
      <c r="AN1006" s="14"/>
      <c r="AO1006" s="14"/>
      <c r="AP1006" s="14"/>
      <c r="AQ1006" s="14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  <c r="BE1006" s="14"/>
      <c r="BF1006" s="14"/>
    </row>
    <row r="1007" spans="2:58" x14ac:dyDescent="0.35">
      <c r="B1007" t="s">
        <v>327</v>
      </c>
      <c r="C1007" s="14">
        <v>0.19871117605955099</v>
      </c>
      <c r="D1007" s="14">
        <v>0.20786272579438</v>
      </c>
      <c r="E1007" s="14">
        <v>0.190343961891455</v>
      </c>
      <c r="F1007" s="14"/>
      <c r="G1007" s="14">
        <v>0.126908247256943</v>
      </c>
      <c r="H1007" s="14">
        <v>0.16065949391265</v>
      </c>
      <c r="I1007" s="14">
        <v>0.18197953755075999</v>
      </c>
      <c r="J1007" s="14">
        <v>0.20875980948738901</v>
      </c>
      <c r="K1007" s="14">
        <v>0.26826793250110798</v>
      </c>
      <c r="L1007" s="14">
        <v>0.23605991034544199</v>
      </c>
      <c r="M1007" s="14"/>
      <c r="N1007" s="14">
        <v>0.17910988414131301</v>
      </c>
      <c r="O1007" s="14">
        <v>0.187365517205621</v>
      </c>
      <c r="P1007" s="14">
        <v>0.224907911401863</v>
      </c>
      <c r="Q1007" s="14">
        <v>0.20833475980904101</v>
      </c>
      <c r="R1007" s="14"/>
      <c r="S1007" s="14">
        <v>0.18034293807485899</v>
      </c>
      <c r="T1007" s="14">
        <v>0.214567473129225</v>
      </c>
      <c r="U1007" s="14">
        <v>0.230269130088778</v>
      </c>
      <c r="V1007" s="14">
        <v>0.21015621180751701</v>
      </c>
      <c r="W1007" s="14">
        <v>0.190078120597232</v>
      </c>
      <c r="X1007" s="14">
        <v>0.20147839134258899</v>
      </c>
      <c r="Y1007" s="14">
        <v>0.22198100833294401</v>
      </c>
      <c r="Z1007" s="14">
        <v>0.117015241130613</v>
      </c>
      <c r="AA1007" s="14">
        <v>0.20407401571334299</v>
      </c>
      <c r="AB1007" s="14">
        <v>0.16019862231004001</v>
      </c>
      <c r="AC1007" s="14">
        <v>0.179446519819873</v>
      </c>
      <c r="AD1007" s="14">
        <v>0.28416418593825998</v>
      </c>
      <c r="AE1007" s="14"/>
      <c r="AF1007" s="14">
        <v>0.29812178940364797</v>
      </c>
      <c r="AG1007" s="14">
        <v>0.14218578010392099</v>
      </c>
      <c r="AH1007" s="14">
        <v>0.14969068972979199</v>
      </c>
      <c r="AI1007" s="14"/>
      <c r="AJ1007" s="14">
        <v>0.30342747816450899</v>
      </c>
      <c r="AK1007" s="14">
        <v>0.11202102253374099</v>
      </c>
      <c r="AL1007" s="14">
        <v>0.13449277105553001</v>
      </c>
      <c r="AM1007" s="14">
        <v>0.31032892176965199</v>
      </c>
      <c r="AN1007" s="14">
        <v>0.15149868513011899</v>
      </c>
      <c r="AO1007" s="14"/>
      <c r="AP1007" s="14">
        <v>0.299217564724018</v>
      </c>
      <c r="AQ1007" s="14">
        <v>9.6125533587289494E-2</v>
      </c>
      <c r="AR1007" s="14">
        <v>0.19788383099005799</v>
      </c>
      <c r="AS1007" s="14">
        <v>0.37512042621347902</v>
      </c>
      <c r="AT1007" s="14">
        <v>0.222000295236296</v>
      </c>
      <c r="AU1007" s="14"/>
      <c r="AV1007" s="14" t="s">
        <v>84</v>
      </c>
      <c r="AW1007" s="14">
        <v>0.19744774304311599</v>
      </c>
      <c r="AX1007" s="14">
        <v>0.161242537352184</v>
      </c>
      <c r="AY1007" s="14">
        <v>0.179405528024944</v>
      </c>
      <c r="AZ1007" s="14">
        <v>0.28294071427349299</v>
      </c>
      <c r="BA1007" s="14"/>
      <c r="BB1007" s="14">
        <v>0.10668860402411599</v>
      </c>
      <c r="BC1007" s="14">
        <v>0.42278979970638098</v>
      </c>
      <c r="BD1007" s="14">
        <v>0.289759983944613</v>
      </c>
      <c r="BE1007" s="14"/>
      <c r="BF1007" s="14">
        <v>0.28883079572111697</v>
      </c>
    </row>
    <row r="1008" spans="2:58" x14ac:dyDescent="0.35">
      <c r="B1008" t="s">
        <v>328</v>
      </c>
      <c r="C1008" s="14">
        <v>0.41503438800383902</v>
      </c>
      <c r="D1008" s="14">
        <v>0.39192328580859997</v>
      </c>
      <c r="E1008" s="14">
        <v>0.43693160029036998</v>
      </c>
      <c r="F1008" s="14"/>
      <c r="G1008" s="14">
        <v>0.37810140792485902</v>
      </c>
      <c r="H1008" s="14">
        <v>0.38315609924355398</v>
      </c>
      <c r="I1008" s="14">
        <v>0.43267619798039503</v>
      </c>
      <c r="J1008" s="14">
        <v>0.393653889381885</v>
      </c>
      <c r="K1008" s="14">
        <v>0.43595418160513399</v>
      </c>
      <c r="L1008" s="14">
        <v>0.45454370234901398</v>
      </c>
      <c r="M1008" s="14"/>
      <c r="N1008" s="14">
        <v>0.45749113526427998</v>
      </c>
      <c r="O1008" s="14">
        <v>0.430343709342143</v>
      </c>
      <c r="P1008" s="14">
        <v>0.40254461992769902</v>
      </c>
      <c r="Q1008" s="14">
        <v>0.365832386160937</v>
      </c>
      <c r="R1008" s="14"/>
      <c r="S1008" s="14">
        <v>0.37814664831164202</v>
      </c>
      <c r="T1008" s="14">
        <v>0.43768940244615301</v>
      </c>
      <c r="U1008" s="14">
        <v>0.36250317297729201</v>
      </c>
      <c r="V1008" s="14">
        <v>0.38452511094379399</v>
      </c>
      <c r="W1008" s="14">
        <v>0.43280117579566901</v>
      </c>
      <c r="X1008" s="14">
        <v>0.39039868491213398</v>
      </c>
      <c r="Y1008" s="14">
        <v>0.39829654786750601</v>
      </c>
      <c r="Z1008" s="14">
        <v>0.49526158303935802</v>
      </c>
      <c r="AA1008" s="14">
        <v>0.42147668298253399</v>
      </c>
      <c r="AB1008" s="14">
        <v>0.47812711770545102</v>
      </c>
      <c r="AC1008" s="14">
        <v>0.48180768763902199</v>
      </c>
      <c r="AD1008" s="14">
        <v>0.36688779965690399</v>
      </c>
      <c r="AE1008" s="14"/>
      <c r="AF1008" s="14">
        <v>0.37299914303034598</v>
      </c>
      <c r="AG1008" s="14">
        <v>0.46903241102936499</v>
      </c>
      <c r="AH1008" s="14">
        <v>0.40750506691812</v>
      </c>
      <c r="AI1008" s="14"/>
      <c r="AJ1008" s="14">
        <v>0.39359992920173698</v>
      </c>
      <c r="AK1008" s="14">
        <v>0.43073649840688599</v>
      </c>
      <c r="AL1008" s="14">
        <v>0.53244865095549898</v>
      </c>
      <c r="AM1008" s="14">
        <v>0.450686517907465</v>
      </c>
      <c r="AN1008" s="14">
        <v>0.43258090542946798</v>
      </c>
      <c r="AO1008" s="14"/>
      <c r="AP1008" s="14">
        <v>0.37093665008513799</v>
      </c>
      <c r="AQ1008" s="14">
        <v>0.44360337396011201</v>
      </c>
      <c r="AR1008" s="14">
        <v>0.48969924039782298</v>
      </c>
      <c r="AS1008" s="14">
        <v>0.36060796106305398</v>
      </c>
      <c r="AT1008" s="14">
        <v>0.42941309604867101</v>
      </c>
      <c r="AU1008" s="14"/>
      <c r="AV1008" s="14" t="s">
        <v>84</v>
      </c>
      <c r="AW1008" s="14">
        <v>0.37733407360322802</v>
      </c>
      <c r="AX1008" s="14">
        <v>0.43758417335968502</v>
      </c>
      <c r="AY1008" s="14">
        <v>0.43291253164709698</v>
      </c>
      <c r="AZ1008" s="14">
        <v>0.43507524764404698</v>
      </c>
      <c r="BA1008" s="14"/>
      <c r="BB1008" s="14">
        <v>0.48112916979972098</v>
      </c>
      <c r="BC1008" s="14">
        <v>0.294412738892389</v>
      </c>
      <c r="BD1008" s="14">
        <v>0.44379224369753101</v>
      </c>
      <c r="BE1008" s="14"/>
      <c r="BF1008" s="14">
        <v>0.397090526149318</v>
      </c>
    </row>
    <row r="1009" spans="2:58" x14ac:dyDescent="0.35">
      <c r="B1009" t="s">
        <v>329</v>
      </c>
      <c r="C1009" s="14">
        <v>0.177942686780655</v>
      </c>
      <c r="D1009" s="14">
        <v>0.173877706564419</v>
      </c>
      <c r="E1009" s="14">
        <v>0.182445332806764</v>
      </c>
      <c r="F1009" s="14"/>
      <c r="G1009" s="14">
        <v>0.211135168542081</v>
      </c>
      <c r="H1009" s="14">
        <v>0.19004981292440901</v>
      </c>
      <c r="I1009" s="14">
        <v>0.16872833359230799</v>
      </c>
      <c r="J1009" s="14">
        <v>0.19993702724915299</v>
      </c>
      <c r="K1009" s="14">
        <v>0.133194865642596</v>
      </c>
      <c r="L1009" s="14">
        <v>0.16566314703558299</v>
      </c>
      <c r="M1009" s="14"/>
      <c r="N1009" s="14">
        <v>0.169799363108639</v>
      </c>
      <c r="O1009" s="14">
        <v>0.164074693842856</v>
      </c>
      <c r="P1009" s="14">
        <v>0.17559708318855199</v>
      </c>
      <c r="Q1009" s="14">
        <v>0.20213026491252201</v>
      </c>
      <c r="R1009" s="14"/>
      <c r="S1009" s="14">
        <v>0.173932012415005</v>
      </c>
      <c r="T1009" s="14">
        <v>0.193903664551209</v>
      </c>
      <c r="U1009" s="14">
        <v>0.15718833616872099</v>
      </c>
      <c r="V1009" s="14">
        <v>0.17357399800120399</v>
      </c>
      <c r="W1009" s="14">
        <v>0.195666758911761</v>
      </c>
      <c r="X1009" s="14">
        <v>0.17609537070511599</v>
      </c>
      <c r="Y1009" s="14">
        <v>0.18281559139999901</v>
      </c>
      <c r="Z1009" s="14">
        <v>0.223706872714658</v>
      </c>
      <c r="AA1009" s="14">
        <v>0.15704670409552601</v>
      </c>
      <c r="AB1009" s="14">
        <v>0.18602945685008099</v>
      </c>
      <c r="AC1009" s="14">
        <v>0.12988853369231501</v>
      </c>
      <c r="AD1009" s="14">
        <v>0.219521086664416</v>
      </c>
      <c r="AE1009" s="14"/>
      <c r="AF1009" s="14">
        <v>0.15273234633680699</v>
      </c>
      <c r="AG1009" s="14">
        <v>0.186499136842217</v>
      </c>
      <c r="AH1009" s="14">
        <v>0.20267966001813401</v>
      </c>
      <c r="AI1009" s="14"/>
      <c r="AJ1009" s="14">
        <v>0.13328865153302</v>
      </c>
      <c r="AK1009" s="14">
        <v>0.196474758490637</v>
      </c>
      <c r="AL1009" s="14">
        <v>0.192172027336068</v>
      </c>
      <c r="AM1009" s="14">
        <v>0.13195933194071699</v>
      </c>
      <c r="AN1009" s="14">
        <v>0.18823114552554901</v>
      </c>
      <c r="AO1009" s="14"/>
      <c r="AP1009" s="14">
        <v>0.12616757714911001</v>
      </c>
      <c r="AQ1009" s="14">
        <v>0.21343029456395601</v>
      </c>
      <c r="AR1009" s="14">
        <v>0.136157415810713</v>
      </c>
      <c r="AS1009" s="14">
        <v>0.15075136842699599</v>
      </c>
      <c r="AT1009" s="14">
        <v>0.131145622173895</v>
      </c>
      <c r="AU1009" s="14"/>
      <c r="AV1009" s="14" t="s">
        <v>84</v>
      </c>
      <c r="AW1009" s="14">
        <v>0.20356631618576501</v>
      </c>
      <c r="AX1009" s="14">
        <v>0.18455880004667599</v>
      </c>
      <c r="AY1009" s="14">
        <v>0.13801326051102</v>
      </c>
      <c r="AZ1009" s="14">
        <v>7.6672948931142001E-2</v>
      </c>
      <c r="BA1009" s="14"/>
      <c r="BB1009" s="14">
        <v>0.184240233713965</v>
      </c>
      <c r="BC1009" s="14">
        <v>0.15925782163667701</v>
      </c>
      <c r="BD1009" s="14">
        <v>0.108286421299977</v>
      </c>
      <c r="BE1009" s="14"/>
      <c r="BF1009" s="14">
        <v>0.14724871908779399</v>
      </c>
    </row>
    <row r="1010" spans="2:58" x14ac:dyDescent="0.35">
      <c r="B1010" t="s">
        <v>330</v>
      </c>
      <c r="C1010" s="14">
        <v>0.10725550521097001</v>
      </c>
      <c r="D1010" s="14">
        <v>0.119250540955134</v>
      </c>
      <c r="E1010" s="14">
        <v>9.5836145799191197E-2</v>
      </c>
      <c r="F1010" s="14"/>
      <c r="G1010" s="14">
        <v>0.160948135542195</v>
      </c>
      <c r="H1010" s="14">
        <v>0.13769526417517799</v>
      </c>
      <c r="I1010" s="14">
        <v>9.46189827480753E-2</v>
      </c>
      <c r="J1010" s="14">
        <v>0.100209349557264</v>
      </c>
      <c r="K1010" s="14">
        <v>8.2461455393254196E-2</v>
      </c>
      <c r="L1010" s="14">
        <v>7.9469651397081301E-2</v>
      </c>
      <c r="M1010" s="14"/>
      <c r="N1010" s="14">
        <v>0.117975922565129</v>
      </c>
      <c r="O1010" s="14">
        <v>0.111289387525581</v>
      </c>
      <c r="P1010" s="14">
        <v>9.4930957841261196E-2</v>
      </c>
      <c r="Q1010" s="14">
        <v>0.102328935374559</v>
      </c>
      <c r="R1010" s="14"/>
      <c r="S1010" s="14">
        <v>0.121834456153621</v>
      </c>
      <c r="T1010" s="14">
        <v>5.8589118603298802E-2</v>
      </c>
      <c r="U1010" s="14">
        <v>0.13340830404913601</v>
      </c>
      <c r="V1010" s="14">
        <v>9.3235622566136406E-2</v>
      </c>
      <c r="W1010" s="14">
        <v>8.1925078937896606E-2</v>
      </c>
      <c r="X1010" s="14">
        <v>0.13029599442277301</v>
      </c>
      <c r="Y1010" s="14">
        <v>0.120443924760074</v>
      </c>
      <c r="Z1010" s="14">
        <v>0.115491445532639</v>
      </c>
      <c r="AA1010" s="14">
        <v>0.13503798466523301</v>
      </c>
      <c r="AB1010" s="14">
        <v>9.1567880764916995E-2</v>
      </c>
      <c r="AC1010" s="14">
        <v>0.133212574751219</v>
      </c>
      <c r="AD1010" s="14">
        <v>6.7497053636695503E-2</v>
      </c>
      <c r="AE1010" s="14"/>
      <c r="AF1010" s="14">
        <v>8.7741495316319598E-2</v>
      </c>
      <c r="AG1010" s="14">
        <v>0.112673313084844</v>
      </c>
      <c r="AH1010" s="14">
        <v>9.7342144393398194E-2</v>
      </c>
      <c r="AI1010" s="14"/>
      <c r="AJ1010" s="14">
        <v>7.5702978631343801E-2</v>
      </c>
      <c r="AK1010" s="14">
        <v>0.16409979031163399</v>
      </c>
      <c r="AL1010" s="14">
        <v>8.4644623286946205E-2</v>
      </c>
      <c r="AM1010" s="14">
        <v>7.5223267532389101E-2</v>
      </c>
      <c r="AN1010" s="14">
        <v>7.3775454404471599E-2</v>
      </c>
      <c r="AO1010" s="14"/>
      <c r="AP1010" s="14">
        <v>8.1595946263402705E-2</v>
      </c>
      <c r="AQ1010" s="14">
        <v>0.16278322229551501</v>
      </c>
      <c r="AR1010" s="14">
        <v>0.123570003174691</v>
      </c>
      <c r="AS1010" s="14">
        <v>4.4951957663398802E-2</v>
      </c>
      <c r="AT1010" s="14">
        <v>5.9133815910092098E-2</v>
      </c>
      <c r="AU1010" s="14"/>
      <c r="AV1010" s="14" t="s">
        <v>84</v>
      </c>
      <c r="AW1010" s="14">
        <v>0.12276294499683101</v>
      </c>
      <c r="AX1010" s="14">
        <v>0.107838752727158</v>
      </c>
      <c r="AY1010" s="14">
        <v>0.15394802332247601</v>
      </c>
      <c r="AZ1010" s="14">
        <v>0.165066810614898</v>
      </c>
      <c r="BA1010" s="14"/>
      <c r="BB1010" s="14">
        <v>0.16225320580803099</v>
      </c>
      <c r="BC1010" s="14">
        <v>3.8339460139669601E-2</v>
      </c>
      <c r="BD1010" s="14">
        <v>6.5130108788067298E-2</v>
      </c>
      <c r="BE1010" s="14"/>
      <c r="BF1010" s="14">
        <v>8.6732768875812494E-2</v>
      </c>
    </row>
    <row r="1011" spans="2:58" x14ac:dyDescent="0.35">
      <c r="B1011" t="s">
        <v>331</v>
      </c>
      <c r="C1011" s="14">
        <v>4.3176048455375503E-2</v>
      </c>
      <c r="D1011" s="14">
        <v>5.4068955223831497E-2</v>
      </c>
      <c r="E1011" s="14">
        <v>3.2645809441156103E-2</v>
      </c>
      <c r="F1011" s="14"/>
      <c r="G1011" s="14">
        <v>2.8383580067480901E-2</v>
      </c>
      <c r="H1011" s="14">
        <v>6.8932397699269093E-2</v>
      </c>
      <c r="I1011" s="14">
        <v>7.8777891917229101E-2</v>
      </c>
      <c r="J1011" s="14">
        <v>3.9301998426502699E-2</v>
      </c>
      <c r="K1011" s="14">
        <v>2.7216559388486598E-2</v>
      </c>
      <c r="L1011" s="14">
        <v>1.7037248088129901E-2</v>
      </c>
      <c r="M1011" s="14"/>
      <c r="N1011" s="14">
        <v>3.4130291330298303E-2</v>
      </c>
      <c r="O1011" s="14">
        <v>4.3055023310791397E-2</v>
      </c>
      <c r="P1011" s="14">
        <v>5.6102531500117001E-2</v>
      </c>
      <c r="Q1011" s="14">
        <v>4.24915296581901E-2</v>
      </c>
      <c r="R1011" s="14"/>
      <c r="S1011" s="14">
        <v>6.3343707994605106E-2</v>
      </c>
      <c r="T1011" s="14">
        <v>4.2634865571040098E-2</v>
      </c>
      <c r="U1011" s="14">
        <v>5.5764167816287201E-2</v>
      </c>
      <c r="V1011" s="14">
        <v>5.5845192448005197E-2</v>
      </c>
      <c r="W1011" s="14">
        <v>5.30286392163523E-2</v>
      </c>
      <c r="X1011" s="14">
        <v>5.20333586253027E-2</v>
      </c>
      <c r="Y1011" s="14">
        <v>3.4130918219301899E-2</v>
      </c>
      <c r="Z1011" s="14">
        <v>0</v>
      </c>
      <c r="AA1011" s="14">
        <v>3.9718410193000701E-2</v>
      </c>
      <c r="AB1011" s="14">
        <v>2.0700554409522301E-2</v>
      </c>
      <c r="AC1011" s="14">
        <v>3.7976456410270198E-2</v>
      </c>
      <c r="AD1011" s="14">
        <v>0</v>
      </c>
      <c r="AE1011" s="14"/>
      <c r="AF1011" s="14">
        <v>4.5406613604640697E-2</v>
      </c>
      <c r="AG1011" s="14">
        <v>4.5297743156384698E-2</v>
      </c>
      <c r="AH1011" s="14">
        <v>4.7081378944779401E-2</v>
      </c>
      <c r="AI1011" s="14"/>
      <c r="AJ1011" s="14">
        <v>4.4656143063279301E-2</v>
      </c>
      <c r="AK1011" s="14">
        <v>6.2467715545319699E-2</v>
      </c>
      <c r="AL1011" s="14">
        <v>7.5065746081649804E-3</v>
      </c>
      <c r="AM1011" s="14">
        <v>0</v>
      </c>
      <c r="AN1011" s="14">
        <v>4.1874457849245199E-2</v>
      </c>
      <c r="AO1011" s="14"/>
      <c r="AP1011" s="14">
        <v>4.9968952586899498E-2</v>
      </c>
      <c r="AQ1011" s="14">
        <v>5.7837141699507898E-2</v>
      </c>
      <c r="AR1011" s="14">
        <v>1.3111346487718599E-2</v>
      </c>
      <c r="AS1011" s="14">
        <v>4.2805459288348301E-2</v>
      </c>
      <c r="AT1011" s="14">
        <v>1.5174677031649601E-2</v>
      </c>
      <c r="AU1011" s="14"/>
      <c r="AV1011" s="14" t="s">
        <v>84</v>
      </c>
      <c r="AW1011" s="14">
        <v>2.9212484135614E-2</v>
      </c>
      <c r="AX1011" s="14">
        <v>4.7113819393416502E-2</v>
      </c>
      <c r="AY1011" s="14">
        <v>7.4535818654330802E-2</v>
      </c>
      <c r="AZ1011" s="14">
        <v>4.0244278536419799E-2</v>
      </c>
      <c r="BA1011" s="14"/>
      <c r="BB1011" s="14">
        <v>3.6135480307280102E-2</v>
      </c>
      <c r="BC1011" s="14">
        <v>7.7137021870889305E-2</v>
      </c>
      <c r="BD1011" s="14">
        <v>2.5576396567066999E-2</v>
      </c>
      <c r="BE1011" s="14"/>
      <c r="BF1011" s="14">
        <v>4.36710205473834E-2</v>
      </c>
    </row>
    <row r="1012" spans="2:58" x14ac:dyDescent="0.35">
      <c r="B1012" t="s">
        <v>141</v>
      </c>
      <c r="C1012" s="14">
        <v>5.7880195489608703E-2</v>
      </c>
      <c r="D1012" s="14">
        <v>5.3016785653635601E-2</v>
      </c>
      <c r="E1012" s="14">
        <v>6.1797149771064097E-2</v>
      </c>
      <c r="F1012" s="14"/>
      <c r="G1012" s="14">
        <v>9.4523460666440504E-2</v>
      </c>
      <c r="H1012" s="14">
        <v>5.9506932044940099E-2</v>
      </c>
      <c r="I1012" s="14">
        <v>4.3219056211232898E-2</v>
      </c>
      <c r="J1012" s="14">
        <v>5.81379258978071E-2</v>
      </c>
      <c r="K1012" s="14">
        <v>5.2905005469421201E-2</v>
      </c>
      <c r="L1012" s="14">
        <v>4.7226340784750402E-2</v>
      </c>
      <c r="M1012" s="14"/>
      <c r="N1012" s="14">
        <v>4.14934035903404E-2</v>
      </c>
      <c r="O1012" s="14">
        <v>6.38716687730084E-2</v>
      </c>
      <c r="P1012" s="14">
        <v>4.5916896140508201E-2</v>
      </c>
      <c r="Q1012" s="14">
        <v>7.8882124084750399E-2</v>
      </c>
      <c r="R1012" s="14"/>
      <c r="S1012" s="14">
        <v>8.2400237050267305E-2</v>
      </c>
      <c r="T1012" s="14">
        <v>5.2615475699074397E-2</v>
      </c>
      <c r="U1012" s="14">
        <v>6.0866888899785698E-2</v>
      </c>
      <c r="V1012" s="14">
        <v>8.2663864233343903E-2</v>
      </c>
      <c r="W1012" s="14">
        <v>4.6500226541089401E-2</v>
      </c>
      <c r="X1012" s="14">
        <v>4.9698199992084899E-2</v>
      </c>
      <c r="Y1012" s="14">
        <v>4.23320094201751E-2</v>
      </c>
      <c r="Z1012" s="14">
        <v>4.8524857582731902E-2</v>
      </c>
      <c r="AA1012" s="14">
        <v>4.2646202350363503E-2</v>
      </c>
      <c r="AB1012" s="14">
        <v>6.3376367959989799E-2</v>
      </c>
      <c r="AC1012" s="14">
        <v>3.7668227687299799E-2</v>
      </c>
      <c r="AD1012" s="14">
        <v>6.1929874103724601E-2</v>
      </c>
      <c r="AE1012" s="14"/>
      <c r="AF1012" s="14">
        <v>4.2998612308238697E-2</v>
      </c>
      <c r="AG1012" s="14">
        <v>4.4311615783268199E-2</v>
      </c>
      <c r="AH1012" s="14">
        <v>9.5701059995775606E-2</v>
      </c>
      <c r="AI1012" s="14"/>
      <c r="AJ1012" s="14">
        <v>4.9324819406111199E-2</v>
      </c>
      <c r="AK1012" s="14">
        <v>3.4200214711782202E-2</v>
      </c>
      <c r="AL1012" s="14">
        <v>4.8735352757791998E-2</v>
      </c>
      <c r="AM1012" s="14">
        <v>3.1801960849776399E-2</v>
      </c>
      <c r="AN1012" s="14">
        <v>0.11203935166114801</v>
      </c>
      <c r="AO1012" s="14"/>
      <c r="AP1012" s="14">
        <v>7.2113309191431801E-2</v>
      </c>
      <c r="AQ1012" s="14">
        <v>2.6220433893619201E-2</v>
      </c>
      <c r="AR1012" s="14">
        <v>3.9578163138996099E-2</v>
      </c>
      <c r="AS1012" s="14">
        <v>2.5762827344723901E-2</v>
      </c>
      <c r="AT1012" s="14">
        <v>0.143132493599396</v>
      </c>
      <c r="AU1012" s="14"/>
      <c r="AV1012" s="14" t="s">
        <v>84</v>
      </c>
      <c r="AW1012" s="14">
        <v>6.9676438035446597E-2</v>
      </c>
      <c r="AX1012" s="14">
        <v>6.16619171208804E-2</v>
      </c>
      <c r="AY1012" s="14">
        <v>2.1184837840132899E-2</v>
      </c>
      <c r="AZ1012" s="14">
        <v>0</v>
      </c>
      <c r="BA1012" s="14"/>
      <c r="BB1012" s="14">
        <v>2.9553306346887399E-2</v>
      </c>
      <c r="BC1012" s="14">
        <v>8.0631577539942902E-3</v>
      </c>
      <c r="BD1012" s="14">
        <v>6.7454845702744098E-2</v>
      </c>
      <c r="BE1012" s="14"/>
      <c r="BF1012" s="14">
        <v>3.64261696185759E-2</v>
      </c>
    </row>
    <row r="1013" spans="2:58" x14ac:dyDescent="0.35">
      <c r="B1013" t="s">
        <v>332</v>
      </c>
      <c r="C1013" s="14">
        <v>0.61374556406338998</v>
      </c>
      <c r="D1013" s="14">
        <v>0.59978601160297995</v>
      </c>
      <c r="E1013" s="14">
        <v>0.62727556218182401</v>
      </c>
      <c r="F1013" s="14"/>
      <c r="G1013" s="14">
        <v>0.50500965518180196</v>
      </c>
      <c r="H1013" s="14">
        <v>0.54381559315620398</v>
      </c>
      <c r="I1013" s="14">
        <v>0.61465573553115505</v>
      </c>
      <c r="J1013" s="14">
        <v>0.60241369886927398</v>
      </c>
      <c r="K1013" s="14">
        <v>0.70422211410624103</v>
      </c>
      <c r="L1013" s="14">
        <v>0.69060361269445603</v>
      </c>
      <c r="M1013" s="14"/>
      <c r="N1013" s="14">
        <v>0.63660101940559199</v>
      </c>
      <c r="O1013" s="14">
        <v>0.61770922654776295</v>
      </c>
      <c r="P1013" s="14">
        <v>0.62745253132956202</v>
      </c>
      <c r="Q1013" s="14">
        <v>0.57416714596997798</v>
      </c>
      <c r="R1013" s="14"/>
      <c r="S1013" s="14">
        <v>0.55848958638650104</v>
      </c>
      <c r="T1013" s="14">
        <v>0.65225687557537804</v>
      </c>
      <c r="U1013" s="14">
        <v>0.59277230306606998</v>
      </c>
      <c r="V1013" s="14">
        <v>0.59468132275131103</v>
      </c>
      <c r="W1013" s="14">
        <v>0.62287929639289996</v>
      </c>
      <c r="X1013" s="14">
        <v>0.59187707625472397</v>
      </c>
      <c r="Y1013" s="14">
        <v>0.62027755620045</v>
      </c>
      <c r="Z1013" s="14">
        <v>0.61227682416997098</v>
      </c>
      <c r="AA1013" s="14">
        <v>0.62555069869587698</v>
      </c>
      <c r="AB1013" s="14">
        <v>0.63832574001549003</v>
      </c>
      <c r="AC1013" s="14">
        <v>0.66125420745889596</v>
      </c>
      <c r="AD1013" s="14">
        <v>0.65105198559516397</v>
      </c>
      <c r="AE1013" s="14"/>
      <c r="AF1013" s="14">
        <v>0.67112093243399396</v>
      </c>
      <c r="AG1013" s="14">
        <v>0.61121819113328602</v>
      </c>
      <c r="AH1013" s="14">
        <v>0.55719575664791199</v>
      </c>
      <c r="AI1013" s="14"/>
      <c r="AJ1013" s="14">
        <v>0.69702740736624602</v>
      </c>
      <c r="AK1013" s="14">
        <v>0.54275752094062801</v>
      </c>
      <c r="AL1013" s="14">
        <v>0.66694142201102902</v>
      </c>
      <c r="AM1013" s="14">
        <v>0.76101543967711704</v>
      </c>
      <c r="AN1013" s="14">
        <v>0.58407959055958703</v>
      </c>
      <c r="AO1013" s="14"/>
      <c r="AP1013" s="14">
        <v>0.67015421480915605</v>
      </c>
      <c r="AQ1013" s="14">
        <v>0.53972890754740199</v>
      </c>
      <c r="AR1013" s="14">
        <v>0.687583071387881</v>
      </c>
      <c r="AS1013" s="14">
        <v>0.735728387276533</v>
      </c>
      <c r="AT1013" s="14">
        <v>0.651413391284967</v>
      </c>
      <c r="AU1013" s="14"/>
      <c r="AV1013" s="14" t="s">
        <v>84</v>
      </c>
      <c r="AW1013" s="14">
        <v>0.57478181664634398</v>
      </c>
      <c r="AX1013" s="14">
        <v>0.59882671071186999</v>
      </c>
      <c r="AY1013" s="14">
        <v>0.61231805967204</v>
      </c>
      <c r="AZ1013" s="14">
        <v>0.71801596191754002</v>
      </c>
      <c r="BA1013" s="14"/>
      <c r="BB1013" s="14">
        <v>0.58781777382383704</v>
      </c>
      <c r="BC1013" s="14">
        <v>0.71720253859877003</v>
      </c>
      <c r="BD1013" s="14">
        <v>0.73355222764214401</v>
      </c>
      <c r="BE1013" s="14"/>
      <c r="BF1013" s="14">
        <v>0.68592132187043497</v>
      </c>
    </row>
    <row r="1014" spans="2:58" x14ac:dyDescent="0.35">
      <c r="B1014" t="s">
        <v>333</v>
      </c>
      <c r="C1014" s="14">
        <v>0.150431553666346</v>
      </c>
      <c r="D1014" s="14">
        <v>0.173319496178966</v>
      </c>
      <c r="E1014" s="14">
        <v>0.128481955240347</v>
      </c>
      <c r="F1014" s="14"/>
      <c r="G1014" s="14">
        <v>0.18933171560967599</v>
      </c>
      <c r="H1014" s="14">
        <v>0.20662766187444701</v>
      </c>
      <c r="I1014" s="14">
        <v>0.17339687466530401</v>
      </c>
      <c r="J1014" s="14">
        <v>0.13951134798376599</v>
      </c>
      <c r="K1014" s="14">
        <v>0.109678014781741</v>
      </c>
      <c r="L1014" s="14">
        <v>9.6506899485211198E-2</v>
      </c>
      <c r="M1014" s="14"/>
      <c r="N1014" s="14">
        <v>0.152106213895428</v>
      </c>
      <c r="O1014" s="14">
        <v>0.15434441083637199</v>
      </c>
      <c r="P1014" s="14">
        <v>0.151033489341378</v>
      </c>
      <c r="Q1014" s="14">
        <v>0.14482046503274901</v>
      </c>
      <c r="R1014" s="14"/>
      <c r="S1014" s="14">
        <v>0.18517816414822599</v>
      </c>
      <c r="T1014" s="14">
        <v>0.101223984174339</v>
      </c>
      <c r="U1014" s="14">
        <v>0.18917247186542299</v>
      </c>
      <c r="V1014" s="14">
        <v>0.149080815014142</v>
      </c>
      <c r="W1014" s="14">
        <v>0.134953718154249</v>
      </c>
      <c r="X1014" s="14">
        <v>0.18232935304807599</v>
      </c>
      <c r="Y1014" s="14">
        <v>0.15457484297937599</v>
      </c>
      <c r="Z1014" s="14">
        <v>0.115491445532639</v>
      </c>
      <c r="AA1014" s="14">
        <v>0.17475639485823399</v>
      </c>
      <c r="AB1014" s="14">
        <v>0.112268435174439</v>
      </c>
      <c r="AC1014" s="14">
        <v>0.17118903116149001</v>
      </c>
      <c r="AD1014" s="14">
        <v>6.7497053636695503E-2</v>
      </c>
      <c r="AE1014" s="14"/>
      <c r="AF1014" s="14">
        <v>0.13314810892095999</v>
      </c>
      <c r="AG1014" s="14">
        <v>0.15797105624122901</v>
      </c>
      <c r="AH1014" s="14">
        <v>0.14442352333817801</v>
      </c>
      <c r="AI1014" s="14"/>
      <c r="AJ1014" s="14">
        <v>0.120359121694623</v>
      </c>
      <c r="AK1014" s="14">
        <v>0.22656750585695301</v>
      </c>
      <c r="AL1014" s="14">
        <v>9.2151197895111198E-2</v>
      </c>
      <c r="AM1014" s="14">
        <v>7.5223267532389101E-2</v>
      </c>
      <c r="AN1014" s="14">
        <v>0.115649912253717</v>
      </c>
      <c r="AO1014" s="14"/>
      <c r="AP1014" s="14">
        <v>0.13156489885030201</v>
      </c>
      <c r="AQ1014" s="14">
        <v>0.22062036399502299</v>
      </c>
      <c r="AR1014" s="14">
        <v>0.13668134966241</v>
      </c>
      <c r="AS1014" s="14">
        <v>8.7757416951747103E-2</v>
      </c>
      <c r="AT1014" s="14">
        <v>7.4308492941741702E-2</v>
      </c>
      <c r="AU1014" s="14"/>
      <c r="AV1014" s="14" t="s">
        <v>84</v>
      </c>
      <c r="AW1014" s="14">
        <v>0.15197542913244499</v>
      </c>
      <c r="AX1014" s="14">
        <v>0.15495257212057401</v>
      </c>
      <c r="AY1014" s="14">
        <v>0.22848384197680699</v>
      </c>
      <c r="AZ1014" s="14">
        <v>0.20531108915131799</v>
      </c>
      <c r="BA1014" s="14"/>
      <c r="BB1014" s="14">
        <v>0.19838868611531099</v>
      </c>
      <c r="BC1014" s="14">
        <v>0.115476482010559</v>
      </c>
      <c r="BD1014" s="14">
        <v>9.0706505355134207E-2</v>
      </c>
      <c r="BE1014" s="14"/>
      <c r="BF1014" s="14">
        <v>0.130403789423196</v>
      </c>
    </row>
    <row r="1015" spans="2:58" x14ac:dyDescent="0.35">
      <c r="B1015" t="s">
        <v>112</v>
      </c>
      <c r="C1015" s="14">
        <v>0.46331401039704401</v>
      </c>
      <c r="D1015" s="14">
        <v>0.42646651542401398</v>
      </c>
      <c r="E1015" s="14">
        <v>0.49879360694147701</v>
      </c>
      <c r="F1015" s="14"/>
      <c r="G1015" s="14">
        <v>0.31567793957212598</v>
      </c>
      <c r="H1015" s="14">
        <v>0.337187931281757</v>
      </c>
      <c r="I1015" s="14">
        <v>0.44125886086585098</v>
      </c>
      <c r="J1015" s="14">
        <v>0.46290235088550702</v>
      </c>
      <c r="K1015" s="14">
        <v>0.59454409932450103</v>
      </c>
      <c r="L1015" s="14">
        <v>0.59409671320924495</v>
      </c>
      <c r="M1015" s="14"/>
      <c r="N1015" s="14">
        <v>0.48449480551016499</v>
      </c>
      <c r="O1015" s="14">
        <v>0.46336481571139099</v>
      </c>
      <c r="P1015" s="14">
        <v>0.47641904198818402</v>
      </c>
      <c r="Q1015" s="14">
        <v>0.429346680937229</v>
      </c>
      <c r="R1015" s="14"/>
      <c r="S1015" s="14">
        <v>0.37331142223827501</v>
      </c>
      <c r="T1015" s="14">
        <v>0.55103289140103895</v>
      </c>
      <c r="U1015" s="14">
        <v>0.40359983120064702</v>
      </c>
      <c r="V1015" s="14">
        <v>0.44560050773716903</v>
      </c>
      <c r="W1015" s="14">
        <v>0.48792557823865101</v>
      </c>
      <c r="X1015" s="14">
        <v>0.40954772320664801</v>
      </c>
      <c r="Y1015" s="14">
        <v>0.46570271322107398</v>
      </c>
      <c r="Z1015" s="14">
        <v>0.49678537863733102</v>
      </c>
      <c r="AA1015" s="14">
        <v>0.45079430383764302</v>
      </c>
      <c r="AB1015" s="14">
        <v>0.52605730484105095</v>
      </c>
      <c r="AC1015" s="14">
        <v>0.49006517629740598</v>
      </c>
      <c r="AD1015" s="14">
        <v>0.58355493195846797</v>
      </c>
      <c r="AE1015" s="14"/>
      <c r="AF1015" s="14">
        <v>0.53797282351303399</v>
      </c>
      <c r="AG1015" s="14">
        <v>0.45324713489205798</v>
      </c>
      <c r="AH1015" s="14">
        <v>0.412772233309735</v>
      </c>
      <c r="AI1015" s="14"/>
      <c r="AJ1015" s="14">
        <v>0.57666828567162298</v>
      </c>
      <c r="AK1015" s="14">
        <v>0.316190015083674</v>
      </c>
      <c r="AL1015" s="14">
        <v>0.57479022411591796</v>
      </c>
      <c r="AM1015" s="14">
        <v>0.68579217214472799</v>
      </c>
      <c r="AN1015" s="14">
        <v>0.46842967830587001</v>
      </c>
      <c r="AO1015" s="14"/>
      <c r="AP1015" s="14">
        <v>0.53858931595885395</v>
      </c>
      <c r="AQ1015" s="14">
        <v>0.319108543552379</v>
      </c>
      <c r="AR1015" s="14">
        <v>0.55090172172547103</v>
      </c>
      <c r="AS1015" s="14">
        <v>0.64797097032478601</v>
      </c>
      <c r="AT1015" s="14">
        <v>0.57710489834322598</v>
      </c>
      <c r="AU1015" s="14"/>
      <c r="AV1015" s="14" t="s">
        <v>84</v>
      </c>
      <c r="AW1015" s="14">
        <v>0.42280638751389898</v>
      </c>
      <c r="AX1015" s="14">
        <v>0.44387413859129499</v>
      </c>
      <c r="AY1015" s="14">
        <v>0.38383421769523302</v>
      </c>
      <c r="AZ1015" s="14">
        <v>0.51270487276622301</v>
      </c>
      <c r="BA1015" s="14"/>
      <c r="BB1015" s="14">
        <v>0.38942908770852602</v>
      </c>
      <c r="BC1015" s="14">
        <v>0.60172605658821099</v>
      </c>
      <c r="BD1015" s="14">
        <v>0.64284572228700998</v>
      </c>
      <c r="BE1015" s="14"/>
      <c r="BF1015" s="14">
        <v>0.555517532447239</v>
      </c>
    </row>
    <row r="1016" spans="2:58" x14ac:dyDescent="0.35"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  <c r="AO1016" s="14"/>
      <c r="AP1016" s="14"/>
      <c r="AQ1016" s="14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  <c r="BE1016" s="14"/>
      <c r="BF1016" s="14"/>
    </row>
    <row r="1017" spans="2:58" x14ac:dyDescent="0.35">
      <c r="B1017" s="6" t="s">
        <v>337</v>
      </c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  <c r="AL1017" s="14"/>
      <c r="AM1017" s="14"/>
      <c r="AN1017" s="14"/>
      <c r="AO1017" s="14"/>
      <c r="AP1017" s="14"/>
      <c r="AQ1017" s="14"/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  <c r="BB1017" s="14"/>
      <c r="BC1017" s="14"/>
      <c r="BD1017" s="14"/>
      <c r="BE1017" s="14"/>
      <c r="BF1017" s="14"/>
    </row>
    <row r="1018" spans="2:58" x14ac:dyDescent="0.35">
      <c r="B1018" s="24" t="s">
        <v>82</v>
      </c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  <c r="AL1018" s="14"/>
      <c r="AM1018" s="14"/>
      <c r="AN1018" s="14"/>
      <c r="AO1018" s="14"/>
      <c r="AP1018" s="14"/>
      <c r="AQ1018" s="14"/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  <c r="BD1018" s="14"/>
      <c r="BE1018" s="14"/>
      <c r="BF1018" s="14"/>
    </row>
    <row r="1019" spans="2:58" x14ac:dyDescent="0.35">
      <c r="B1019" t="s">
        <v>327</v>
      </c>
      <c r="C1019" s="14">
        <v>0.14221612070801401</v>
      </c>
      <c r="D1019" s="14">
        <v>0.151149787489611</v>
      </c>
      <c r="E1019" s="14">
        <v>0.13389526696783599</v>
      </c>
      <c r="F1019" s="14"/>
      <c r="G1019" s="14">
        <v>8.1340816941118499E-2</v>
      </c>
      <c r="H1019" s="14">
        <v>0.119854756169248</v>
      </c>
      <c r="I1019" s="14">
        <v>0.12525177913109001</v>
      </c>
      <c r="J1019" s="14">
        <v>0.15017427975561701</v>
      </c>
      <c r="K1019" s="14">
        <v>0.19553316656647801</v>
      </c>
      <c r="L1019" s="14">
        <v>0.17235156935098001</v>
      </c>
      <c r="M1019" s="14"/>
      <c r="N1019" s="14">
        <v>0.13422046998964601</v>
      </c>
      <c r="O1019" s="14">
        <v>0.130752491539295</v>
      </c>
      <c r="P1019" s="14">
        <v>0.169049520599208</v>
      </c>
      <c r="Q1019" s="14">
        <v>0.13782814994790801</v>
      </c>
      <c r="R1019" s="14"/>
      <c r="S1019" s="14">
        <v>0.121169936040757</v>
      </c>
      <c r="T1019" s="14">
        <v>0.15453755397962499</v>
      </c>
      <c r="U1019" s="14">
        <v>0.12778983104916899</v>
      </c>
      <c r="V1019" s="14">
        <v>0.17195758277704801</v>
      </c>
      <c r="W1019" s="14">
        <v>0.18694005591531801</v>
      </c>
      <c r="X1019" s="14">
        <v>0.16094756964458701</v>
      </c>
      <c r="Y1019" s="14">
        <v>0.14524700657605</v>
      </c>
      <c r="Z1019" s="14">
        <v>0.105562552708358</v>
      </c>
      <c r="AA1019" s="14">
        <v>0.109641626311429</v>
      </c>
      <c r="AB1019" s="14">
        <v>0.116801264236435</v>
      </c>
      <c r="AC1019" s="14">
        <v>0.121111245705183</v>
      </c>
      <c r="AD1019" s="14">
        <v>0.24784261021477</v>
      </c>
      <c r="AE1019" s="14"/>
      <c r="AF1019" s="14">
        <v>0.225466172458338</v>
      </c>
      <c r="AG1019" s="14">
        <v>9.8033407850724605E-2</v>
      </c>
      <c r="AH1019" s="14">
        <v>0.11181923456753499</v>
      </c>
      <c r="AI1019" s="14"/>
      <c r="AJ1019" s="14">
        <v>0.23327060100111199</v>
      </c>
      <c r="AK1019" s="14">
        <v>6.1101619287125902E-2</v>
      </c>
      <c r="AL1019" s="14">
        <v>8.8276126018658405E-2</v>
      </c>
      <c r="AM1019" s="14">
        <v>0.304926052036121</v>
      </c>
      <c r="AN1019" s="14">
        <v>0.117985660751874</v>
      </c>
      <c r="AO1019" s="14"/>
      <c r="AP1019" s="14">
        <v>0.210558136608645</v>
      </c>
      <c r="AQ1019" s="14">
        <v>4.7093735522299701E-2</v>
      </c>
      <c r="AR1019" s="14">
        <v>0.113337229359167</v>
      </c>
      <c r="AS1019" s="14">
        <v>0.335380183478519</v>
      </c>
      <c r="AT1019" s="14">
        <v>0.16344593456414899</v>
      </c>
      <c r="AU1019" s="14"/>
      <c r="AV1019" s="14" t="s">
        <v>84</v>
      </c>
      <c r="AW1019" s="14">
        <v>0.11867573466133</v>
      </c>
      <c r="AX1019" s="14">
        <v>0.117807992813588</v>
      </c>
      <c r="AY1019" s="14">
        <v>0.111328277421055</v>
      </c>
      <c r="AZ1019" s="14">
        <v>0.18387402418236801</v>
      </c>
      <c r="BA1019" s="14"/>
      <c r="BB1019" s="14">
        <v>6.6296572848576901E-2</v>
      </c>
      <c r="BC1019" s="14">
        <v>0.388789001581407</v>
      </c>
      <c r="BD1019" s="14">
        <v>0.21106943294393701</v>
      </c>
      <c r="BE1019" s="14"/>
      <c r="BF1019" s="14">
        <v>0.23691146710012401</v>
      </c>
    </row>
    <row r="1020" spans="2:58" x14ac:dyDescent="0.35">
      <c r="B1020" t="s">
        <v>328</v>
      </c>
      <c r="C1020" s="14">
        <v>0.21180428097138301</v>
      </c>
      <c r="D1020" s="14">
        <v>0.21430916744634099</v>
      </c>
      <c r="E1020" s="14">
        <v>0.20997889001662501</v>
      </c>
      <c r="F1020" s="14"/>
      <c r="G1020" s="14">
        <v>0.16984655408143701</v>
      </c>
      <c r="H1020" s="14">
        <v>0.16850898472871401</v>
      </c>
      <c r="I1020" s="14">
        <v>0.21937610080768999</v>
      </c>
      <c r="J1020" s="14">
        <v>0.22374305383554099</v>
      </c>
      <c r="K1020" s="14">
        <v>0.24280188910890799</v>
      </c>
      <c r="L1020" s="14">
        <v>0.238188971455186</v>
      </c>
      <c r="M1020" s="14"/>
      <c r="N1020" s="14">
        <v>0.20516479593408199</v>
      </c>
      <c r="O1020" s="14">
        <v>0.21775554290424401</v>
      </c>
      <c r="P1020" s="14">
        <v>0.20987040132603399</v>
      </c>
      <c r="Q1020" s="14">
        <v>0.21629413864335501</v>
      </c>
      <c r="R1020" s="14"/>
      <c r="S1020" s="14">
        <v>0.170170346411707</v>
      </c>
      <c r="T1020" s="14">
        <v>0.296272499123654</v>
      </c>
      <c r="U1020" s="14">
        <v>0.192774736090424</v>
      </c>
      <c r="V1020" s="14">
        <v>0.20209602018168199</v>
      </c>
      <c r="W1020" s="14">
        <v>0.24667363985292701</v>
      </c>
      <c r="X1020" s="14">
        <v>0.18142452246067201</v>
      </c>
      <c r="Y1020" s="14">
        <v>0.232690819492572</v>
      </c>
      <c r="Z1020" s="14">
        <v>0.21369577952939001</v>
      </c>
      <c r="AA1020" s="14">
        <v>0.20363700769062401</v>
      </c>
      <c r="AB1020" s="14">
        <v>0.19274277503505599</v>
      </c>
      <c r="AC1020" s="14">
        <v>0.20827523372923001</v>
      </c>
      <c r="AD1020" s="14">
        <v>0.16506492225118399</v>
      </c>
      <c r="AE1020" s="14"/>
      <c r="AF1020" s="14">
        <v>0.24879320645887301</v>
      </c>
      <c r="AG1020" s="14">
        <v>0.200022135627523</v>
      </c>
      <c r="AH1020" s="14">
        <v>0.20900793642667501</v>
      </c>
      <c r="AI1020" s="14"/>
      <c r="AJ1020" s="14">
        <v>0.274837091693441</v>
      </c>
      <c r="AK1020" s="14">
        <v>0.150730035498852</v>
      </c>
      <c r="AL1020" s="14">
        <v>0.19408373091628101</v>
      </c>
      <c r="AM1020" s="14">
        <v>0.27781585855135599</v>
      </c>
      <c r="AN1020" s="14">
        <v>0.223381969578651</v>
      </c>
      <c r="AO1020" s="14"/>
      <c r="AP1020" s="14">
        <v>0.30196644203428402</v>
      </c>
      <c r="AQ1020" s="14">
        <v>0.13964529343930901</v>
      </c>
      <c r="AR1020" s="14">
        <v>0.20841518665950401</v>
      </c>
      <c r="AS1020" s="14">
        <v>0.29234972717237401</v>
      </c>
      <c r="AT1020" s="14">
        <v>0.23639872293185901</v>
      </c>
      <c r="AU1020" s="14"/>
      <c r="AV1020" s="14" t="s">
        <v>84</v>
      </c>
      <c r="AW1020" s="14">
        <v>0.20947772465897199</v>
      </c>
      <c r="AX1020" s="14">
        <v>0.167052881054047</v>
      </c>
      <c r="AY1020" s="14">
        <v>0.19982098605533299</v>
      </c>
      <c r="AZ1020" s="14">
        <v>0.208178384115386</v>
      </c>
      <c r="BA1020" s="14"/>
      <c r="BB1020" s="14">
        <v>0.159391592734139</v>
      </c>
      <c r="BC1020" s="14">
        <v>0.29604320539097001</v>
      </c>
      <c r="BD1020" s="14">
        <v>0.33038071884231301</v>
      </c>
      <c r="BE1020" s="14"/>
      <c r="BF1020" s="14">
        <v>0.25086874720240998</v>
      </c>
    </row>
    <row r="1021" spans="2:58" x14ac:dyDescent="0.35">
      <c r="B1021" t="s">
        <v>329</v>
      </c>
      <c r="C1021" s="14">
        <v>0.23579661068115401</v>
      </c>
      <c r="D1021" s="14">
        <v>0.22795655296716399</v>
      </c>
      <c r="E1021" s="14">
        <v>0.244163661255904</v>
      </c>
      <c r="F1021" s="14"/>
      <c r="G1021" s="14">
        <v>0.23260733514444701</v>
      </c>
      <c r="H1021" s="14">
        <v>0.242095592794107</v>
      </c>
      <c r="I1021" s="14">
        <v>0.23077032106607201</v>
      </c>
      <c r="J1021" s="14">
        <v>0.25929833930495599</v>
      </c>
      <c r="K1021" s="14">
        <v>0.19194121103384201</v>
      </c>
      <c r="L1021" s="14">
        <v>0.247213256036384</v>
      </c>
      <c r="M1021" s="14"/>
      <c r="N1021" s="14">
        <v>0.228028109782659</v>
      </c>
      <c r="O1021" s="14">
        <v>0.235509940534159</v>
      </c>
      <c r="P1021" s="14">
        <v>0.23898241882982499</v>
      </c>
      <c r="Q1021" s="14">
        <v>0.239704403230521</v>
      </c>
      <c r="R1021" s="14"/>
      <c r="S1021" s="14">
        <v>0.23149630068749699</v>
      </c>
      <c r="T1021" s="14">
        <v>0.21859840355198201</v>
      </c>
      <c r="U1021" s="14">
        <v>0.23039126167752699</v>
      </c>
      <c r="V1021" s="14">
        <v>0.27831887151832801</v>
      </c>
      <c r="W1021" s="14">
        <v>0.20225584858475501</v>
      </c>
      <c r="X1021" s="14">
        <v>0.213637776648536</v>
      </c>
      <c r="Y1021" s="14">
        <v>0.22864705171965399</v>
      </c>
      <c r="Z1021" s="14">
        <v>0.22556718488019301</v>
      </c>
      <c r="AA1021" s="14">
        <v>0.201278643815373</v>
      </c>
      <c r="AB1021" s="14">
        <v>0.27591389699883301</v>
      </c>
      <c r="AC1021" s="14">
        <v>0.28430662355931602</v>
      </c>
      <c r="AD1021" s="14">
        <v>0.31999921297564099</v>
      </c>
      <c r="AE1021" s="14"/>
      <c r="AF1021" s="14">
        <v>0.21733859598186001</v>
      </c>
      <c r="AG1021" s="14">
        <v>0.24060365204495901</v>
      </c>
      <c r="AH1021" s="14">
        <v>0.25637192755409499</v>
      </c>
      <c r="AI1021" s="14"/>
      <c r="AJ1021" s="14">
        <v>0.218456254052869</v>
      </c>
      <c r="AK1021" s="14">
        <v>0.23202875630502801</v>
      </c>
      <c r="AL1021" s="14">
        <v>0.28600150432434301</v>
      </c>
      <c r="AM1021" s="14">
        <v>0.17193828936977901</v>
      </c>
      <c r="AN1021" s="14">
        <v>0.23584309438909801</v>
      </c>
      <c r="AO1021" s="14"/>
      <c r="AP1021" s="14">
        <v>0.25575994511607197</v>
      </c>
      <c r="AQ1021" s="14">
        <v>0.23690658797044201</v>
      </c>
      <c r="AR1021" s="14">
        <v>0.25865604101349399</v>
      </c>
      <c r="AS1021" s="14">
        <v>0.14193550100649399</v>
      </c>
      <c r="AT1021" s="14">
        <v>0.28864761724332</v>
      </c>
      <c r="AU1021" s="14"/>
      <c r="AV1021" s="14" t="s">
        <v>84</v>
      </c>
      <c r="AW1021" s="14">
        <v>0.219424507011312</v>
      </c>
      <c r="AX1021" s="14">
        <v>0.26882257578399699</v>
      </c>
      <c r="AY1021" s="14">
        <v>0.19678561779260201</v>
      </c>
      <c r="AZ1021" s="14">
        <v>0.16782421318875701</v>
      </c>
      <c r="BA1021" s="14"/>
      <c r="BB1021" s="14">
        <v>0.27376833853274601</v>
      </c>
      <c r="BC1021" s="14">
        <v>0.105572701304738</v>
      </c>
      <c r="BD1021" s="14">
        <v>0.18979153783581401</v>
      </c>
      <c r="BE1021" s="14"/>
      <c r="BF1021" s="14">
        <v>0.1907551468101</v>
      </c>
    </row>
    <row r="1022" spans="2:58" x14ac:dyDescent="0.35">
      <c r="B1022" t="s">
        <v>330</v>
      </c>
      <c r="C1022" s="14">
        <v>0.27191489429579502</v>
      </c>
      <c r="D1022" s="14">
        <v>0.25575314213609701</v>
      </c>
      <c r="E1022" s="14">
        <v>0.28659019004870701</v>
      </c>
      <c r="F1022" s="14"/>
      <c r="G1022" s="14">
        <v>0.31078228162218802</v>
      </c>
      <c r="H1022" s="14">
        <v>0.30382972358923299</v>
      </c>
      <c r="I1022" s="14">
        <v>0.25487092544368301</v>
      </c>
      <c r="J1022" s="14">
        <v>0.25364296952999299</v>
      </c>
      <c r="K1022" s="14">
        <v>0.26638741442351299</v>
      </c>
      <c r="L1022" s="14">
        <v>0.252572519026592</v>
      </c>
      <c r="M1022" s="14"/>
      <c r="N1022" s="14">
        <v>0.31528176753718701</v>
      </c>
      <c r="O1022" s="14">
        <v>0.28129976874045398</v>
      </c>
      <c r="P1022" s="14">
        <v>0.237220011337335</v>
      </c>
      <c r="Q1022" s="14">
        <v>0.24686914498945001</v>
      </c>
      <c r="R1022" s="14"/>
      <c r="S1022" s="14">
        <v>0.30196136536256402</v>
      </c>
      <c r="T1022" s="14">
        <v>0.20769914614950599</v>
      </c>
      <c r="U1022" s="14">
        <v>0.33265374212271898</v>
      </c>
      <c r="V1022" s="14">
        <v>0.20919754491498499</v>
      </c>
      <c r="W1022" s="14">
        <v>0.242625588122101</v>
      </c>
      <c r="X1022" s="14">
        <v>0.26833854365308202</v>
      </c>
      <c r="Y1022" s="14">
        <v>0.27196489094100901</v>
      </c>
      <c r="Z1022" s="14">
        <v>0.32564839406701401</v>
      </c>
      <c r="AA1022" s="14">
        <v>0.31438686673684502</v>
      </c>
      <c r="AB1022" s="14">
        <v>0.31036440353672801</v>
      </c>
      <c r="AC1022" s="14">
        <v>0.273630553670621</v>
      </c>
      <c r="AD1022" s="14">
        <v>0.16876648283701801</v>
      </c>
      <c r="AE1022" s="14"/>
      <c r="AF1022" s="14">
        <v>0.19865660073993499</v>
      </c>
      <c r="AG1022" s="14">
        <v>0.32899618759503302</v>
      </c>
      <c r="AH1022" s="14">
        <v>0.26203196936592199</v>
      </c>
      <c r="AI1022" s="14"/>
      <c r="AJ1022" s="14">
        <v>0.173451505306358</v>
      </c>
      <c r="AK1022" s="14">
        <v>0.39019643081081601</v>
      </c>
      <c r="AL1022" s="14">
        <v>0.332389678083303</v>
      </c>
      <c r="AM1022" s="14">
        <v>0.21351783919296699</v>
      </c>
      <c r="AN1022" s="14">
        <v>0.235601709998811</v>
      </c>
      <c r="AO1022" s="14"/>
      <c r="AP1022" s="14">
        <v>0.13034467973668301</v>
      </c>
      <c r="AQ1022" s="14">
        <v>0.41807674524500399</v>
      </c>
      <c r="AR1022" s="14">
        <v>0.31316559126381199</v>
      </c>
      <c r="AS1022" s="14">
        <v>0.13136703664944299</v>
      </c>
      <c r="AT1022" s="14">
        <v>0.16148110466131599</v>
      </c>
      <c r="AU1022" s="14"/>
      <c r="AV1022" s="14" t="s">
        <v>84</v>
      </c>
      <c r="AW1022" s="14">
        <v>0.30392920262762202</v>
      </c>
      <c r="AX1022" s="14">
        <v>0.305079410547139</v>
      </c>
      <c r="AY1022" s="14">
        <v>0.29499528320677798</v>
      </c>
      <c r="AZ1022" s="14">
        <v>0.35835167613691998</v>
      </c>
      <c r="BA1022" s="14"/>
      <c r="BB1022" s="14">
        <v>0.35647066335607802</v>
      </c>
      <c r="BC1022" s="14">
        <v>0.123266551107354</v>
      </c>
      <c r="BD1022" s="14">
        <v>0.17453169244250699</v>
      </c>
      <c r="BE1022" s="14"/>
      <c r="BF1022" s="14">
        <v>0.215179022342745</v>
      </c>
    </row>
    <row r="1023" spans="2:58" x14ac:dyDescent="0.35">
      <c r="B1023" t="s">
        <v>331</v>
      </c>
      <c r="C1023" s="14">
        <v>8.2643373417149696E-2</v>
      </c>
      <c r="D1023" s="14">
        <v>0.101506456452017</v>
      </c>
      <c r="E1023" s="14">
        <v>6.4431573088686106E-2</v>
      </c>
      <c r="F1023" s="14"/>
      <c r="G1023" s="14">
        <v>8.9986280449513997E-2</v>
      </c>
      <c r="H1023" s="14">
        <v>0.111600702987663</v>
      </c>
      <c r="I1023" s="14">
        <v>0.11741274982501899</v>
      </c>
      <c r="J1023" s="14">
        <v>7.7000730763846406E-2</v>
      </c>
      <c r="K1023" s="14">
        <v>5.7772415639792803E-2</v>
      </c>
      <c r="L1023" s="14">
        <v>4.7283776401279197E-2</v>
      </c>
      <c r="M1023" s="14"/>
      <c r="N1023" s="14">
        <v>8.1110306086263101E-2</v>
      </c>
      <c r="O1023" s="14">
        <v>7.5462847999717905E-2</v>
      </c>
      <c r="P1023" s="14">
        <v>0.103723492827882</v>
      </c>
      <c r="Q1023" s="14">
        <v>7.47213353941973E-2</v>
      </c>
      <c r="R1023" s="14"/>
      <c r="S1023" s="14">
        <v>0.10683712649621099</v>
      </c>
      <c r="T1023" s="14">
        <v>5.4061989894603597E-2</v>
      </c>
      <c r="U1023" s="14">
        <v>7.9481949740371094E-2</v>
      </c>
      <c r="V1023" s="14">
        <v>8.9486819870940301E-2</v>
      </c>
      <c r="W1023" s="14">
        <v>8.1755622727250996E-2</v>
      </c>
      <c r="X1023" s="14">
        <v>9.8121899914475896E-2</v>
      </c>
      <c r="Y1023" s="14">
        <v>8.5649122726976001E-2</v>
      </c>
      <c r="Z1023" s="14">
        <v>5.7830151153954699E-2</v>
      </c>
      <c r="AA1023" s="14">
        <v>0.11542796770979701</v>
      </c>
      <c r="AB1023" s="14">
        <v>6.20085277745809E-2</v>
      </c>
      <c r="AC1023" s="14">
        <v>6.5328046064601894E-2</v>
      </c>
      <c r="AD1023" s="14">
        <v>3.2145633096001699E-2</v>
      </c>
      <c r="AE1023" s="14"/>
      <c r="AF1023" s="14">
        <v>7.2082255067007994E-2</v>
      </c>
      <c r="AG1023" s="14">
        <v>9.4182977809231197E-2</v>
      </c>
      <c r="AH1023" s="14">
        <v>6.7854869228567302E-2</v>
      </c>
      <c r="AI1023" s="14"/>
      <c r="AJ1023" s="14">
        <v>5.8908733434827699E-2</v>
      </c>
      <c r="AK1023" s="14">
        <v>0.13712953874089601</v>
      </c>
      <c r="AL1023" s="14">
        <v>4.8768697478397703E-2</v>
      </c>
      <c r="AM1023" s="14">
        <v>3.1801960849776399E-2</v>
      </c>
      <c r="AN1023" s="14">
        <v>6.3120081176884696E-2</v>
      </c>
      <c r="AO1023" s="14"/>
      <c r="AP1023" s="14">
        <v>4.90347317973076E-2</v>
      </c>
      <c r="AQ1023" s="14">
        <v>0.134120672652531</v>
      </c>
      <c r="AR1023" s="14">
        <v>5.1621379565708003E-2</v>
      </c>
      <c r="AS1023" s="14">
        <v>7.2753711345001901E-2</v>
      </c>
      <c r="AT1023" s="14">
        <v>3.2823910228608602E-2</v>
      </c>
      <c r="AU1023" s="14"/>
      <c r="AV1023" s="14" t="s">
        <v>84</v>
      </c>
      <c r="AW1023" s="14">
        <v>7.7703141898140093E-2</v>
      </c>
      <c r="AX1023" s="14">
        <v>8.6198220714941903E-2</v>
      </c>
      <c r="AY1023" s="14">
        <v>0.165831224716046</v>
      </c>
      <c r="AZ1023" s="14">
        <v>4.0244278536419799E-2</v>
      </c>
      <c r="BA1023" s="14"/>
      <c r="BB1023" s="14">
        <v>0.117782571360803</v>
      </c>
      <c r="BC1023" s="14">
        <v>7.0876515223629796E-2</v>
      </c>
      <c r="BD1023" s="14">
        <v>4.0443234699211003E-2</v>
      </c>
      <c r="BE1023" s="14"/>
      <c r="BF1023" s="14">
        <v>7.1672556493832307E-2</v>
      </c>
    </row>
    <row r="1024" spans="2:58" x14ac:dyDescent="0.35">
      <c r="B1024" t="s">
        <v>141</v>
      </c>
      <c r="C1024" s="14">
        <v>5.5624719926503502E-2</v>
      </c>
      <c r="D1024" s="14">
        <v>4.9324893508769799E-2</v>
      </c>
      <c r="E1024" s="14">
        <v>6.0940418622242497E-2</v>
      </c>
      <c r="F1024" s="14"/>
      <c r="G1024" s="14">
        <v>0.115436731761295</v>
      </c>
      <c r="H1024" s="14">
        <v>5.41102397310343E-2</v>
      </c>
      <c r="I1024" s="14">
        <v>5.2318123726445703E-2</v>
      </c>
      <c r="J1024" s="14">
        <v>3.6140626810046199E-2</v>
      </c>
      <c r="K1024" s="14">
        <v>4.5563903227466798E-2</v>
      </c>
      <c r="L1024" s="14">
        <v>4.2389907729578499E-2</v>
      </c>
      <c r="M1024" s="14"/>
      <c r="N1024" s="14">
        <v>3.6194550670162001E-2</v>
      </c>
      <c r="O1024" s="14">
        <v>5.9219408282129501E-2</v>
      </c>
      <c r="P1024" s="14">
        <v>4.1154155079716002E-2</v>
      </c>
      <c r="Q1024" s="14">
        <v>8.4582827794567494E-2</v>
      </c>
      <c r="R1024" s="14"/>
      <c r="S1024" s="14">
        <v>6.8364925001263704E-2</v>
      </c>
      <c r="T1024" s="14">
        <v>6.8830407300629601E-2</v>
      </c>
      <c r="U1024" s="14">
        <v>3.6908479319790299E-2</v>
      </c>
      <c r="V1024" s="14">
        <v>4.8943160737016697E-2</v>
      </c>
      <c r="W1024" s="14">
        <v>3.9749244797647597E-2</v>
      </c>
      <c r="X1024" s="14">
        <v>7.7529687678647402E-2</v>
      </c>
      <c r="Y1024" s="14">
        <v>3.5801108543737997E-2</v>
      </c>
      <c r="Z1024" s="14">
        <v>7.1695937661090406E-2</v>
      </c>
      <c r="AA1024" s="14">
        <v>5.5627887735930102E-2</v>
      </c>
      <c r="AB1024" s="14">
        <v>4.2169132418366798E-2</v>
      </c>
      <c r="AC1024" s="14">
        <v>4.73482972710478E-2</v>
      </c>
      <c r="AD1024" s="14">
        <v>6.6181138625384398E-2</v>
      </c>
      <c r="AE1024" s="14"/>
      <c r="AF1024" s="14">
        <v>3.7663169293987199E-2</v>
      </c>
      <c r="AG1024" s="14">
        <v>3.8161639072529403E-2</v>
      </c>
      <c r="AH1024" s="14">
        <v>9.2914062857204993E-2</v>
      </c>
      <c r="AI1024" s="14"/>
      <c r="AJ1024" s="14">
        <v>4.1075814511392E-2</v>
      </c>
      <c r="AK1024" s="14">
        <v>2.8813619357281401E-2</v>
      </c>
      <c r="AL1024" s="14">
        <v>5.04802631790165E-2</v>
      </c>
      <c r="AM1024" s="14">
        <v>0</v>
      </c>
      <c r="AN1024" s="14">
        <v>0.124067484104682</v>
      </c>
      <c r="AO1024" s="14"/>
      <c r="AP1024" s="14">
        <v>5.2336064707008099E-2</v>
      </c>
      <c r="AQ1024" s="14">
        <v>2.41569651704144E-2</v>
      </c>
      <c r="AR1024" s="14">
        <v>5.4804572138315397E-2</v>
      </c>
      <c r="AS1024" s="14">
        <v>2.62138403481675E-2</v>
      </c>
      <c r="AT1024" s="14">
        <v>0.117202710370748</v>
      </c>
      <c r="AU1024" s="14"/>
      <c r="AV1024" s="14" t="s">
        <v>84</v>
      </c>
      <c r="AW1024" s="14">
        <v>7.0789689142624193E-2</v>
      </c>
      <c r="AX1024" s="14">
        <v>5.5038919086287302E-2</v>
      </c>
      <c r="AY1024" s="14">
        <v>3.1238610808186299E-2</v>
      </c>
      <c r="AZ1024" s="14">
        <v>4.1527423840149201E-2</v>
      </c>
      <c r="BA1024" s="14"/>
      <c r="BB1024" s="14">
        <v>2.6290261167657699E-2</v>
      </c>
      <c r="BC1024" s="14">
        <v>1.54520253919017E-2</v>
      </c>
      <c r="BD1024" s="14">
        <v>5.3783383236217397E-2</v>
      </c>
      <c r="BE1024" s="14"/>
      <c r="BF1024" s="14">
        <v>3.4613060050788597E-2</v>
      </c>
    </row>
    <row r="1025" spans="2:58" x14ac:dyDescent="0.35">
      <c r="B1025" t="s">
        <v>332</v>
      </c>
      <c r="C1025" s="14">
        <v>0.35402040167939702</v>
      </c>
      <c r="D1025" s="14">
        <v>0.36545895493595199</v>
      </c>
      <c r="E1025" s="14">
        <v>0.343874156984461</v>
      </c>
      <c r="F1025" s="14"/>
      <c r="G1025" s="14">
        <v>0.25118737102255601</v>
      </c>
      <c r="H1025" s="14">
        <v>0.28836374089796202</v>
      </c>
      <c r="I1025" s="14">
        <v>0.34462787993878002</v>
      </c>
      <c r="J1025" s="14">
        <v>0.37391733359115797</v>
      </c>
      <c r="K1025" s="14">
        <v>0.438335055675386</v>
      </c>
      <c r="L1025" s="14">
        <v>0.41054054080616598</v>
      </c>
      <c r="M1025" s="14"/>
      <c r="N1025" s="14">
        <v>0.33938526592372797</v>
      </c>
      <c r="O1025" s="14">
        <v>0.34850803444353901</v>
      </c>
      <c r="P1025" s="14">
        <v>0.37891992192524199</v>
      </c>
      <c r="Q1025" s="14">
        <v>0.35412228859126399</v>
      </c>
      <c r="R1025" s="14"/>
      <c r="S1025" s="14">
        <v>0.29134028245246402</v>
      </c>
      <c r="T1025" s="14">
        <v>0.45081005310327898</v>
      </c>
      <c r="U1025" s="14">
        <v>0.32056456713959303</v>
      </c>
      <c r="V1025" s="14">
        <v>0.37405360295873002</v>
      </c>
      <c r="W1025" s="14">
        <v>0.43361369576824499</v>
      </c>
      <c r="X1025" s="14">
        <v>0.34237209210525898</v>
      </c>
      <c r="Y1025" s="14">
        <v>0.37793782606862297</v>
      </c>
      <c r="Z1025" s="14">
        <v>0.31925833223774802</v>
      </c>
      <c r="AA1025" s="14">
        <v>0.31327863400205402</v>
      </c>
      <c r="AB1025" s="14">
        <v>0.30954403927149099</v>
      </c>
      <c r="AC1025" s="14">
        <v>0.32938647943441401</v>
      </c>
      <c r="AD1025" s="14">
        <v>0.41290753246595402</v>
      </c>
      <c r="AE1025" s="14"/>
      <c r="AF1025" s="14">
        <v>0.47425937891721098</v>
      </c>
      <c r="AG1025" s="14">
        <v>0.29805554347824698</v>
      </c>
      <c r="AH1025" s="14">
        <v>0.32082717099420999</v>
      </c>
      <c r="AI1025" s="14"/>
      <c r="AJ1025" s="14">
        <v>0.50810769269455303</v>
      </c>
      <c r="AK1025" s="14">
        <v>0.21183165478597801</v>
      </c>
      <c r="AL1025" s="14">
        <v>0.28235985693493998</v>
      </c>
      <c r="AM1025" s="14">
        <v>0.58274191058747704</v>
      </c>
      <c r="AN1025" s="14">
        <v>0.34136763033052497</v>
      </c>
      <c r="AO1025" s="14"/>
      <c r="AP1025" s="14">
        <v>0.512524578642929</v>
      </c>
      <c r="AQ1025" s="14">
        <v>0.18673902896160899</v>
      </c>
      <c r="AR1025" s="14">
        <v>0.32175241601867099</v>
      </c>
      <c r="AS1025" s="14">
        <v>0.62772991065089301</v>
      </c>
      <c r="AT1025" s="14">
        <v>0.399844657496008</v>
      </c>
      <c r="AU1025" s="14"/>
      <c r="AV1025" s="14" t="s">
        <v>84</v>
      </c>
      <c r="AW1025" s="14">
        <v>0.32815345932030199</v>
      </c>
      <c r="AX1025" s="14">
        <v>0.28486087386763498</v>
      </c>
      <c r="AY1025" s="14">
        <v>0.31114926347638799</v>
      </c>
      <c r="AZ1025" s="14">
        <v>0.39205240829775401</v>
      </c>
      <c r="BA1025" s="14"/>
      <c r="BB1025" s="14">
        <v>0.22568816558271601</v>
      </c>
      <c r="BC1025" s="14">
        <v>0.68483220697237701</v>
      </c>
      <c r="BD1025" s="14">
        <v>0.54145015178625</v>
      </c>
      <c r="BE1025" s="14"/>
      <c r="BF1025" s="14">
        <v>0.48778021430253399</v>
      </c>
    </row>
    <row r="1026" spans="2:58" x14ac:dyDescent="0.35">
      <c r="B1026" t="s">
        <v>333</v>
      </c>
      <c r="C1026" s="14">
        <v>0.35455826771294502</v>
      </c>
      <c r="D1026" s="14">
        <v>0.35725959858811401</v>
      </c>
      <c r="E1026" s="14">
        <v>0.35102176313739297</v>
      </c>
      <c r="F1026" s="14"/>
      <c r="G1026" s="14">
        <v>0.40076856207170197</v>
      </c>
      <c r="H1026" s="14">
        <v>0.41543042657689699</v>
      </c>
      <c r="I1026" s="14">
        <v>0.37228367526870199</v>
      </c>
      <c r="J1026" s="14">
        <v>0.33064370029383899</v>
      </c>
      <c r="K1026" s="14">
        <v>0.32415983006330501</v>
      </c>
      <c r="L1026" s="14">
        <v>0.29985629542787101</v>
      </c>
      <c r="M1026" s="14"/>
      <c r="N1026" s="14">
        <v>0.39639207362345003</v>
      </c>
      <c r="O1026" s="14">
        <v>0.35676261674017201</v>
      </c>
      <c r="P1026" s="14">
        <v>0.34094350416521702</v>
      </c>
      <c r="Q1026" s="14">
        <v>0.32159048038364701</v>
      </c>
      <c r="R1026" s="14"/>
      <c r="S1026" s="14">
        <v>0.40879849185877498</v>
      </c>
      <c r="T1026" s="14">
        <v>0.261761136044109</v>
      </c>
      <c r="U1026" s="14">
        <v>0.41213569186309001</v>
      </c>
      <c r="V1026" s="14">
        <v>0.29868436478592503</v>
      </c>
      <c r="W1026" s="14">
        <v>0.32438121084935201</v>
      </c>
      <c r="X1026" s="14">
        <v>0.36646044356755803</v>
      </c>
      <c r="Y1026" s="14">
        <v>0.35761401366798501</v>
      </c>
      <c r="Z1026" s="14">
        <v>0.38347854522096902</v>
      </c>
      <c r="AA1026" s="14">
        <v>0.42981483444664298</v>
      </c>
      <c r="AB1026" s="14">
        <v>0.372372931311309</v>
      </c>
      <c r="AC1026" s="14">
        <v>0.33895859973522302</v>
      </c>
      <c r="AD1026" s="14">
        <v>0.20091211593302</v>
      </c>
      <c r="AE1026" s="14"/>
      <c r="AF1026" s="14">
        <v>0.27073885580694301</v>
      </c>
      <c r="AG1026" s="14">
        <v>0.42317916540426398</v>
      </c>
      <c r="AH1026" s="14">
        <v>0.32988683859448997</v>
      </c>
      <c r="AI1026" s="14"/>
      <c r="AJ1026" s="14">
        <v>0.232360238741186</v>
      </c>
      <c r="AK1026" s="14">
        <v>0.52732596955171196</v>
      </c>
      <c r="AL1026" s="14">
        <v>0.38115837556170101</v>
      </c>
      <c r="AM1026" s="14">
        <v>0.24531980004274401</v>
      </c>
      <c r="AN1026" s="14">
        <v>0.29872179117569497</v>
      </c>
      <c r="AO1026" s="14"/>
      <c r="AP1026" s="14">
        <v>0.17937941153399101</v>
      </c>
      <c r="AQ1026" s="14">
        <v>0.55219741789753496</v>
      </c>
      <c r="AR1026" s="14">
        <v>0.36478697082952</v>
      </c>
      <c r="AS1026" s="14">
        <v>0.20412074799444499</v>
      </c>
      <c r="AT1026" s="14">
        <v>0.19430501488992499</v>
      </c>
      <c r="AU1026" s="14"/>
      <c r="AV1026" s="14" t="s">
        <v>84</v>
      </c>
      <c r="AW1026" s="14">
        <v>0.381632344525762</v>
      </c>
      <c r="AX1026" s="14">
        <v>0.39127763126208098</v>
      </c>
      <c r="AY1026" s="14">
        <v>0.46082650792282398</v>
      </c>
      <c r="AZ1026" s="14">
        <v>0.39859595467334002</v>
      </c>
      <c r="BA1026" s="14"/>
      <c r="BB1026" s="14">
        <v>0.47425323471688102</v>
      </c>
      <c r="BC1026" s="14">
        <v>0.19414306633098299</v>
      </c>
      <c r="BD1026" s="14">
        <v>0.21497492714171801</v>
      </c>
      <c r="BE1026" s="14"/>
      <c r="BF1026" s="14">
        <v>0.28685157883657803</v>
      </c>
    </row>
    <row r="1027" spans="2:58" x14ac:dyDescent="0.35">
      <c r="B1027" t="s">
        <v>112</v>
      </c>
      <c r="C1027" s="14">
        <v>-5.3786603354805096E-4</v>
      </c>
      <c r="D1027" s="14">
        <v>8.1993563478387505E-3</v>
      </c>
      <c r="E1027" s="14">
        <v>-7.14760615293231E-3</v>
      </c>
      <c r="F1027" s="14"/>
      <c r="G1027" s="14">
        <v>-0.14958119104914699</v>
      </c>
      <c r="H1027" s="14">
        <v>-0.127066685678935</v>
      </c>
      <c r="I1027" s="14">
        <v>-2.7655795329922302E-2</v>
      </c>
      <c r="J1027" s="14">
        <v>4.3273633297318599E-2</v>
      </c>
      <c r="K1027" s="14">
        <v>0.11417522561208</v>
      </c>
      <c r="L1027" s="14">
        <v>0.11068424537829499</v>
      </c>
      <c r="M1027" s="14"/>
      <c r="N1027" s="14">
        <v>-5.7006807699721898E-2</v>
      </c>
      <c r="O1027" s="14">
        <v>-8.2545822966327807E-3</v>
      </c>
      <c r="P1027" s="14">
        <v>3.7976417760025402E-2</v>
      </c>
      <c r="Q1027" s="14">
        <v>3.25318082076161E-2</v>
      </c>
      <c r="R1027" s="14"/>
      <c r="S1027" s="14">
        <v>-0.11745820940631101</v>
      </c>
      <c r="T1027" s="14">
        <v>0.18904891705917001</v>
      </c>
      <c r="U1027" s="14">
        <v>-9.15711247234966E-2</v>
      </c>
      <c r="V1027" s="14">
        <v>7.5369238172804803E-2</v>
      </c>
      <c r="W1027" s="14">
        <v>0.10923248491889299</v>
      </c>
      <c r="X1027" s="14">
        <v>-2.4088351462298499E-2</v>
      </c>
      <c r="Y1027" s="14">
        <v>2.0323812400637499E-2</v>
      </c>
      <c r="Z1027" s="14">
        <v>-6.4220212983220698E-2</v>
      </c>
      <c r="AA1027" s="14">
        <v>-0.116536200444589</v>
      </c>
      <c r="AB1027" s="14">
        <v>-6.2828892039818604E-2</v>
      </c>
      <c r="AC1027" s="14">
        <v>-9.5721203008088396E-3</v>
      </c>
      <c r="AD1027" s="14">
        <v>0.21199541653293399</v>
      </c>
      <c r="AE1027" s="14"/>
      <c r="AF1027" s="14">
        <v>0.203520523110268</v>
      </c>
      <c r="AG1027" s="14">
        <v>-0.125123621926017</v>
      </c>
      <c r="AH1027" s="14">
        <v>-9.0596676002801507E-3</v>
      </c>
      <c r="AI1027" s="14"/>
      <c r="AJ1027" s="14">
        <v>0.27574745395336803</v>
      </c>
      <c r="AK1027" s="14">
        <v>-0.31549431476573397</v>
      </c>
      <c r="AL1027" s="14">
        <v>-9.8798518626761297E-2</v>
      </c>
      <c r="AM1027" s="14">
        <v>0.33742211054473298</v>
      </c>
      <c r="AN1027" s="14">
        <v>4.26458391548293E-2</v>
      </c>
      <c r="AO1027" s="14"/>
      <c r="AP1027" s="14">
        <v>0.33314516710893799</v>
      </c>
      <c r="AQ1027" s="14">
        <v>-0.36545838893592603</v>
      </c>
      <c r="AR1027" s="14">
        <v>-4.30345548108493E-2</v>
      </c>
      <c r="AS1027" s="14">
        <v>0.42360916265644799</v>
      </c>
      <c r="AT1027" s="14">
        <v>0.20553964260608301</v>
      </c>
      <c r="AU1027" s="14"/>
      <c r="AV1027" s="14" t="s">
        <v>84</v>
      </c>
      <c r="AW1027" s="14">
        <v>-5.3478885205460097E-2</v>
      </c>
      <c r="AX1027" s="14">
        <v>-0.106416757394446</v>
      </c>
      <c r="AY1027" s="14">
        <v>-0.14967724444643599</v>
      </c>
      <c r="AZ1027" s="14">
        <v>-6.5435463755859598E-3</v>
      </c>
      <c r="BA1027" s="14"/>
      <c r="BB1027" s="14">
        <v>-0.24856506913416401</v>
      </c>
      <c r="BC1027" s="14">
        <v>0.49068914064139402</v>
      </c>
      <c r="BD1027" s="14">
        <v>0.32647522464453199</v>
      </c>
      <c r="BE1027" s="14"/>
      <c r="BF1027" s="14">
        <v>0.20092863546595699</v>
      </c>
    </row>
    <row r="1028" spans="2:58" x14ac:dyDescent="0.35"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14"/>
      <c r="AI1028" s="14"/>
      <c r="AJ1028" s="14"/>
      <c r="AK1028" s="14"/>
      <c r="AL1028" s="14"/>
      <c r="AM1028" s="14"/>
      <c r="AN1028" s="14"/>
      <c r="AO1028" s="14"/>
      <c r="AP1028" s="14"/>
      <c r="AQ1028" s="14"/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  <c r="BE1028" s="14"/>
      <c r="BF1028" s="14"/>
    </row>
    <row r="1029" spans="2:58" x14ac:dyDescent="0.35">
      <c r="B1029" s="6" t="s">
        <v>338</v>
      </c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/>
      <c r="AQ1029" s="14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  <c r="BE1029" s="14"/>
      <c r="BF1029" s="14"/>
    </row>
    <row r="1030" spans="2:58" x14ac:dyDescent="0.35">
      <c r="B1030" s="24" t="s">
        <v>82</v>
      </c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  <c r="AL1030" s="14"/>
      <c r="AM1030" s="14"/>
      <c r="AN1030" s="14"/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  <c r="BE1030" s="14"/>
      <c r="BF1030" s="14"/>
    </row>
    <row r="1031" spans="2:58" x14ac:dyDescent="0.35">
      <c r="B1031" t="s">
        <v>327</v>
      </c>
      <c r="C1031" s="14">
        <v>0.243323359942201</v>
      </c>
      <c r="D1031" s="14">
        <v>0.24407239629886601</v>
      </c>
      <c r="E1031" s="14">
        <v>0.242286769291153</v>
      </c>
      <c r="F1031" s="14"/>
      <c r="G1031" s="14">
        <v>0.12293779790748199</v>
      </c>
      <c r="H1031" s="14">
        <v>0.16798247417759901</v>
      </c>
      <c r="I1031" s="14">
        <v>0.246061960422226</v>
      </c>
      <c r="J1031" s="14">
        <v>0.26412296592466</v>
      </c>
      <c r="K1031" s="14">
        <v>0.34677804956713998</v>
      </c>
      <c r="L1031" s="14">
        <v>0.29593141051275801</v>
      </c>
      <c r="M1031" s="14"/>
      <c r="N1031" s="14">
        <v>0.22961261743287001</v>
      </c>
      <c r="O1031" s="14">
        <v>0.247749383687356</v>
      </c>
      <c r="P1031" s="14">
        <v>0.25138567026161102</v>
      </c>
      <c r="Q1031" s="14">
        <v>0.24703966965803001</v>
      </c>
      <c r="R1031" s="14"/>
      <c r="S1031" s="14">
        <v>0.20694745481721999</v>
      </c>
      <c r="T1031" s="14">
        <v>0.28891127219922902</v>
      </c>
      <c r="U1031" s="14">
        <v>0.26693201221964502</v>
      </c>
      <c r="V1031" s="14">
        <v>0.25718341362845298</v>
      </c>
      <c r="W1031" s="14">
        <v>0.25166356490798097</v>
      </c>
      <c r="X1031" s="14">
        <v>0.22767591515471799</v>
      </c>
      <c r="Y1031" s="14">
        <v>0.249606251102303</v>
      </c>
      <c r="Z1031" s="14">
        <v>0.15483947827788699</v>
      </c>
      <c r="AA1031" s="14">
        <v>0.18679794612905501</v>
      </c>
      <c r="AB1031" s="14">
        <v>0.25876478764522298</v>
      </c>
      <c r="AC1031" s="14">
        <v>0.25667949352772401</v>
      </c>
      <c r="AD1031" s="14">
        <v>0.37870356331167998</v>
      </c>
      <c r="AE1031" s="14"/>
      <c r="AF1031" s="14">
        <v>0.33400724939388599</v>
      </c>
      <c r="AG1031" s="14">
        <v>0.215557364929374</v>
      </c>
      <c r="AH1031" s="14">
        <v>0.18010067731498899</v>
      </c>
      <c r="AI1031" s="14"/>
      <c r="AJ1031" s="14">
        <v>0.35310027871795902</v>
      </c>
      <c r="AK1031" s="14">
        <v>0.13748647997112001</v>
      </c>
      <c r="AL1031" s="14">
        <v>0.200927949238634</v>
      </c>
      <c r="AM1031" s="14">
        <v>0.45109227134098001</v>
      </c>
      <c r="AN1031" s="14">
        <v>0.20205536496808399</v>
      </c>
      <c r="AO1031" s="14"/>
      <c r="AP1031" s="14">
        <v>0.30439948473557998</v>
      </c>
      <c r="AQ1031" s="14">
        <v>0.13338769656646801</v>
      </c>
      <c r="AR1031" s="14">
        <v>0.245996926265726</v>
      </c>
      <c r="AS1031" s="14">
        <v>0.44134437981587199</v>
      </c>
      <c r="AT1031" s="14">
        <v>0.31955572723053699</v>
      </c>
      <c r="AU1031" s="14"/>
      <c r="AV1031" s="14" t="s">
        <v>84</v>
      </c>
      <c r="AW1031" s="14">
        <v>0.22205369964692701</v>
      </c>
      <c r="AX1031" s="14">
        <v>0.21636127624868101</v>
      </c>
      <c r="AY1031" s="14">
        <v>0.23298025578248499</v>
      </c>
      <c r="AZ1031" s="14">
        <v>0.14937271127806601</v>
      </c>
      <c r="BA1031" s="14"/>
      <c r="BB1031" s="14">
        <v>0.19645577819950499</v>
      </c>
      <c r="BC1031" s="14">
        <v>0.50383113897689402</v>
      </c>
      <c r="BD1031" s="14">
        <v>0.42418481465548002</v>
      </c>
      <c r="BE1031" s="14"/>
      <c r="BF1031" s="14">
        <v>0.37493201392951497</v>
      </c>
    </row>
    <row r="1032" spans="2:58" x14ac:dyDescent="0.35">
      <c r="B1032" t="s">
        <v>328</v>
      </c>
      <c r="C1032" s="14">
        <v>0.42725103911338203</v>
      </c>
      <c r="D1032" s="14">
        <v>0.41598433329815998</v>
      </c>
      <c r="E1032" s="14">
        <v>0.43861785908749401</v>
      </c>
      <c r="F1032" s="14"/>
      <c r="G1032" s="14">
        <v>0.46336952713207602</v>
      </c>
      <c r="H1032" s="14">
        <v>0.40443647601284699</v>
      </c>
      <c r="I1032" s="14">
        <v>0.36648693794642501</v>
      </c>
      <c r="J1032" s="14">
        <v>0.42895023222094802</v>
      </c>
      <c r="K1032" s="14">
        <v>0.41346240668301598</v>
      </c>
      <c r="L1032" s="14">
        <v>0.47903057394379001</v>
      </c>
      <c r="M1032" s="14"/>
      <c r="N1032" s="14">
        <v>0.45834691712428399</v>
      </c>
      <c r="O1032" s="14">
        <v>0.43664868593158701</v>
      </c>
      <c r="P1032" s="14">
        <v>0.407663813088747</v>
      </c>
      <c r="Q1032" s="14">
        <v>0.40497018521362999</v>
      </c>
      <c r="R1032" s="14"/>
      <c r="S1032" s="14">
        <v>0.39426074823738699</v>
      </c>
      <c r="T1032" s="14">
        <v>0.41540950407025001</v>
      </c>
      <c r="U1032" s="14">
        <v>0.46376701559662098</v>
      </c>
      <c r="V1032" s="14">
        <v>0.39151516032345401</v>
      </c>
      <c r="W1032" s="14">
        <v>0.44187258929951601</v>
      </c>
      <c r="X1032" s="14">
        <v>0.37910950377878799</v>
      </c>
      <c r="Y1032" s="14">
        <v>0.45960470968803502</v>
      </c>
      <c r="Z1032" s="14">
        <v>0.463953276008858</v>
      </c>
      <c r="AA1032" s="14">
        <v>0.474985276836838</v>
      </c>
      <c r="AB1032" s="14">
        <v>0.46053765940552599</v>
      </c>
      <c r="AC1032" s="14">
        <v>0.46318429573276099</v>
      </c>
      <c r="AD1032" s="14">
        <v>0.28202292842072901</v>
      </c>
      <c r="AE1032" s="14"/>
      <c r="AF1032" s="14">
        <v>0.37183123190363898</v>
      </c>
      <c r="AG1032" s="14">
        <v>0.46237853653209399</v>
      </c>
      <c r="AH1032" s="14">
        <v>0.43968752004721701</v>
      </c>
      <c r="AI1032" s="14"/>
      <c r="AJ1032" s="14">
        <v>0.384440719404471</v>
      </c>
      <c r="AK1032" s="14">
        <v>0.48576269106674502</v>
      </c>
      <c r="AL1032" s="14">
        <v>0.511523375296426</v>
      </c>
      <c r="AM1032" s="14">
        <v>0.27901712207837598</v>
      </c>
      <c r="AN1032" s="14">
        <v>0.40408072770077802</v>
      </c>
      <c r="AO1032" s="14"/>
      <c r="AP1032" s="14">
        <v>0.38245055156015201</v>
      </c>
      <c r="AQ1032" s="14">
        <v>0.48678710431639699</v>
      </c>
      <c r="AR1032" s="14">
        <v>0.48121667292228798</v>
      </c>
      <c r="AS1032" s="14">
        <v>0.28506392389630603</v>
      </c>
      <c r="AT1032" s="14">
        <v>0.41358533088110599</v>
      </c>
      <c r="AU1032" s="14"/>
      <c r="AV1032" s="14" t="s">
        <v>84</v>
      </c>
      <c r="AW1032" s="14">
        <v>0.43385738753853398</v>
      </c>
      <c r="AX1032" s="14">
        <v>0.43416083110064901</v>
      </c>
      <c r="AY1032" s="14">
        <v>0.41662170350058803</v>
      </c>
      <c r="AZ1032" s="14">
        <v>0.49105801782072001</v>
      </c>
      <c r="BA1032" s="14"/>
      <c r="BB1032" s="14">
        <v>0.49195986390973201</v>
      </c>
      <c r="BC1032" s="14">
        <v>0.26337945118959499</v>
      </c>
      <c r="BD1032" s="14">
        <v>0.43900695678061902</v>
      </c>
      <c r="BE1032" s="14"/>
      <c r="BF1032" s="14">
        <v>0.382624781098376</v>
      </c>
    </row>
    <row r="1033" spans="2:58" x14ac:dyDescent="0.35">
      <c r="B1033" t="s">
        <v>329</v>
      </c>
      <c r="C1033" s="14">
        <v>0.149511830118149</v>
      </c>
      <c r="D1033" s="14">
        <v>0.15432390737141699</v>
      </c>
      <c r="E1033" s="14">
        <v>0.14524512361921099</v>
      </c>
      <c r="F1033" s="14"/>
      <c r="G1033" s="14">
        <v>0.178294998462736</v>
      </c>
      <c r="H1033" s="14">
        <v>0.16888285708663101</v>
      </c>
      <c r="I1033" s="14">
        <v>0.17615160596591001</v>
      </c>
      <c r="J1033" s="14">
        <v>0.14623982426130899</v>
      </c>
      <c r="K1033" s="14">
        <v>0.13251965298554799</v>
      </c>
      <c r="L1033" s="14">
        <v>0.107056148598033</v>
      </c>
      <c r="M1033" s="14"/>
      <c r="N1033" s="14">
        <v>0.15149675407113999</v>
      </c>
      <c r="O1033" s="14">
        <v>0.15836936976549801</v>
      </c>
      <c r="P1033" s="14">
        <v>0.13745528018136699</v>
      </c>
      <c r="Q1033" s="14">
        <v>0.14305240284735701</v>
      </c>
      <c r="R1033" s="14"/>
      <c r="S1033" s="14">
        <v>0.15884754528126099</v>
      </c>
      <c r="T1033" s="14">
        <v>0.142850218497482</v>
      </c>
      <c r="U1033" s="14">
        <v>0.102133281481504</v>
      </c>
      <c r="V1033" s="14">
        <v>0.14938228292907399</v>
      </c>
      <c r="W1033" s="14">
        <v>0.13961885686710401</v>
      </c>
      <c r="X1033" s="14">
        <v>0.164142636804533</v>
      </c>
      <c r="Y1033" s="14">
        <v>0.13525117422757299</v>
      </c>
      <c r="Z1033" s="14">
        <v>0.21721214632947899</v>
      </c>
      <c r="AA1033" s="14">
        <v>0.16963673378764199</v>
      </c>
      <c r="AB1033" s="14">
        <v>0.137268767568551</v>
      </c>
      <c r="AC1033" s="14">
        <v>0.13967292261620501</v>
      </c>
      <c r="AD1033" s="14">
        <v>0.16860568666918499</v>
      </c>
      <c r="AE1033" s="14"/>
      <c r="AF1033" s="14">
        <v>0.14503658936848701</v>
      </c>
      <c r="AG1033" s="14">
        <v>0.15398748737422699</v>
      </c>
      <c r="AH1033" s="14">
        <v>0.13425102079934501</v>
      </c>
      <c r="AI1033" s="14"/>
      <c r="AJ1033" s="14">
        <v>0.14247814906606501</v>
      </c>
      <c r="AK1033" s="14">
        <v>0.14613337776000901</v>
      </c>
      <c r="AL1033" s="14">
        <v>0.15379460252646601</v>
      </c>
      <c r="AM1033" s="14">
        <v>0.133130729734869</v>
      </c>
      <c r="AN1033" s="14">
        <v>0.14977383549209</v>
      </c>
      <c r="AO1033" s="14"/>
      <c r="AP1033" s="14">
        <v>0.16697809810460201</v>
      </c>
      <c r="AQ1033" s="14">
        <v>0.15713037416473499</v>
      </c>
      <c r="AR1033" s="14">
        <v>0.148295910225448</v>
      </c>
      <c r="AS1033" s="14">
        <v>0.1378618191555</v>
      </c>
      <c r="AT1033" s="14">
        <v>0.10686989246117699</v>
      </c>
      <c r="AU1033" s="14"/>
      <c r="AV1033" s="14" t="s">
        <v>84</v>
      </c>
      <c r="AW1033" s="14">
        <v>0.135904980856173</v>
      </c>
      <c r="AX1033" s="14">
        <v>0.169226044931261</v>
      </c>
      <c r="AY1033" s="14">
        <v>0.13560692941298799</v>
      </c>
      <c r="AZ1033" s="14">
        <v>0.236741395913142</v>
      </c>
      <c r="BA1033" s="14"/>
      <c r="BB1033" s="14">
        <v>0.16504853733736399</v>
      </c>
      <c r="BC1033" s="14">
        <v>0.114345421738636</v>
      </c>
      <c r="BD1033" s="14">
        <v>8.5364084615802097E-2</v>
      </c>
      <c r="BE1033" s="14"/>
      <c r="BF1033" s="14">
        <v>0.124065248259418</v>
      </c>
    </row>
    <row r="1034" spans="2:58" x14ac:dyDescent="0.35">
      <c r="B1034" t="s">
        <v>330</v>
      </c>
      <c r="C1034" s="14">
        <v>9.48089601096853E-2</v>
      </c>
      <c r="D1034" s="14">
        <v>9.5215487988683095E-2</v>
      </c>
      <c r="E1034" s="14">
        <v>9.4691160783796899E-2</v>
      </c>
      <c r="F1034" s="14"/>
      <c r="G1034" s="14">
        <v>0.129706300155183</v>
      </c>
      <c r="H1034" s="14">
        <v>0.15690584691669701</v>
      </c>
      <c r="I1034" s="14">
        <v>0.101421154708667</v>
      </c>
      <c r="J1034" s="14">
        <v>7.1747877065476001E-2</v>
      </c>
      <c r="K1034" s="14">
        <v>5.15944412614254E-2</v>
      </c>
      <c r="L1034" s="14">
        <v>6.3591147850755397E-2</v>
      </c>
      <c r="M1034" s="14"/>
      <c r="N1034" s="14">
        <v>9.2633440376523504E-2</v>
      </c>
      <c r="O1034" s="14">
        <v>8.8120033538127598E-2</v>
      </c>
      <c r="P1034" s="14">
        <v>0.100561526387289</v>
      </c>
      <c r="Q1034" s="14">
        <v>0.10077703690621199</v>
      </c>
      <c r="R1034" s="14"/>
      <c r="S1034" s="14">
        <v>0.13293947964985001</v>
      </c>
      <c r="T1034" s="14">
        <v>6.5690272442330305E-2</v>
      </c>
      <c r="U1034" s="14">
        <v>8.6791135210021797E-2</v>
      </c>
      <c r="V1034" s="14">
        <v>0.119393043999655</v>
      </c>
      <c r="W1034" s="14">
        <v>8.7587937013539605E-2</v>
      </c>
      <c r="X1034" s="14">
        <v>0.122099289116647</v>
      </c>
      <c r="Y1034" s="14">
        <v>8.1180497529368498E-2</v>
      </c>
      <c r="Z1034" s="14">
        <v>0.10441420827494501</v>
      </c>
      <c r="AA1034" s="14">
        <v>9.1120338418192698E-2</v>
      </c>
      <c r="AB1034" s="14">
        <v>7.4825059222343504E-2</v>
      </c>
      <c r="AC1034" s="14">
        <v>7.5352963658916403E-2</v>
      </c>
      <c r="AD1034" s="14">
        <v>5.4631850929910603E-2</v>
      </c>
      <c r="AE1034" s="14"/>
      <c r="AF1034" s="14">
        <v>7.2990904023307296E-2</v>
      </c>
      <c r="AG1034" s="14">
        <v>0.102756124594656</v>
      </c>
      <c r="AH1034" s="14">
        <v>0.10264638072613599</v>
      </c>
      <c r="AI1034" s="14"/>
      <c r="AJ1034" s="14">
        <v>5.0239689804402E-2</v>
      </c>
      <c r="AK1034" s="14">
        <v>0.152550309067157</v>
      </c>
      <c r="AL1034" s="14">
        <v>7.6496682028993498E-2</v>
      </c>
      <c r="AM1034" s="14">
        <v>0.102200148089906</v>
      </c>
      <c r="AN1034" s="14">
        <v>9.8561628019556896E-2</v>
      </c>
      <c r="AO1034" s="14"/>
      <c r="AP1034" s="14">
        <v>5.7653730080640002E-2</v>
      </c>
      <c r="AQ1034" s="14">
        <v>0.15685252729504701</v>
      </c>
      <c r="AR1034" s="14">
        <v>8.4457837878516406E-2</v>
      </c>
      <c r="AS1034" s="14">
        <v>5.7898993683391402E-2</v>
      </c>
      <c r="AT1034" s="14">
        <v>2.11192707517125E-2</v>
      </c>
      <c r="AU1034" s="14"/>
      <c r="AV1034" s="14" t="s">
        <v>84</v>
      </c>
      <c r="AW1034" s="14">
        <v>0.113782590124257</v>
      </c>
      <c r="AX1034" s="14">
        <v>8.8248774482316994E-2</v>
      </c>
      <c r="AY1034" s="14">
        <v>0.156819567437463</v>
      </c>
      <c r="AZ1034" s="14">
        <v>8.5118699517160806E-2</v>
      </c>
      <c r="BA1034" s="14"/>
      <c r="BB1034" s="14">
        <v>8.4504397419232893E-2</v>
      </c>
      <c r="BC1034" s="14">
        <v>5.9923701388294399E-2</v>
      </c>
      <c r="BD1034" s="14">
        <v>2.5308615181534402E-2</v>
      </c>
      <c r="BE1034" s="14"/>
      <c r="BF1034" s="14">
        <v>6.0280731997245103E-2</v>
      </c>
    </row>
    <row r="1035" spans="2:58" x14ac:dyDescent="0.35">
      <c r="B1035" t="s">
        <v>331</v>
      </c>
      <c r="C1035" s="14">
        <v>2.8971789191560501E-2</v>
      </c>
      <c r="D1035" s="14">
        <v>3.71184298027223E-2</v>
      </c>
      <c r="E1035" s="14">
        <v>2.1086582206518999E-2</v>
      </c>
      <c r="F1035" s="14"/>
      <c r="G1035" s="14">
        <v>2.3352934139734199E-2</v>
      </c>
      <c r="H1035" s="14">
        <v>4.4857216860950899E-2</v>
      </c>
      <c r="I1035" s="14">
        <v>4.3428168504873299E-2</v>
      </c>
      <c r="J1035" s="14">
        <v>3.3474387515051302E-2</v>
      </c>
      <c r="K1035" s="14">
        <v>1.4573563570551199E-2</v>
      </c>
      <c r="L1035" s="14">
        <v>1.40601976776646E-2</v>
      </c>
      <c r="M1035" s="14"/>
      <c r="N1035" s="14">
        <v>2.6847719239330801E-2</v>
      </c>
      <c r="O1035" s="14">
        <v>2.29520575128851E-2</v>
      </c>
      <c r="P1035" s="14">
        <v>3.8757652738032597E-2</v>
      </c>
      <c r="Q1035" s="14">
        <v>2.94525255736054E-2</v>
      </c>
      <c r="R1035" s="14"/>
      <c r="S1035" s="14">
        <v>3.65496172023334E-2</v>
      </c>
      <c r="T1035" s="14">
        <v>2.5730435683955701E-2</v>
      </c>
      <c r="U1035" s="14">
        <v>3.2226374286692401E-2</v>
      </c>
      <c r="V1035" s="14">
        <v>2.2784863027904601E-2</v>
      </c>
      <c r="W1035" s="14">
        <v>3.4540834144517002E-2</v>
      </c>
      <c r="X1035" s="14">
        <v>4.6708208010118497E-2</v>
      </c>
      <c r="Y1035" s="14">
        <v>2.6639394764096599E-2</v>
      </c>
      <c r="Z1035" s="14">
        <v>1.1582169117306199E-2</v>
      </c>
      <c r="AA1035" s="14">
        <v>3.5014219276836997E-2</v>
      </c>
      <c r="AB1035" s="14">
        <v>2.1032357180486402E-2</v>
      </c>
      <c r="AC1035" s="14">
        <v>1.8239040704598902E-2</v>
      </c>
      <c r="AD1035" s="14">
        <v>0</v>
      </c>
      <c r="AE1035" s="14"/>
      <c r="AF1035" s="14">
        <v>3.01170010093013E-2</v>
      </c>
      <c r="AG1035" s="14">
        <v>2.8721444106863201E-2</v>
      </c>
      <c r="AH1035" s="14">
        <v>3.3882247972627899E-2</v>
      </c>
      <c r="AI1035" s="14"/>
      <c r="AJ1035" s="14">
        <v>2.8137946945454899E-2</v>
      </c>
      <c r="AK1035" s="14">
        <v>4.6890440198058297E-2</v>
      </c>
      <c r="AL1035" s="14">
        <v>8.1772828343712294E-3</v>
      </c>
      <c r="AM1035" s="14">
        <v>0</v>
      </c>
      <c r="AN1035" s="14">
        <v>1.6030468703051502E-2</v>
      </c>
      <c r="AO1035" s="14"/>
      <c r="AP1035" s="14">
        <v>3.2907623016334001E-2</v>
      </c>
      <c r="AQ1035" s="14">
        <v>3.8350829609758698E-2</v>
      </c>
      <c r="AR1035" s="14">
        <v>6.9318842425977198E-3</v>
      </c>
      <c r="AS1035" s="14">
        <v>2.98172046089689E-2</v>
      </c>
      <c r="AT1035" s="14">
        <v>1.63121095467736E-2</v>
      </c>
      <c r="AU1035" s="14"/>
      <c r="AV1035" s="14" t="s">
        <v>84</v>
      </c>
      <c r="AW1035" s="14">
        <v>2.1273816742693099E-2</v>
      </c>
      <c r="AX1035" s="14">
        <v>3.9521716443581101E-2</v>
      </c>
      <c r="AY1035" s="14">
        <v>3.25281679311204E-2</v>
      </c>
      <c r="AZ1035" s="14">
        <v>0</v>
      </c>
      <c r="BA1035" s="14"/>
      <c r="BB1035" s="14">
        <v>2.4977940688789099E-2</v>
      </c>
      <c r="BC1035" s="14">
        <v>3.3185484503605499E-2</v>
      </c>
      <c r="BD1035" s="14">
        <v>1.31363796116429E-2</v>
      </c>
      <c r="BE1035" s="14"/>
      <c r="BF1035" s="14">
        <v>2.4644734911718699E-2</v>
      </c>
    </row>
    <row r="1036" spans="2:58" x14ac:dyDescent="0.35">
      <c r="B1036" t="s">
        <v>141</v>
      </c>
      <c r="C1036" s="14">
        <v>5.6133021525021899E-2</v>
      </c>
      <c r="D1036" s="14">
        <v>5.3285445240151899E-2</v>
      </c>
      <c r="E1036" s="14">
        <v>5.8072505011826703E-2</v>
      </c>
      <c r="F1036" s="14"/>
      <c r="G1036" s="14">
        <v>8.2338442202789505E-2</v>
      </c>
      <c r="H1036" s="14">
        <v>5.69351289452747E-2</v>
      </c>
      <c r="I1036" s="14">
        <v>6.6450172451898507E-2</v>
      </c>
      <c r="J1036" s="14">
        <v>5.5464713012555199E-2</v>
      </c>
      <c r="K1036" s="14">
        <v>4.1071885932319703E-2</v>
      </c>
      <c r="L1036" s="14">
        <v>4.0330521416998E-2</v>
      </c>
      <c r="M1036" s="14"/>
      <c r="N1036" s="14">
        <v>4.1062551755851502E-2</v>
      </c>
      <c r="O1036" s="14">
        <v>4.61604695645466E-2</v>
      </c>
      <c r="P1036" s="14">
        <v>6.4176057342953799E-2</v>
      </c>
      <c r="Q1036" s="14">
        <v>7.4708179801164606E-2</v>
      </c>
      <c r="R1036" s="14"/>
      <c r="S1036" s="14">
        <v>7.0455154811947293E-2</v>
      </c>
      <c r="T1036" s="14">
        <v>6.1408297106752802E-2</v>
      </c>
      <c r="U1036" s="14">
        <v>4.8150181205515598E-2</v>
      </c>
      <c r="V1036" s="14">
        <v>5.9741236091460002E-2</v>
      </c>
      <c r="W1036" s="14">
        <v>4.4716217767342997E-2</v>
      </c>
      <c r="X1036" s="14">
        <v>6.0264447135195097E-2</v>
      </c>
      <c r="Y1036" s="14">
        <v>4.7717972688624002E-2</v>
      </c>
      <c r="Z1036" s="14">
        <v>4.7998721991524398E-2</v>
      </c>
      <c r="AA1036" s="14">
        <v>4.2445485551434799E-2</v>
      </c>
      <c r="AB1036" s="14">
        <v>4.7571368977869802E-2</v>
      </c>
      <c r="AC1036" s="14">
        <v>4.6871283759794498E-2</v>
      </c>
      <c r="AD1036" s="14">
        <v>0.116035970668496</v>
      </c>
      <c r="AE1036" s="14"/>
      <c r="AF1036" s="14">
        <v>4.6017024301378801E-2</v>
      </c>
      <c r="AG1036" s="14">
        <v>3.6599042462786002E-2</v>
      </c>
      <c r="AH1036" s="14">
        <v>0.109432153139686</v>
      </c>
      <c r="AI1036" s="14"/>
      <c r="AJ1036" s="14">
        <v>4.16032160616489E-2</v>
      </c>
      <c r="AK1036" s="14">
        <v>3.11767019369102E-2</v>
      </c>
      <c r="AL1036" s="14">
        <v>4.9080108075109E-2</v>
      </c>
      <c r="AM1036" s="14">
        <v>3.4559728755869198E-2</v>
      </c>
      <c r="AN1036" s="14">
        <v>0.12949797511644001</v>
      </c>
      <c r="AO1036" s="14"/>
      <c r="AP1036" s="14">
        <v>5.56105125026925E-2</v>
      </c>
      <c r="AQ1036" s="14">
        <v>2.7491468047594499E-2</v>
      </c>
      <c r="AR1036" s="14">
        <v>3.31007684654245E-2</v>
      </c>
      <c r="AS1036" s="14">
        <v>4.8013678839961597E-2</v>
      </c>
      <c r="AT1036" s="14">
        <v>0.12255766912869399</v>
      </c>
      <c r="AU1036" s="14"/>
      <c r="AV1036" s="14" t="s">
        <v>84</v>
      </c>
      <c r="AW1036" s="14">
        <v>7.3127525091416096E-2</v>
      </c>
      <c r="AX1036" s="14">
        <v>5.2481356793511E-2</v>
      </c>
      <c r="AY1036" s="14">
        <v>2.54433759353557E-2</v>
      </c>
      <c r="AZ1036" s="14">
        <v>3.7709175470911203E-2</v>
      </c>
      <c r="BA1036" s="14"/>
      <c r="BB1036" s="14">
        <v>3.7053482445376699E-2</v>
      </c>
      <c r="BC1036" s="14">
        <v>2.53348022029759E-2</v>
      </c>
      <c r="BD1036" s="14">
        <v>1.2999149154922E-2</v>
      </c>
      <c r="BE1036" s="14"/>
      <c r="BF1036" s="14">
        <v>3.3452489803727399E-2</v>
      </c>
    </row>
    <row r="1037" spans="2:58" x14ac:dyDescent="0.35">
      <c r="B1037" t="s">
        <v>332</v>
      </c>
      <c r="C1037" s="14">
        <v>0.67057439905558403</v>
      </c>
      <c r="D1037" s="14">
        <v>0.66005672959702599</v>
      </c>
      <c r="E1037" s="14">
        <v>0.68090462837864696</v>
      </c>
      <c r="F1037" s="14"/>
      <c r="G1037" s="14">
        <v>0.58630732503955796</v>
      </c>
      <c r="H1037" s="14">
        <v>0.57241895019044697</v>
      </c>
      <c r="I1037" s="14">
        <v>0.61254889836865101</v>
      </c>
      <c r="J1037" s="14">
        <v>0.69307319814560797</v>
      </c>
      <c r="K1037" s="14">
        <v>0.76024045625015602</v>
      </c>
      <c r="L1037" s="14">
        <v>0.77496198445654796</v>
      </c>
      <c r="M1037" s="14"/>
      <c r="N1037" s="14">
        <v>0.68795953455715397</v>
      </c>
      <c r="O1037" s="14">
        <v>0.68439806961894301</v>
      </c>
      <c r="P1037" s="14">
        <v>0.65904948335035796</v>
      </c>
      <c r="Q1037" s="14">
        <v>0.65200985487166097</v>
      </c>
      <c r="R1037" s="14"/>
      <c r="S1037" s="14">
        <v>0.60120820305460698</v>
      </c>
      <c r="T1037" s="14">
        <v>0.70432077626947898</v>
      </c>
      <c r="U1037" s="14">
        <v>0.73069902781626594</v>
      </c>
      <c r="V1037" s="14">
        <v>0.648698573951907</v>
      </c>
      <c r="W1037" s="14">
        <v>0.69353615420749704</v>
      </c>
      <c r="X1037" s="14">
        <v>0.60678541893350602</v>
      </c>
      <c r="Y1037" s="14">
        <v>0.70921096079033796</v>
      </c>
      <c r="Z1037" s="14">
        <v>0.61879275428674496</v>
      </c>
      <c r="AA1037" s="14">
        <v>0.66178322296589298</v>
      </c>
      <c r="AB1037" s="14">
        <v>0.71930244705074897</v>
      </c>
      <c r="AC1037" s="14">
        <v>0.719863789260485</v>
      </c>
      <c r="AD1037" s="14">
        <v>0.66072649173240905</v>
      </c>
      <c r="AE1037" s="14"/>
      <c r="AF1037" s="14">
        <v>0.70583848129752502</v>
      </c>
      <c r="AG1037" s="14">
        <v>0.67793590146146798</v>
      </c>
      <c r="AH1037" s="14">
        <v>0.61978819736220503</v>
      </c>
      <c r="AI1037" s="14"/>
      <c r="AJ1037" s="14">
        <v>0.73754099812242901</v>
      </c>
      <c r="AK1037" s="14">
        <v>0.62324917103786504</v>
      </c>
      <c r="AL1037" s="14">
        <v>0.71245132453505999</v>
      </c>
      <c r="AM1037" s="14">
        <v>0.73010939341935599</v>
      </c>
      <c r="AN1037" s="14">
        <v>0.60613609266886104</v>
      </c>
      <c r="AO1037" s="14"/>
      <c r="AP1037" s="14">
        <v>0.68685003629573205</v>
      </c>
      <c r="AQ1037" s="14">
        <v>0.62017480088286403</v>
      </c>
      <c r="AR1037" s="14">
        <v>0.72721359918801298</v>
      </c>
      <c r="AS1037" s="14">
        <v>0.72640830371217802</v>
      </c>
      <c r="AT1037" s="14">
        <v>0.73314105811164298</v>
      </c>
      <c r="AU1037" s="14"/>
      <c r="AV1037" s="14" t="s">
        <v>84</v>
      </c>
      <c r="AW1037" s="14">
        <v>0.65591108718546098</v>
      </c>
      <c r="AX1037" s="14">
        <v>0.65052210734933003</v>
      </c>
      <c r="AY1037" s="14">
        <v>0.64960195928307296</v>
      </c>
      <c r="AZ1037" s="14">
        <v>0.64043072909878596</v>
      </c>
      <c r="BA1037" s="14"/>
      <c r="BB1037" s="14">
        <v>0.688415642109237</v>
      </c>
      <c r="BC1037" s="14">
        <v>0.76721059016648896</v>
      </c>
      <c r="BD1037" s="14">
        <v>0.86319177143609904</v>
      </c>
      <c r="BE1037" s="14"/>
      <c r="BF1037" s="14">
        <v>0.75755679502789097</v>
      </c>
    </row>
    <row r="1038" spans="2:58" x14ac:dyDescent="0.35">
      <c r="B1038" t="s">
        <v>333</v>
      </c>
      <c r="C1038" s="14">
        <v>0.123780749301246</v>
      </c>
      <c r="D1038" s="14">
        <v>0.13233391779140499</v>
      </c>
      <c r="E1038" s="14">
        <v>0.115777742990316</v>
      </c>
      <c r="F1038" s="14"/>
      <c r="G1038" s="14">
        <v>0.153059234294917</v>
      </c>
      <c r="H1038" s="14">
        <v>0.20176306377764799</v>
      </c>
      <c r="I1038" s="14">
        <v>0.14484932321353999</v>
      </c>
      <c r="J1038" s="14">
        <v>0.105222264580527</v>
      </c>
      <c r="K1038" s="14">
        <v>6.6168004831976504E-2</v>
      </c>
      <c r="L1038" s="14">
        <v>7.7651345528420096E-2</v>
      </c>
      <c r="M1038" s="14"/>
      <c r="N1038" s="14">
        <v>0.119481159615854</v>
      </c>
      <c r="O1038" s="14">
        <v>0.111072091051013</v>
      </c>
      <c r="P1038" s="14">
        <v>0.13931917912532199</v>
      </c>
      <c r="Q1038" s="14">
        <v>0.13022956247981801</v>
      </c>
      <c r="R1038" s="14"/>
      <c r="S1038" s="14">
        <v>0.169489096852184</v>
      </c>
      <c r="T1038" s="14">
        <v>9.1420708126285999E-2</v>
      </c>
      <c r="U1038" s="14">
        <v>0.119017509496714</v>
      </c>
      <c r="V1038" s="14">
        <v>0.14217790702756</v>
      </c>
      <c r="W1038" s="14">
        <v>0.122128771158057</v>
      </c>
      <c r="X1038" s="14">
        <v>0.16880749712676599</v>
      </c>
      <c r="Y1038" s="14">
        <v>0.107819892293465</v>
      </c>
      <c r="Z1038" s="14">
        <v>0.11599637739225201</v>
      </c>
      <c r="AA1038" s="14">
        <v>0.12613455769502999</v>
      </c>
      <c r="AB1038" s="14">
        <v>9.5857416402829895E-2</v>
      </c>
      <c r="AC1038" s="14">
        <v>9.3592004363515405E-2</v>
      </c>
      <c r="AD1038" s="14">
        <v>5.4631850929910603E-2</v>
      </c>
      <c r="AE1038" s="14"/>
      <c r="AF1038" s="14">
        <v>0.103107905032609</v>
      </c>
      <c r="AG1038" s="14">
        <v>0.131477568701519</v>
      </c>
      <c r="AH1038" s="14">
        <v>0.136528628698764</v>
      </c>
      <c r="AI1038" s="14"/>
      <c r="AJ1038" s="14">
        <v>7.8377636749856899E-2</v>
      </c>
      <c r="AK1038" s="14">
        <v>0.19944074926521599</v>
      </c>
      <c r="AL1038" s="14">
        <v>8.4673964863364704E-2</v>
      </c>
      <c r="AM1038" s="14">
        <v>0.102200148089906</v>
      </c>
      <c r="AN1038" s="14">
        <v>0.11459209672260801</v>
      </c>
      <c r="AO1038" s="14"/>
      <c r="AP1038" s="14">
        <v>9.0561353096973995E-2</v>
      </c>
      <c r="AQ1038" s="14">
        <v>0.195203356904806</v>
      </c>
      <c r="AR1038" s="14">
        <v>9.1389722121114098E-2</v>
      </c>
      <c r="AS1038" s="14">
        <v>8.7716198292360298E-2</v>
      </c>
      <c r="AT1038" s="14">
        <v>3.7431380298486097E-2</v>
      </c>
      <c r="AU1038" s="14"/>
      <c r="AV1038" s="14" t="s">
        <v>84</v>
      </c>
      <c r="AW1038" s="14">
        <v>0.13505640686695</v>
      </c>
      <c r="AX1038" s="14">
        <v>0.12777049092589801</v>
      </c>
      <c r="AY1038" s="14">
        <v>0.18934773536858299</v>
      </c>
      <c r="AZ1038" s="14">
        <v>8.5118699517160806E-2</v>
      </c>
      <c r="BA1038" s="14"/>
      <c r="BB1038" s="14">
        <v>0.10948233810802201</v>
      </c>
      <c r="BC1038" s="14">
        <v>9.3109185891899898E-2</v>
      </c>
      <c r="BD1038" s="14">
        <v>3.8444994793177298E-2</v>
      </c>
      <c r="BE1038" s="14"/>
      <c r="BF1038" s="14">
        <v>8.4925466908963798E-2</v>
      </c>
    </row>
    <row r="1039" spans="2:58" x14ac:dyDescent="0.35">
      <c r="B1039" t="s">
        <v>112</v>
      </c>
      <c r="C1039" s="14">
        <v>0.54679364975433797</v>
      </c>
      <c r="D1039" s="14">
        <v>0.52772281180561997</v>
      </c>
      <c r="E1039" s="14">
        <v>0.565126885388331</v>
      </c>
      <c r="F1039" s="14"/>
      <c r="G1039" s="14">
        <v>0.43324809074464099</v>
      </c>
      <c r="H1039" s="14">
        <v>0.37065588641279901</v>
      </c>
      <c r="I1039" s="14">
        <v>0.46769957515511101</v>
      </c>
      <c r="J1039" s="14">
        <v>0.587850933565081</v>
      </c>
      <c r="K1039" s="14">
        <v>0.69407245141817897</v>
      </c>
      <c r="L1039" s="14">
        <v>0.69731063892812795</v>
      </c>
      <c r="M1039" s="14"/>
      <c r="N1039" s="14">
        <v>0.56847837494130005</v>
      </c>
      <c r="O1039" s="14">
        <v>0.57332597856793099</v>
      </c>
      <c r="P1039" s="14">
        <v>0.51973030422503597</v>
      </c>
      <c r="Q1039" s="14">
        <v>0.52178029239184298</v>
      </c>
      <c r="R1039" s="14"/>
      <c r="S1039" s="14">
        <v>0.43171910620242399</v>
      </c>
      <c r="T1039" s="14">
        <v>0.61290006814319298</v>
      </c>
      <c r="U1039" s="14">
        <v>0.61168151831955198</v>
      </c>
      <c r="V1039" s="14">
        <v>0.50652066692434705</v>
      </c>
      <c r="W1039" s="14">
        <v>0.57140738304944005</v>
      </c>
      <c r="X1039" s="14">
        <v>0.43797792180674</v>
      </c>
      <c r="Y1039" s="14">
        <v>0.60139106849687296</v>
      </c>
      <c r="Z1039" s="14">
        <v>0.50279637689449297</v>
      </c>
      <c r="AA1039" s="14">
        <v>0.53564866527086397</v>
      </c>
      <c r="AB1039" s="14">
        <v>0.62344503064791901</v>
      </c>
      <c r="AC1039" s="14">
        <v>0.626271784896969</v>
      </c>
      <c r="AD1039" s="14">
        <v>0.60609464080249897</v>
      </c>
      <c r="AE1039" s="14"/>
      <c r="AF1039" s="14">
        <v>0.602730576264917</v>
      </c>
      <c r="AG1039" s="14">
        <v>0.54645833275994804</v>
      </c>
      <c r="AH1039" s="14">
        <v>0.483259568663441</v>
      </c>
      <c r="AI1039" s="14"/>
      <c r="AJ1039" s="14">
        <v>0.65916336137257303</v>
      </c>
      <c r="AK1039" s="14">
        <v>0.42380842177264999</v>
      </c>
      <c r="AL1039" s="14">
        <v>0.62777735967169601</v>
      </c>
      <c r="AM1039" s="14">
        <v>0.62790924532945003</v>
      </c>
      <c r="AN1039" s="14">
        <v>0.49154399594625298</v>
      </c>
      <c r="AO1039" s="14"/>
      <c r="AP1039" s="14">
        <v>0.59628868319875805</v>
      </c>
      <c r="AQ1039" s="14">
        <v>0.42497144397805903</v>
      </c>
      <c r="AR1039" s="14">
        <v>0.63582387706689902</v>
      </c>
      <c r="AS1039" s="14">
        <v>0.63869210541981702</v>
      </c>
      <c r="AT1039" s="14">
        <v>0.69570967781315696</v>
      </c>
      <c r="AU1039" s="14"/>
      <c r="AV1039" s="14" t="s">
        <v>84</v>
      </c>
      <c r="AW1039" s="14">
        <v>0.52085468031851201</v>
      </c>
      <c r="AX1039" s="14">
        <v>0.52275161642343204</v>
      </c>
      <c r="AY1039" s="14">
        <v>0.46025422391449</v>
      </c>
      <c r="AZ1039" s="14">
        <v>0.55531202958162496</v>
      </c>
      <c r="BA1039" s="14"/>
      <c r="BB1039" s="14">
        <v>0.57893330400121501</v>
      </c>
      <c r="BC1039" s="14">
        <v>0.67410140427458898</v>
      </c>
      <c r="BD1039" s="14">
        <v>0.82474677664292095</v>
      </c>
      <c r="BE1039" s="14"/>
      <c r="BF1039" s="14">
        <v>0.67263132811892701</v>
      </c>
    </row>
    <row r="1040" spans="2:58" x14ac:dyDescent="0.35"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  <c r="AO1040" s="14"/>
      <c r="AP1040" s="14"/>
      <c r="AQ1040" s="14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  <c r="BE1040" s="14"/>
      <c r="BF1040" s="14"/>
    </row>
    <row r="1041" spans="2:58" x14ac:dyDescent="0.35">
      <c r="B1041" s="6" t="s">
        <v>339</v>
      </c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  <c r="AO1041" s="14"/>
      <c r="AP1041" s="14"/>
      <c r="AQ1041" s="14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  <c r="BE1041" s="14"/>
      <c r="BF1041" s="14"/>
    </row>
    <row r="1042" spans="2:58" x14ac:dyDescent="0.35">
      <c r="B1042" s="24" t="s">
        <v>82</v>
      </c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  <c r="AH1042" s="14"/>
      <c r="AI1042" s="14"/>
      <c r="AJ1042" s="14"/>
      <c r="AK1042" s="14"/>
      <c r="AL1042" s="14"/>
      <c r="AM1042" s="14"/>
      <c r="AN1042" s="14"/>
      <c r="AO1042" s="14"/>
      <c r="AP1042" s="14"/>
      <c r="AQ1042" s="14"/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  <c r="BE1042" s="14"/>
      <c r="BF1042" s="14"/>
    </row>
    <row r="1043" spans="2:58" x14ac:dyDescent="0.35">
      <c r="B1043" t="s">
        <v>327</v>
      </c>
      <c r="C1043" s="14">
        <v>0.23549334428371299</v>
      </c>
      <c r="D1043" s="14">
        <v>0.24041950483725</v>
      </c>
      <c r="E1043" s="14">
        <v>0.23136890350797101</v>
      </c>
      <c r="F1043" s="14"/>
      <c r="G1043" s="14">
        <v>0.18267719057566401</v>
      </c>
      <c r="H1043" s="14">
        <v>0.212579945214388</v>
      </c>
      <c r="I1043" s="14">
        <v>0.24414033595207699</v>
      </c>
      <c r="J1043" s="14">
        <v>0.23710062315455699</v>
      </c>
      <c r="K1043" s="14">
        <v>0.30224310569666302</v>
      </c>
      <c r="L1043" s="14">
        <v>0.23604636485963101</v>
      </c>
      <c r="M1043" s="14"/>
      <c r="N1043" s="14">
        <v>0.24708976830249299</v>
      </c>
      <c r="O1043" s="14">
        <v>0.24378729146870901</v>
      </c>
      <c r="P1043" s="14">
        <v>0.23112710639042999</v>
      </c>
      <c r="Q1043" s="14">
        <v>0.218593105737132</v>
      </c>
      <c r="R1043" s="14"/>
      <c r="S1043" s="14">
        <v>0.21189480610132899</v>
      </c>
      <c r="T1043" s="14">
        <v>0.20610587727999799</v>
      </c>
      <c r="U1043" s="14">
        <v>0.23452935003248199</v>
      </c>
      <c r="V1043" s="14">
        <v>0.220543251667393</v>
      </c>
      <c r="W1043" s="14">
        <v>0.25974509870326601</v>
      </c>
      <c r="X1043" s="14">
        <v>0.28105509099005499</v>
      </c>
      <c r="Y1043" s="14">
        <v>0.247085775407063</v>
      </c>
      <c r="Z1043" s="14">
        <v>0.19951975609326</v>
      </c>
      <c r="AA1043" s="14">
        <v>0.22309413425236199</v>
      </c>
      <c r="AB1043" s="14">
        <v>0.24885446103790601</v>
      </c>
      <c r="AC1043" s="14">
        <v>0.245645276393085</v>
      </c>
      <c r="AD1043" s="14">
        <v>0.33263374132075502</v>
      </c>
      <c r="AE1043" s="14"/>
      <c r="AF1043" s="14">
        <v>0.23998558076881199</v>
      </c>
      <c r="AG1043" s="14">
        <v>0.25500334766018001</v>
      </c>
      <c r="AH1043" s="14">
        <v>0.201095216858209</v>
      </c>
      <c r="AI1043" s="14"/>
      <c r="AJ1043" s="14">
        <v>0.20107381375535499</v>
      </c>
      <c r="AK1043" s="14">
        <v>0.24745894574753</v>
      </c>
      <c r="AL1043" s="14">
        <v>0.20930328093636499</v>
      </c>
      <c r="AM1043" s="14">
        <v>0.320590772335206</v>
      </c>
      <c r="AN1043" s="14">
        <v>0.23841054507135401</v>
      </c>
      <c r="AO1043" s="14"/>
      <c r="AP1043" s="14">
        <v>0.16072672453567699</v>
      </c>
      <c r="AQ1043" s="14">
        <v>0.24676056988794801</v>
      </c>
      <c r="AR1043" s="14">
        <v>0.25564875538454301</v>
      </c>
      <c r="AS1043" s="14">
        <v>0.26527293222515702</v>
      </c>
      <c r="AT1043" s="14">
        <v>0.18931747671462701</v>
      </c>
      <c r="AU1043" s="14"/>
      <c r="AV1043" s="14" t="s">
        <v>84</v>
      </c>
      <c r="AW1043" s="14">
        <v>0.229924378357138</v>
      </c>
      <c r="AX1043" s="14">
        <v>0.228129573983643</v>
      </c>
      <c r="AY1043" s="14">
        <v>0.23660216907425799</v>
      </c>
      <c r="AZ1043" s="14">
        <v>0.355938737649454</v>
      </c>
      <c r="BA1043" s="14"/>
      <c r="BB1043" s="14">
        <v>0.244012633672444</v>
      </c>
      <c r="BC1043" s="14">
        <v>0.24126691771808001</v>
      </c>
      <c r="BD1043" s="14">
        <v>0.171235190873051</v>
      </c>
      <c r="BE1043" s="14"/>
      <c r="BF1043" s="14">
        <v>0.23246763323667999</v>
      </c>
    </row>
    <row r="1044" spans="2:58" x14ac:dyDescent="0.35">
      <c r="B1044" t="s">
        <v>328</v>
      </c>
      <c r="C1044" s="14">
        <v>0.360591945562109</v>
      </c>
      <c r="D1044" s="14">
        <v>0.345893113933879</v>
      </c>
      <c r="E1044" s="14">
        <v>0.374097750550478</v>
      </c>
      <c r="F1044" s="14"/>
      <c r="G1044" s="14">
        <v>0.42167957502089898</v>
      </c>
      <c r="H1044" s="14">
        <v>0.38048724157149599</v>
      </c>
      <c r="I1044" s="14">
        <v>0.39002986206846102</v>
      </c>
      <c r="J1044" s="14">
        <v>0.35922906776116298</v>
      </c>
      <c r="K1044" s="14">
        <v>0.28638224853260102</v>
      </c>
      <c r="L1044" s="14">
        <v>0.33085350070300901</v>
      </c>
      <c r="M1044" s="14"/>
      <c r="N1044" s="14">
        <v>0.36050878121824997</v>
      </c>
      <c r="O1044" s="14">
        <v>0.36231357029323802</v>
      </c>
      <c r="P1044" s="14">
        <v>0.37917151433959201</v>
      </c>
      <c r="Q1044" s="14">
        <v>0.34715856106168202</v>
      </c>
      <c r="R1044" s="14"/>
      <c r="S1044" s="14">
        <v>0.32639454845136101</v>
      </c>
      <c r="T1044" s="14">
        <v>0.39252526752487998</v>
      </c>
      <c r="U1044" s="14">
        <v>0.34405458578676401</v>
      </c>
      <c r="V1044" s="14">
        <v>0.30846644503688098</v>
      </c>
      <c r="W1044" s="14">
        <v>0.33838893642603302</v>
      </c>
      <c r="X1044" s="14">
        <v>0.34261546064355097</v>
      </c>
      <c r="Y1044" s="14">
        <v>0.32769487130179198</v>
      </c>
      <c r="Z1044" s="14">
        <v>0.54142537430539805</v>
      </c>
      <c r="AA1044" s="14">
        <v>0.38845313478410498</v>
      </c>
      <c r="AB1044" s="14">
        <v>0.40116797622144401</v>
      </c>
      <c r="AC1044" s="14">
        <v>0.37785538612663599</v>
      </c>
      <c r="AD1044" s="14">
        <v>0.28350290385808702</v>
      </c>
      <c r="AE1044" s="14"/>
      <c r="AF1044" s="14">
        <v>0.28502412495148999</v>
      </c>
      <c r="AG1044" s="14">
        <v>0.40113654510019803</v>
      </c>
      <c r="AH1044" s="14">
        <v>0.39214670663107998</v>
      </c>
      <c r="AI1044" s="14"/>
      <c r="AJ1044" s="14">
        <v>0.25817336009611402</v>
      </c>
      <c r="AK1044" s="14">
        <v>0.43826138988248098</v>
      </c>
      <c r="AL1044" s="14">
        <v>0.44392745664935901</v>
      </c>
      <c r="AM1044" s="14">
        <v>0.348099120487597</v>
      </c>
      <c r="AN1044" s="14">
        <v>0.38842112939565698</v>
      </c>
      <c r="AO1044" s="14"/>
      <c r="AP1044" s="14">
        <v>0.204471593602612</v>
      </c>
      <c r="AQ1044" s="14">
        <v>0.45827739329335798</v>
      </c>
      <c r="AR1044" s="14">
        <v>0.39984799237923102</v>
      </c>
      <c r="AS1044" s="14">
        <v>0.271481810285022</v>
      </c>
      <c r="AT1044" s="14">
        <v>0.32478852520929102</v>
      </c>
      <c r="AU1044" s="14"/>
      <c r="AV1044" s="14" t="s">
        <v>84</v>
      </c>
      <c r="AW1044" s="14">
        <v>0.37049164647076299</v>
      </c>
      <c r="AX1044" s="14">
        <v>0.37656980957250202</v>
      </c>
      <c r="AY1044" s="14">
        <v>0.36142406091936602</v>
      </c>
      <c r="AZ1044" s="14">
        <v>0.43846421987751399</v>
      </c>
      <c r="BA1044" s="14"/>
      <c r="BB1044" s="14">
        <v>0.46743405232250801</v>
      </c>
      <c r="BC1044" s="14">
        <v>0.192505683055817</v>
      </c>
      <c r="BD1044" s="14">
        <v>0.30610929000234199</v>
      </c>
      <c r="BE1044" s="14"/>
      <c r="BF1044" s="14">
        <v>0.31678178317521799</v>
      </c>
    </row>
    <row r="1045" spans="2:58" x14ac:dyDescent="0.35">
      <c r="B1045" t="s">
        <v>329</v>
      </c>
      <c r="C1045" s="14">
        <v>0.202104498257696</v>
      </c>
      <c r="D1045" s="14">
        <v>0.19404995369400099</v>
      </c>
      <c r="E1045" s="14">
        <v>0.210581918942812</v>
      </c>
      <c r="F1045" s="14"/>
      <c r="G1045" s="14">
        <v>0.15815733195666001</v>
      </c>
      <c r="H1045" s="14">
        <v>0.20534876474177399</v>
      </c>
      <c r="I1045" s="14">
        <v>0.15390519251776999</v>
      </c>
      <c r="J1045" s="14">
        <v>0.21645738112517501</v>
      </c>
      <c r="K1045" s="14">
        <v>0.213560254479259</v>
      </c>
      <c r="L1045" s="14">
        <v>0.24847984262374401</v>
      </c>
      <c r="M1045" s="14"/>
      <c r="N1045" s="14">
        <v>0.18816661219927899</v>
      </c>
      <c r="O1045" s="14">
        <v>0.198177234288342</v>
      </c>
      <c r="P1045" s="14">
        <v>0.18792807023338901</v>
      </c>
      <c r="Q1045" s="14">
        <v>0.22710750386485801</v>
      </c>
      <c r="R1045" s="14"/>
      <c r="S1045" s="14">
        <v>0.22808399162086099</v>
      </c>
      <c r="T1045" s="14">
        <v>0.18703149059558</v>
      </c>
      <c r="U1045" s="14">
        <v>0.19941840466239</v>
      </c>
      <c r="V1045" s="14">
        <v>0.230545200632852</v>
      </c>
      <c r="W1045" s="14">
        <v>0.22062492974164499</v>
      </c>
      <c r="X1045" s="14">
        <v>0.19191643599827399</v>
      </c>
      <c r="Y1045" s="14">
        <v>0.21131667250936401</v>
      </c>
      <c r="Z1045" s="14">
        <v>0.128322105887617</v>
      </c>
      <c r="AA1045" s="14">
        <v>0.19348361335634501</v>
      </c>
      <c r="AB1045" s="14">
        <v>0.175233489769201</v>
      </c>
      <c r="AC1045" s="14">
        <v>0.235406770605598</v>
      </c>
      <c r="AD1045" s="14">
        <v>0.18460052079655601</v>
      </c>
      <c r="AE1045" s="14"/>
      <c r="AF1045" s="14">
        <v>0.24430663443617401</v>
      </c>
      <c r="AG1045" s="14">
        <v>0.189792333314943</v>
      </c>
      <c r="AH1045" s="14">
        <v>0.16854361405586801</v>
      </c>
      <c r="AI1045" s="14"/>
      <c r="AJ1045" s="14">
        <v>0.284411443529348</v>
      </c>
      <c r="AK1045" s="14">
        <v>0.15702395448923001</v>
      </c>
      <c r="AL1045" s="14">
        <v>0.19416496479835399</v>
      </c>
      <c r="AM1045" s="14">
        <v>0.19595121215071401</v>
      </c>
      <c r="AN1045" s="14">
        <v>0.15013523960668201</v>
      </c>
      <c r="AO1045" s="14"/>
      <c r="AP1045" s="14">
        <v>0.32743887080017098</v>
      </c>
      <c r="AQ1045" s="14">
        <v>0.15874418091734299</v>
      </c>
      <c r="AR1045" s="14">
        <v>0.21284605854928301</v>
      </c>
      <c r="AS1045" s="14">
        <v>0.23041580584875901</v>
      </c>
      <c r="AT1045" s="14">
        <v>0.20046660595761601</v>
      </c>
      <c r="AU1045" s="14"/>
      <c r="AV1045" s="14" t="s">
        <v>84</v>
      </c>
      <c r="AW1045" s="14">
        <v>0.191154482124028</v>
      </c>
      <c r="AX1045" s="14">
        <v>0.21749146174387701</v>
      </c>
      <c r="AY1045" s="14">
        <v>0.19010562869636699</v>
      </c>
      <c r="AZ1045" s="14">
        <v>8.4264987919273698E-2</v>
      </c>
      <c r="BA1045" s="14"/>
      <c r="BB1045" s="14">
        <v>0.17862201488794399</v>
      </c>
      <c r="BC1045" s="14">
        <v>0.29263749724239602</v>
      </c>
      <c r="BD1045" s="14">
        <v>0.25783363661193198</v>
      </c>
      <c r="BE1045" s="14"/>
      <c r="BF1045" s="14">
        <v>0.227969815296336</v>
      </c>
    </row>
    <row r="1046" spans="2:58" x14ac:dyDescent="0.35">
      <c r="B1046" t="s">
        <v>330</v>
      </c>
      <c r="C1046" s="14">
        <v>9.0836547977032098E-2</v>
      </c>
      <c r="D1046" s="14">
        <v>0.102704493979916</v>
      </c>
      <c r="E1046" s="14">
        <v>7.9493052591913804E-2</v>
      </c>
      <c r="F1046" s="14"/>
      <c r="G1046" s="14">
        <v>0.10945075931209899</v>
      </c>
      <c r="H1046" s="14">
        <v>0.10546338684489701</v>
      </c>
      <c r="I1046" s="14">
        <v>9.6500798075300195E-2</v>
      </c>
      <c r="J1046" s="14">
        <v>8.5106283338181807E-2</v>
      </c>
      <c r="K1046" s="14">
        <v>8.3551976784641602E-2</v>
      </c>
      <c r="L1046" s="14">
        <v>7.1526784604512894E-2</v>
      </c>
      <c r="M1046" s="14"/>
      <c r="N1046" s="14">
        <v>9.4053521028276701E-2</v>
      </c>
      <c r="O1046" s="14">
        <v>0.10603046182518</v>
      </c>
      <c r="P1046" s="14">
        <v>8.3908330908049306E-2</v>
      </c>
      <c r="Q1046" s="14">
        <v>7.9255613790106802E-2</v>
      </c>
      <c r="R1046" s="14"/>
      <c r="S1046" s="14">
        <v>0.119786307546613</v>
      </c>
      <c r="T1046" s="14">
        <v>9.2240532796278196E-2</v>
      </c>
      <c r="U1046" s="14">
        <v>0.10964730669759799</v>
      </c>
      <c r="V1046" s="14">
        <v>0.10837407869841099</v>
      </c>
      <c r="W1046" s="14">
        <v>8.9598030747772298E-2</v>
      </c>
      <c r="X1046" s="14">
        <v>6.0994522390408798E-2</v>
      </c>
      <c r="Y1046" s="14">
        <v>9.7325087631276605E-2</v>
      </c>
      <c r="Z1046" s="14">
        <v>7.2744856027603694E-2</v>
      </c>
      <c r="AA1046" s="14">
        <v>8.1543432096016999E-2</v>
      </c>
      <c r="AB1046" s="14">
        <v>7.3983548587715303E-2</v>
      </c>
      <c r="AC1046" s="14">
        <v>5.7349024981692101E-2</v>
      </c>
      <c r="AD1046" s="14">
        <v>8.6370675473876696E-2</v>
      </c>
      <c r="AE1046" s="14"/>
      <c r="AF1046" s="14">
        <v>9.8115884468523595E-2</v>
      </c>
      <c r="AG1046" s="14">
        <v>8.4489873492549494E-2</v>
      </c>
      <c r="AH1046" s="14">
        <v>8.4416857052739602E-2</v>
      </c>
      <c r="AI1046" s="14"/>
      <c r="AJ1046" s="14">
        <v>0.11080894993195201</v>
      </c>
      <c r="AK1046" s="14">
        <v>9.8294469404963197E-2</v>
      </c>
      <c r="AL1046" s="14">
        <v>8.5081000720211006E-2</v>
      </c>
      <c r="AM1046" s="14">
        <v>3.2212487479411502E-2</v>
      </c>
      <c r="AN1046" s="14">
        <v>6.0348590332566197E-2</v>
      </c>
      <c r="AO1046" s="14"/>
      <c r="AP1046" s="14">
        <v>0.132247385114278</v>
      </c>
      <c r="AQ1046" s="14">
        <v>8.9021335904271401E-2</v>
      </c>
      <c r="AR1046" s="14">
        <v>8.26324862384262E-2</v>
      </c>
      <c r="AS1046" s="14">
        <v>9.8119165606579406E-2</v>
      </c>
      <c r="AT1046" s="14">
        <v>7.5055835022057704E-2</v>
      </c>
      <c r="AU1046" s="14"/>
      <c r="AV1046" s="14" t="s">
        <v>84</v>
      </c>
      <c r="AW1046" s="14">
        <v>0.106777223929338</v>
      </c>
      <c r="AX1046" s="14">
        <v>7.3282832039957196E-2</v>
      </c>
      <c r="AY1046" s="14">
        <v>0.137784093062045</v>
      </c>
      <c r="AZ1046" s="14">
        <v>4.3961894276968401E-2</v>
      </c>
      <c r="BA1046" s="14"/>
      <c r="BB1046" s="14">
        <v>7.3592688520314101E-2</v>
      </c>
      <c r="BC1046" s="14">
        <v>0.11944175850887399</v>
      </c>
      <c r="BD1046" s="14">
        <v>0.105612952783669</v>
      </c>
      <c r="BE1046" s="14"/>
      <c r="BF1046" s="14">
        <v>0.10033968153717</v>
      </c>
    </row>
    <row r="1047" spans="2:58" x14ac:dyDescent="0.35">
      <c r="B1047" t="s">
        <v>331</v>
      </c>
      <c r="C1047" s="14">
        <v>4.25560228856132E-2</v>
      </c>
      <c r="D1047" s="14">
        <v>5.1677597161056299E-2</v>
      </c>
      <c r="E1047" s="14">
        <v>3.37570425210236E-2</v>
      </c>
      <c r="F1047" s="14"/>
      <c r="G1047" s="14">
        <v>3.5065361862679799E-2</v>
      </c>
      <c r="H1047" s="14">
        <v>3.5538582801160998E-2</v>
      </c>
      <c r="I1047" s="14">
        <v>4.4086800879965603E-2</v>
      </c>
      <c r="J1047" s="14">
        <v>5.3232487424329199E-2</v>
      </c>
      <c r="K1047" s="14">
        <v>4.05772747312768E-2</v>
      </c>
      <c r="L1047" s="14">
        <v>4.4628621379863301E-2</v>
      </c>
      <c r="M1047" s="14"/>
      <c r="N1047" s="14">
        <v>4.2111823086915801E-2</v>
      </c>
      <c r="O1047" s="14">
        <v>3.3319267989614799E-2</v>
      </c>
      <c r="P1047" s="14">
        <v>5.1580408807950701E-2</v>
      </c>
      <c r="Q1047" s="14">
        <v>4.5485894469718298E-2</v>
      </c>
      <c r="R1047" s="14"/>
      <c r="S1047" s="14">
        <v>3.9963608483805098E-2</v>
      </c>
      <c r="T1047" s="14">
        <v>3.40459560633085E-2</v>
      </c>
      <c r="U1047" s="14">
        <v>6.30892816276684E-2</v>
      </c>
      <c r="V1047" s="14">
        <v>3.8964851500794401E-2</v>
      </c>
      <c r="W1047" s="14">
        <v>5.2190145739574603E-2</v>
      </c>
      <c r="X1047" s="14">
        <v>5.7055029244274802E-2</v>
      </c>
      <c r="Y1047" s="14">
        <v>4.5867990839174998E-2</v>
      </c>
      <c r="Z1047" s="14">
        <v>0</v>
      </c>
      <c r="AA1047" s="14">
        <v>4.7960030591213801E-2</v>
      </c>
      <c r="AB1047" s="14">
        <v>3.30113380238874E-2</v>
      </c>
      <c r="AC1047" s="14">
        <v>3.6692578454634098E-2</v>
      </c>
      <c r="AD1047" s="14">
        <v>4.7734941724443203E-2</v>
      </c>
      <c r="AE1047" s="14"/>
      <c r="AF1047" s="14">
        <v>6.6426507838590207E-2</v>
      </c>
      <c r="AG1047" s="14">
        <v>3.0260137146900599E-2</v>
      </c>
      <c r="AH1047" s="14">
        <v>2.65086484321134E-2</v>
      </c>
      <c r="AI1047" s="14"/>
      <c r="AJ1047" s="14">
        <v>7.1957594995653198E-2</v>
      </c>
      <c r="AK1047" s="14">
        <v>3.3643939724359501E-2</v>
      </c>
      <c r="AL1047" s="14">
        <v>8.1772828343712294E-3</v>
      </c>
      <c r="AM1047" s="14">
        <v>6.8586678791202102E-2</v>
      </c>
      <c r="AN1047" s="14">
        <v>2.5744824547331801E-2</v>
      </c>
      <c r="AO1047" s="14"/>
      <c r="AP1047" s="14">
        <v>8.6191784000642493E-2</v>
      </c>
      <c r="AQ1047" s="14">
        <v>2.71526085354513E-2</v>
      </c>
      <c r="AR1047" s="14">
        <v>8.0534368808696608E-3</v>
      </c>
      <c r="AS1047" s="14">
        <v>6.2251532678999397E-2</v>
      </c>
      <c r="AT1047" s="14">
        <v>4.8497212433383001E-2</v>
      </c>
      <c r="AU1047" s="14"/>
      <c r="AV1047" s="14" t="s">
        <v>84</v>
      </c>
      <c r="AW1047" s="14">
        <v>3.10749175425633E-2</v>
      </c>
      <c r="AX1047" s="14">
        <v>4.1138594716501803E-2</v>
      </c>
      <c r="AY1047" s="14">
        <v>3.8186248713573803E-2</v>
      </c>
      <c r="AZ1047" s="14">
        <v>3.6600029205097001E-2</v>
      </c>
      <c r="BA1047" s="14"/>
      <c r="BB1047" s="14">
        <v>9.47201278395296E-3</v>
      </c>
      <c r="BC1047" s="14">
        <v>8.4137244568855601E-2</v>
      </c>
      <c r="BD1047" s="14">
        <v>9.1663392391644297E-2</v>
      </c>
      <c r="BE1047" s="14"/>
      <c r="BF1047" s="14">
        <v>5.4336710050367297E-2</v>
      </c>
    </row>
    <row r="1048" spans="2:58" x14ac:dyDescent="0.35">
      <c r="B1048" t="s">
        <v>141</v>
      </c>
      <c r="C1048" s="14">
        <v>6.8417641033836102E-2</v>
      </c>
      <c r="D1048" s="14">
        <v>6.5255336393898203E-2</v>
      </c>
      <c r="E1048" s="14">
        <v>7.07013318858013E-2</v>
      </c>
      <c r="F1048" s="14"/>
      <c r="G1048" s="14">
        <v>9.2969781271998606E-2</v>
      </c>
      <c r="H1048" s="14">
        <v>6.0582078826283602E-2</v>
      </c>
      <c r="I1048" s="14">
        <v>7.1337010506426296E-2</v>
      </c>
      <c r="J1048" s="14">
        <v>4.8874157196594298E-2</v>
      </c>
      <c r="K1048" s="14">
        <v>7.3685139775558905E-2</v>
      </c>
      <c r="L1048" s="14">
        <v>6.8464885829240998E-2</v>
      </c>
      <c r="M1048" s="14"/>
      <c r="N1048" s="14">
        <v>6.8069494164785999E-2</v>
      </c>
      <c r="O1048" s="14">
        <v>5.6372174134915999E-2</v>
      </c>
      <c r="P1048" s="14">
        <v>6.6284569320589598E-2</v>
      </c>
      <c r="Q1048" s="14">
        <v>8.2399321076503607E-2</v>
      </c>
      <c r="R1048" s="14"/>
      <c r="S1048" s="14">
        <v>7.3876737796030406E-2</v>
      </c>
      <c r="T1048" s="14">
        <v>8.8050875739955195E-2</v>
      </c>
      <c r="U1048" s="14">
        <v>4.9261071193096598E-2</v>
      </c>
      <c r="V1048" s="14">
        <v>9.3106172463667994E-2</v>
      </c>
      <c r="W1048" s="14">
        <v>3.9452858641709103E-2</v>
      </c>
      <c r="X1048" s="14">
        <v>6.6363460733435894E-2</v>
      </c>
      <c r="Y1048" s="14">
        <v>7.0709602311330097E-2</v>
      </c>
      <c r="Z1048" s="14">
        <v>5.7987907686120201E-2</v>
      </c>
      <c r="AA1048" s="14">
        <v>6.5465654919958496E-2</v>
      </c>
      <c r="AB1048" s="14">
        <v>6.7749186359846697E-2</v>
      </c>
      <c r="AC1048" s="14">
        <v>4.7050963438354299E-2</v>
      </c>
      <c r="AD1048" s="14">
        <v>6.5157216826281603E-2</v>
      </c>
      <c r="AE1048" s="14"/>
      <c r="AF1048" s="14">
        <v>6.6141267536409601E-2</v>
      </c>
      <c r="AG1048" s="14">
        <v>3.9317763285228603E-2</v>
      </c>
      <c r="AH1048" s="14">
        <v>0.12728895696999001</v>
      </c>
      <c r="AI1048" s="14"/>
      <c r="AJ1048" s="14">
        <v>7.3574837691576703E-2</v>
      </c>
      <c r="AK1048" s="14">
        <v>2.5317300751436601E-2</v>
      </c>
      <c r="AL1048" s="14">
        <v>5.9346014061339797E-2</v>
      </c>
      <c r="AM1048" s="14">
        <v>3.4559728755869198E-2</v>
      </c>
      <c r="AN1048" s="14">
        <v>0.13693967104641</v>
      </c>
      <c r="AO1048" s="14"/>
      <c r="AP1048" s="14">
        <v>8.89236419466191E-2</v>
      </c>
      <c r="AQ1048" s="14">
        <v>2.0043911461629E-2</v>
      </c>
      <c r="AR1048" s="14">
        <v>4.0971270567647301E-2</v>
      </c>
      <c r="AS1048" s="14">
        <v>7.2458753355483102E-2</v>
      </c>
      <c r="AT1048" s="14">
        <v>0.161874344663026</v>
      </c>
      <c r="AU1048" s="14"/>
      <c r="AV1048" s="14" t="s">
        <v>84</v>
      </c>
      <c r="AW1048" s="14">
        <v>7.0577351576169706E-2</v>
      </c>
      <c r="AX1048" s="14">
        <v>6.3387727943518102E-2</v>
      </c>
      <c r="AY1048" s="14">
        <v>3.5897799534390103E-2</v>
      </c>
      <c r="AZ1048" s="14">
        <v>4.0770131071692903E-2</v>
      </c>
      <c r="BA1048" s="14"/>
      <c r="BB1048" s="14">
        <v>2.6866597812837002E-2</v>
      </c>
      <c r="BC1048" s="14">
        <v>7.0010898905976796E-2</v>
      </c>
      <c r="BD1048" s="14">
        <v>6.7545537337362196E-2</v>
      </c>
      <c r="BE1048" s="14"/>
      <c r="BF1048" s="14">
        <v>6.8104376704228906E-2</v>
      </c>
    </row>
    <row r="1049" spans="2:58" x14ac:dyDescent="0.35">
      <c r="B1049" t="s">
        <v>332</v>
      </c>
      <c r="C1049" s="14">
        <v>0.59608528984582199</v>
      </c>
      <c r="D1049" s="14">
        <v>0.58631261877112895</v>
      </c>
      <c r="E1049" s="14">
        <v>0.60546665405844902</v>
      </c>
      <c r="F1049" s="14"/>
      <c r="G1049" s="14">
        <v>0.60435676559656304</v>
      </c>
      <c r="H1049" s="14">
        <v>0.59306718678588399</v>
      </c>
      <c r="I1049" s="14">
        <v>0.63417019802053798</v>
      </c>
      <c r="J1049" s="14">
        <v>0.59632969091571997</v>
      </c>
      <c r="K1049" s="14">
        <v>0.58862535422926399</v>
      </c>
      <c r="L1049" s="14">
        <v>0.56689986556263905</v>
      </c>
      <c r="M1049" s="14"/>
      <c r="N1049" s="14">
        <v>0.60759854952074199</v>
      </c>
      <c r="O1049" s="14">
        <v>0.606100861761947</v>
      </c>
      <c r="P1049" s="14">
        <v>0.61029862073002095</v>
      </c>
      <c r="Q1049" s="14">
        <v>0.56575166679881295</v>
      </c>
      <c r="R1049" s="14"/>
      <c r="S1049" s="14">
        <v>0.53828935455269</v>
      </c>
      <c r="T1049" s="14">
        <v>0.598631144804878</v>
      </c>
      <c r="U1049" s="14">
        <v>0.57858393581924705</v>
      </c>
      <c r="V1049" s="14">
        <v>0.529009696704274</v>
      </c>
      <c r="W1049" s="14">
        <v>0.59813403512929897</v>
      </c>
      <c r="X1049" s="14">
        <v>0.62367055163360596</v>
      </c>
      <c r="Y1049" s="14">
        <v>0.57478064670885498</v>
      </c>
      <c r="Z1049" s="14">
        <v>0.74094513039865895</v>
      </c>
      <c r="AA1049" s="14">
        <v>0.61154726903646595</v>
      </c>
      <c r="AB1049" s="14">
        <v>0.65002243725935005</v>
      </c>
      <c r="AC1049" s="14">
        <v>0.62350066251972103</v>
      </c>
      <c r="AD1049" s="14">
        <v>0.61613664517884204</v>
      </c>
      <c r="AE1049" s="14"/>
      <c r="AF1049" s="14">
        <v>0.52500970572030303</v>
      </c>
      <c r="AG1049" s="14">
        <v>0.65613989276037799</v>
      </c>
      <c r="AH1049" s="14">
        <v>0.59324192348928795</v>
      </c>
      <c r="AI1049" s="14"/>
      <c r="AJ1049" s="14">
        <v>0.45924717385147001</v>
      </c>
      <c r="AK1049" s="14">
        <v>0.685720335630011</v>
      </c>
      <c r="AL1049" s="14">
        <v>0.65323073758572403</v>
      </c>
      <c r="AM1049" s="14">
        <v>0.668689892822803</v>
      </c>
      <c r="AN1049" s="14">
        <v>0.62683167446701005</v>
      </c>
      <c r="AO1049" s="14"/>
      <c r="AP1049" s="14">
        <v>0.36519831813829001</v>
      </c>
      <c r="AQ1049" s="14">
        <v>0.70503796318130496</v>
      </c>
      <c r="AR1049" s="14">
        <v>0.65549674776377398</v>
      </c>
      <c r="AS1049" s="14">
        <v>0.53675474251017896</v>
      </c>
      <c r="AT1049" s="14">
        <v>0.51410600192391798</v>
      </c>
      <c r="AU1049" s="14"/>
      <c r="AV1049" s="14" t="s">
        <v>84</v>
      </c>
      <c r="AW1049" s="14">
        <v>0.60041602482790002</v>
      </c>
      <c r="AX1049" s="14">
        <v>0.60469938355614605</v>
      </c>
      <c r="AY1049" s="14">
        <v>0.59802622999362398</v>
      </c>
      <c r="AZ1049" s="14">
        <v>0.79440295752696799</v>
      </c>
      <c r="BA1049" s="14"/>
      <c r="BB1049" s="14">
        <v>0.71144668599495198</v>
      </c>
      <c r="BC1049" s="14">
        <v>0.43377260077389701</v>
      </c>
      <c r="BD1049" s="14">
        <v>0.477344480875393</v>
      </c>
      <c r="BE1049" s="14"/>
      <c r="BF1049" s="14">
        <v>0.54924941641189795</v>
      </c>
    </row>
    <row r="1050" spans="2:58" x14ac:dyDescent="0.35">
      <c r="B1050" t="s">
        <v>333</v>
      </c>
      <c r="C1050" s="14">
        <v>0.133392570862645</v>
      </c>
      <c r="D1050" s="14">
        <v>0.15438209114097201</v>
      </c>
      <c r="E1050" s="14">
        <v>0.113250095112937</v>
      </c>
      <c r="F1050" s="14"/>
      <c r="G1050" s="14">
        <v>0.14451612117477899</v>
      </c>
      <c r="H1050" s="14">
        <v>0.14100196964605799</v>
      </c>
      <c r="I1050" s="14">
        <v>0.14058759895526601</v>
      </c>
      <c r="J1050" s="14">
        <v>0.138338770762511</v>
      </c>
      <c r="K1050" s="14">
        <v>0.124129251515918</v>
      </c>
      <c r="L1050" s="14">
        <v>0.116155405984376</v>
      </c>
      <c r="M1050" s="14"/>
      <c r="N1050" s="14">
        <v>0.13616534411519199</v>
      </c>
      <c r="O1050" s="14">
        <v>0.13934972981479499</v>
      </c>
      <c r="P1050" s="14">
        <v>0.13548873971600001</v>
      </c>
      <c r="Q1050" s="14">
        <v>0.124741508259825</v>
      </c>
      <c r="R1050" s="14"/>
      <c r="S1050" s="14">
        <v>0.15974991603041799</v>
      </c>
      <c r="T1050" s="14">
        <v>0.12628648885958699</v>
      </c>
      <c r="U1050" s="14">
        <v>0.172736588325267</v>
      </c>
      <c r="V1050" s="14">
        <v>0.14733893019920599</v>
      </c>
      <c r="W1050" s="14">
        <v>0.14178817648734701</v>
      </c>
      <c r="X1050" s="14">
        <v>0.118049551634684</v>
      </c>
      <c r="Y1050" s="14">
        <v>0.14319307847045201</v>
      </c>
      <c r="Z1050" s="14">
        <v>7.2744856027603694E-2</v>
      </c>
      <c r="AA1050" s="14">
        <v>0.12950346268723101</v>
      </c>
      <c r="AB1050" s="14">
        <v>0.106994886611603</v>
      </c>
      <c r="AC1050" s="14">
        <v>9.4041603436326199E-2</v>
      </c>
      <c r="AD1050" s="14">
        <v>0.13410561719832001</v>
      </c>
      <c r="AE1050" s="14"/>
      <c r="AF1050" s="14">
        <v>0.16454239230711401</v>
      </c>
      <c r="AG1050" s="14">
        <v>0.11475001063945001</v>
      </c>
      <c r="AH1050" s="14">
        <v>0.110925505484853</v>
      </c>
      <c r="AI1050" s="14"/>
      <c r="AJ1050" s="14">
        <v>0.182766544927605</v>
      </c>
      <c r="AK1050" s="14">
        <v>0.131938409129323</v>
      </c>
      <c r="AL1050" s="14">
        <v>9.3258283554582197E-2</v>
      </c>
      <c r="AM1050" s="14">
        <v>0.100799166270614</v>
      </c>
      <c r="AN1050" s="14">
        <v>8.6093414879897995E-2</v>
      </c>
      <c r="AO1050" s="14"/>
      <c r="AP1050" s="14">
        <v>0.21843916911492001</v>
      </c>
      <c r="AQ1050" s="14">
        <v>0.116173944439723</v>
      </c>
      <c r="AR1050" s="14">
        <v>9.0685923119295797E-2</v>
      </c>
      <c r="AS1050" s="14">
        <v>0.16037069828557901</v>
      </c>
      <c r="AT1050" s="14">
        <v>0.123553047455441</v>
      </c>
      <c r="AU1050" s="14"/>
      <c r="AV1050" s="14" t="s">
        <v>84</v>
      </c>
      <c r="AW1050" s="14">
        <v>0.137852141471901</v>
      </c>
      <c r="AX1050" s="14">
        <v>0.114421426756459</v>
      </c>
      <c r="AY1050" s="14">
        <v>0.17597034177561899</v>
      </c>
      <c r="AZ1050" s="14">
        <v>8.0561923482065298E-2</v>
      </c>
      <c r="BA1050" s="14"/>
      <c r="BB1050" s="14">
        <v>8.3064701304267005E-2</v>
      </c>
      <c r="BC1050" s="14">
        <v>0.20357900307773</v>
      </c>
      <c r="BD1050" s="14">
        <v>0.19727634517531301</v>
      </c>
      <c r="BE1050" s="14"/>
      <c r="BF1050" s="14">
        <v>0.15467639158753799</v>
      </c>
    </row>
    <row r="1051" spans="2:58" x14ac:dyDescent="0.35">
      <c r="B1051" t="s">
        <v>112</v>
      </c>
      <c r="C1051" s="14">
        <v>0.46269271898317699</v>
      </c>
      <c r="D1051" s="14">
        <v>0.43193052763015599</v>
      </c>
      <c r="E1051" s="14">
        <v>0.49221655894551097</v>
      </c>
      <c r="F1051" s="14"/>
      <c r="G1051" s="14">
        <v>0.45984064442178502</v>
      </c>
      <c r="H1051" s="14">
        <v>0.452065217139826</v>
      </c>
      <c r="I1051" s="14">
        <v>0.49358259906527202</v>
      </c>
      <c r="J1051" s="14">
        <v>0.45799092015320902</v>
      </c>
      <c r="K1051" s="14">
        <v>0.46449610271334602</v>
      </c>
      <c r="L1051" s="14">
        <v>0.45074445957826298</v>
      </c>
      <c r="M1051" s="14"/>
      <c r="N1051" s="14">
        <v>0.47143320540555</v>
      </c>
      <c r="O1051" s="14">
        <v>0.46675113194715201</v>
      </c>
      <c r="P1051" s="14">
        <v>0.474809881014021</v>
      </c>
      <c r="Q1051" s="14">
        <v>0.44101015853898801</v>
      </c>
      <c r="R1051" s="14"/>
      <c r="S1051" s="14">
        <v>0.37853943852227201</v>
      </c>
      <c r="T1051" s="14">
        <v>0.47234465594529101</v>
      </c>
      <c r="U1051" s="14">
        <v>0.40584734749397999</v>
      </c>
      <c r="V1051" s="14">
        <v>0.38167076650506798</v>
      </c>
      <c r="W1051" s="14">
        <v>0.45634585864195198</v>
      </c>
      <c r="X1051" s="14">
        <v>0.50562099999892196</v>
      </c>
      <c r="Y1051" s="14">
        <v>0.431587568238403</v>
      </c>
      <c r="Z1051" s="14">
        <v>0.668200274371055</v>
      </c>
      <c r="AA1051" s="14">
        <v>0.48204380634923599</v>
      </c>
      <c r="AB1051" s="14">
        <v>0.54302755064774699</v>
      </c>
      <c r="AC1051" s="14">
        <v>0.52945905908339497</v>
      </c>
      <c r="AD1051" s="14">
        <v>0.482031027980522</v>
      </c>
      <c r="AE1051" s="14"/>
      <c r="AF1051" s="14">
        <v>0.36046731341318899</v>
      </c>
      <c r="AG1051" s="14">
        <v>0.54138988212092798</v>
      </c>
      <c r="AH1051" s="14">
        <v>0.48231641800443498</v>
      </c>
      <c r="AI1051" s="14"/>
      <c r="AJ1051" s="14">
        <v>0.27648062892386399</v>
      </c>
      <c r="AK1051" s="14">
        <v>0.55378192650068803</v>
      </c>
      <c r="AL1051" s="14">
        <v>0.55997245403114104</v>
      </c>
      <c r="AM1051" s="14">
        <v>0.56789072655218997</v>
      </c>
      <c r="AN1051" s="14">
        <v>0.54073825958711197</v>
      </c>
      <c r="AO1051" s="14"/>
      <c r="AP1051" s="14">
        <v>0.14675914902336901</v>
      </c>
      <c r="AQ1051" s="14">
        <v>0.58886401874158201</v>
      </c>
      <c r="AR1051" s="14">
        <v>0.56481082464447796</v>
      </c>
      <c r="AS1051" s="14">
        <v>0.37638404422459998</v>
      </c>
      <c r="AT1051" s="14">
        <v>0.39055295446847699</v>
      </c>
      <c r="AU1051" s="14"/>
      <c r="AV1051" s="14" t="s">
        <v>84</v>
      </c>
      <c r="AW1051" s="14">
        <v>0.46256388335599902</v>
      </c>
      <c r="AX1051" s="14">
        <v>0.490277956799687</v>
      </c>
      <c r="AY1051" s="14">
        <v>0.42205588821800499</v>
      </c>
      <c r="AZ1051" s="14">
        <v>0.71384103404490296</v>
      </c>
      <c r="BA1051" s="14"/>
      <c r="BB1051" s="14">
        <v>0.62838198469068496</v>
      </c>
      <c r="BC1051" s="14">
        <v>0.23019359769616701</v>
      </c>
      <c r="BD1051" s="14">
        <v>0.28006813570007999</v>
      </c>
      <c r="BE1051" s="14"/>
      <c r="BF1051" s="14">
        <v>0.39457302482436002</v>
      </c>
    </row>
    <row r="1052" spans="2:58" x14ac:dyDescent="0.35"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F1052" s="14"/>
      <c r="AG1052" s="14"/>
      <c r="AH1052" s="14"/>
      <c r="AI1052" s="14"/>
      <c r="AJ1052" s="14"/>
      <c r="AK1052" s="14"/>
      <c r="AL1052" s="14"/>
      <c r="AM1052" s="14"/>
      <c r="AN1052" s="14"/>
      <c r="AO1052" s="14"/>
      <c r="AP1052" s="14"/>
      <c r="AQ1052" s="14"/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  <c r="BE1052" s="14"/>
      <c r="BF1052" s="14"/>
    </row>
    <row r="1053" spans="2:58" x14ac:dyDescent="0.35">
      <c r="B1053" s="6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F1053" s="14"/>
      <c r="AG1053" s="14"/>
      <c r="AH1053" s="14"/>
      <c r="AI1053" s="14"/>
      <c r="AJ1053" s="14"/>
      <c r="AK1053" s="14"/>
      <c r="AL1053" s="14"/>
      <c r="AM1053" s="14"/>
      <c r="AN1053" s="14"/>
      <c r="AO1053" s="14"/>
      <c r="AP1053" s="14"/>
      <c r="AQ1053" s="14"/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  <c r="BE1053" s="14"/>
      <c r="BF1053" s="14"/>
    </row>
    <row r="1054" spans="2:58" x14ac:dyDescent="0.35">
      <c r="B1054" s="2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  <c r="BE1054" s="14"/>
      <c r="BF1054" s="14"/>
    </row>
    <row r="1055" spans="2:58" x14ac:dyDescent="0.35"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</row>
    <row r="1056" spans="2:58" x14ac:dyDescent="0.35"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  <c r="AO1056" s="14"/>
      <c r="AP1056" s="14"/>
      <c r="AQ1056" s="14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  <c r="BE1056" s="14"/>
      <c r="BF1056" s="14"/>
    </row>
    <row r="1057" spans="2:58" x14ac:dyDescent="0.35"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/>
      <c r="AO1057" s="14"/>
      <c r="AP1057" s="14"/>
      <c r="AQ1057" s="14"/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  <c r="BE1057" s="14"/>
      <c r="BF1057" s="14"/>
    </row>
    <row r="1058" spans="2:58" x14ac:dyDescent="0.35"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F1058" s="14"/>
      <c r="AG1058" s="14"/>
      <c r="AH1058" s="14"/>
      <c r="AI1058" s="14"/>
      <c r="AJ1058" s="14"/>
      <c r="AK1058" s="14"/>
      <c r="AL1058" s="14"/>
      <c r="AM1058" s="14"/>
      <c r="AN1058" s="14"/>
      <c r="AO1058" s="14"/>
      <c r="AP1058" s="14"/>
      <c r="AQ1058" s="14"/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  <c r="BE1058" s="14"/>
      <c r="BF1058" s="14"/>
    </row>
    <row r="1059" spans="2:58" x14ac:dyDescent="0.35"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/>
      <c r="AN1059" s="14"/>
      <c r="AO1059" s="14"/>
      <c r="AP1059" s="14"/>
      <c r="AQ1059" s="14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  <c r="BE1059" s="14"/>
      <c r="BF1059" s="14"/>
    </row>
    <row r="1060" spans="2:58" x14ac:dyDescent="0.35"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/>
      <c r="AO1060" s="14"/>
      <c r="AP1060" s="14"/>
      <c r="AQ1060" s="14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  <c r="BE1060" s="14"/>
      <c r="BF1060" s="14"/>
    </row>
    <row r="1061" spans="2:58" x14ac:dyDescent="0.35"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  <c r="BE1061" s="14"/>
      <c r="BF1061" s="14"/>
    </row>
    <row r="1062" spans="2:58" x14ac:dyDescent="0.35"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  <c r="BE1062" s="14"/>
      <c r="BF1062" s="14"/>
    </row>
    <row r="1063" spans="2:58" x14ac:dyDescent="0.35"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/>
      <c r="AJ1063" s="14"/>
      <c r="AK1063" s="14"/>
      <c r="AL1063" s="14"/>
      <c r="AM1063" s="14"/>
      <c r="AN1063" s="14"/>
      <c r="AO1063" s="14"/>
      <c r="AP1063" s="14"/>
      <c r="AQ1063" s="14"/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  <c r="BE1063" s="14"/>
      <c r="BF1063" s="14"/>
    </row>
    <row r="1064" spans="2:58" x14ac:dyDescent="0.35"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  <c r="BE1064" s="14"/>
      <c r="BF1064" s="14"/>
    </row>
    <row r="1065" spans="2:58" x14ac:dyDescent="0.35"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  <c r="AO1065" s="14"/>
      <c r="AP1065" s="14"/>
      <c r="AQ1065" s="14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  <c r="BE1065" s="14"/>
      <c r="BF1065" s="14"/>
    </row>
    <row r="1066" spans="2:58" x14ac:dyDescent="0.35"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  <c r="AL1066" s="14"/>
      <c r="AM1066" s="14"/>
      <c r="AN1066" s="14"/>
      <c r="AO1066" s="14"/>
      <c r="AP1066" s="14"/>
      <c r="AQ1066" s="14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  <c r="BE1066" s="14"/>
      <c r="BF1066" s="14"/>
    </row>
    <row r="1067" spans="2:58" x14ac:dyDescent="0.35"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  <c r="BE1067" s="14"/>
      <c r="BF1067" s="14"/>
    </row>
    <row r="1068" spans="2:58" x14ac:dyDescent="0.35">
      <c r="B1068" s="6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  <c r="BE1068" s="14"/>
      <c r="BF1068" s="14"/>
    </row>
    <row r="1069" spans="2:58" x14ac:dyDescent="0.35">
      <c r="B1069" s="2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  <c r="AL1069" s="14"/>
      <c r="AM1069" s="14"/>
      <c r="AN1069" s="14"/>
      <c r="AO1069" s="14"/>
      <c r="AP1069" s="14"/>
      <c r="AQ1069" s="14"/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  <c r="BE1069" s="14"/>
      <c r="BF1069" s="14"/>
    </row>
    <row r="1070" spans="2:58" x14ac:dyDescent="0.35"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  <c r="AO1070" s="14"/>
      <c r="AP1070" s="14"/>
      <c r="AQ1070" s="14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  <c r="BE1070" s="14"/>
      <c r="BF1070" s="14"/>
    </row>
    <row r="1071" spans="2:58" x14ac:dyDescent="0.35"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</row>
    <row r="1072" spans="2:58" x14ac:dyDescent="0.35"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  <c r="AO1072" s="14"/>
      <c r="AP1072" s="14"/>
      <c r="AQ1072" s="14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  <c r="BE1072" s="14"/>
      <c r="BF1072" s="14"/>
    </row>
    <row r="1073" spans="2:58" x14ac:dyDescent="0.35"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  <c r="BE1073" s="14"/>
      <c r="BF1073" s="14"/>
    </row>
    <row r="1074" spans="2:58" x14ac:dyDescent="0.35"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/>
      <c r="AM1074" s="14"/>
      <c r="AN1074" s="14"/>
      <c r="AO1074" s="14"/>
      <c r="AP1074" s="14"/>
      <c r="AQ1074" s="14"/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  <c r="BE1074" s="14"/>
      <c r="BF1074" s="14"/>
    </row>
    <row r="1075" spans="2:58" x14ac:dyDescent="0.35"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  <c r="AL1075" s="14"/>
      <c r="AM1075" s="14"/>
      <c r="AN1075" s="14"/>
      <c r="AO1075" s="14"/>
      <c r="AP1075" s="14"/>
      <c r="AQ1075" s="14"/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  <c r="BE1075" s="14"/>
      <c r="BF1075" s="14"/>
    </row>
    <row r="1076" spans="2:58" x14ac:dyDescent="0.35"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  <c r="AL1076" s="14"/>
      <c r="AM1076" s="14"/>
      <c r="AN1076" s="14"/>
      <c r="AO1076" s="14"/>
      <c r="AP1076" s="14"/>
      <c r="AQ1076" s="14"/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  <c r="BE1076" s="14"/>
      <c r="BF1076" s="14"/>
    </row>
    <row r="1077" spans="2:58" x14ac:dyDescent="0.35"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F1077" s="14"/>
      <c r="AG1077" s="14"/>
      <c r="AH1077" s="14"/>
      <c r="AI1077" s="14"/>
      <c r="AJ1077" s="14"/>
      <c r="AK1077" s="14"/>
      <c r="AL1077" s="14"/>
      <c r="AM1077" s="14"/>
      <c r="AN1077" s="14"/>
      <c r="AO1077" s="14"/>
      <c r="AP1077" s="14"/>
      <c r="AQ1077" s="14"/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  <c r="BE1077" s="14"/>
      <c r="BF1077" s="14"/>
    </row>
    <row r="1078" spans="2:58" x14ac:dyDescent="0.35"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/>
      <c r="AM1078" s="14"/>
      <c r="AN1078" s="14"/>
      <c r="AO1078" s="14"/>
      <c r="AP1078" s="14"/>
      <c r="AQ1078" s="14"/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  <c r="BE1078" s="14"/>
      <c r="BF1078" s="14"/>
    </row>
    <row r="1079" spans="2:58" x14ac:dyDescent="0.35"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  <c r="AL1079" s="14"/>
      <c r="AM1079" s="14"/>
      <c r="AN1079" s="14"/>
      <c r="AO1079" s="14"/>
      <c r="AP1079" s="14"/>
      <c r="AQ1079" s="14"/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  <c r="BE1079" s="14"/>
      <c r="BF1079" s="14"/>
    </row>
    <row r="1080" spans="2:58" x14ac:dyDescent="0.35"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4"/>
      <c r="AL1080" s="14"/>
      <c r="AM1080" s="14"/>
      <c r="AN1080" s="14"/>
      <c r="AO1080" s="14"/>
      <c r="AP1080" s="14"/>
      <c r="AQ1080" s="14"/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  <c r="BE1080" s="14"/>
      <c r="BF1080" s="14"/>
    </row>
    <row r="1081" spans="2:58" x14ac:dyDescent="0.35"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  <c r="AL1081" s="14"/>
      <c r="AM1081" s="14"/>
      <c r="AN1081" s="14"/>
      <c r="AO1081" s="14"/>
      <c r="AP1081" s="14"/>
      <c r="AQ1081" s="14"/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  <c r="BE1081" s="14"/>
      <c r="BF1081" s="14"/>
    </row>
    <row r="1082" spans="2:58" x14ac:dyDescent="0.35"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F1082" s="14"/>
      <c r="AG1082" s="14"/>
      <c r="AH1082" s="14"/>
      <c r="AI1082" s="14"/>
      <c r="AJ1082" s="14"/>
      <c r="AK1082" s="14"/>
      <c r="AL1082" s="14"/>
      <c r="AM1082" s="14"/>
      <c r="AN1082" s="14"/>
      <c r="AO1082" s="14"/>
      <c r="AP1082" s="14"/>
      <c r="AQ1082" s="14"/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  <c r="BE1082" s="14"/>
      <c r="BF1082" s="14"/>
    </row>
    <row r="1083" spans="2:58" x14ac:dyDescent="0.35">
      <c r="B1083" s="6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</row>
    <row r="1084" spans="2:58" x14ac:dyDescent="0.35">
      <c r="B1084" s="2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F1084" s="14"/>
      <c r="AG1084" s="14"/>
      <c r="AH1084" s="14"/>
      <c r="AI1084" s="14"/>
      <c r="AJ1084" s="14"/>
      <c r="AK1084" s="14"/>
      <c r="AL1084" s="14"/>
      <c r="AM1084" s="14"/>
      <c r="AN1084" s="14"/>
      <c r="AO1084" s="14"/>
      <c r="AP1084" s="14"/>
      <c r="AQ1084" s="14"/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  <c r="BE1084" s="14"/>
      <c r="BF1084" s="14"/>
    </row>
    <row r="1085" spans="2:58" x14ac:dyDescent="0.35"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  <c r="AL1085" s="14"/>
      <c r="AM1085" s="14"/>
      <c r="AN1085" s="14"/>
      <c r="AO1085" s="14"/>
      <c r="AP1085" s="14"/>
      <c r="AQ1085" s="14"/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  <c r="BE1085" s="14"/>
      <c r="BF1085" s="14"/>
    </row>
    <row r="1086" spans="2:58" x14ac:dyDescent="0.35"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/>
      <c r="AO1086" s="14"/>
      <c r="AP1086" s="14"/>
      <c r="AQ1086" s="14"/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  <c r="BE1086" s="14"/>
      <c r="BF1086" s="14"/>
    </row>
    <row r="1087" spans="2:58" x14ac:dyDescent="0.35"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/>
      <c r="AO1087" s="14"/>
      <c r="AP1087" s="14"/>
      <c r="AQ1087" s="14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  <c r="BE1087" s="14"/>
      <c r="BF1087" s="14"/>
    </row>
    <row r="1088" spans="2:58" x14ac:dyDescent="0.35"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/>
      <c r="AM1088" s="14"/>
      <c r="AN1088" s="14"/>
      <c r="AO1088" s="14"/>
      <c r="AP1088" s="14"/>
      <c r="AQ1088" s="14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  <c r="BE1088" s="14"/>
      <c r="BF1088" s="14"/>
    </row>
    <row r="1089" spans="2:58" x14ac:dyDescent="0.35"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4"/>
      <c r="AL1089" s="14"/>
      <c r="AM1089" s="14"/>
      <c r="AN1089" s="14"/>
      <c r="AO1089" s="14"/>
      <c r="AP1089" s="14"/>
      <c r="AQ1089" s="14"/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  <c r="BE1089" s="14"/>
      <c r="BF1089" s="14"/>
    </row>
    <row r="1090" spans="2:58" x14ac:dyDescent="0.35"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  <c r="AL1090" s="14"/>
      <c r="AM1090" s="14"/>
      <c r="AN1090" s="14"/>
      <c r="AO1090" s="14"/>
      <c r="AP1090" s="14"/>
      <c r="AQ1090" s="14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  <c r="BE1090" s="14"/>
      <c r="BF1090" s="14"/>
    </row>
    <row r="1091" spans="2:58" x14ac:dyDescent="0.35"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/>
      <c r="AM1091" s="14"/>
      <c r="AN1091" s="14"/>
      <c r="AO1091" s="14"/>
      <c r="AP1091" s="14"/>
      <c r="AQ1091" s="14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  <c r="BE1091" s="14"/>
      <c r="BF1091" s="14"/>
    </row>
    <row r="1092" spans="2:58" x14ac:dyDescent="0.35"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  <c r="AL1092" s="14"/>
      <c r="AM1092" s="14"/>
      <c r="AN1092" s="14"/>
      <c r="AO1092" s="14"/>
      <c r="AP1092" s="14"/>
      <c r="AQ1092" s="14"/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  <c r="BE1092" s="14"/>
      <c r="BF1092" s="14"/>
    </row>
    <row r="1093" spans="2:58" x14ac:dyDescent="0.35"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  <c r="AL1093" s="14"/>
      <c r="AM1093" s="14"/>
      <c r="AN1093" s="14"/>
      <c r="AO1093" s="14"/>
      <c r="AP1093" s="14"/>
      <c r="AQ1093" s="14"/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  <c r="BE1093" s="14"/>
      <c r="BF1093" s="14"/>
    </row>
    <row r="1094" spans="2:58" x14ac:dyDescent="0.35">
      <c r="B1094" s="6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  <c r="AL1094" s="14"/>
      <c r="AM1094" s="14"/>
      <c r="AN1094" s="14"/>
      <c r="AO1094" s="14"/>
      <c r="AP1094" s="14"/>
      <c r="AQ1094" s="14"/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  <c r="BE1094" s="14"/>
      <c r="BF1094" s="14"/>
    </row>
    <row r="1095" spans="2:58" x14ac:dyDescent="0.35">
      <c r="B1095" s="2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/>
      <c r="AM1095" s="14"/>
      <c r="AN1095" s="14"/>
      <c r="AO1095" s="14"/>
      <c r="AP1095" s="14"/>
      <c r="AQ1095" s="14"/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  <c r="BE1095" s="14"/>
      <c r="BF1095" s="14"/>
    </row>
    <row r="1096" spans="2:58" x14ac:dyDescent="0.35"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  <c r="AL1096" s="14"/>
      <c r="AM1096" s="14"/>
      <c r="AN1096" s="14"/>
      <c r="AO1096" s="14"/>
      <c r="AP1096" s="14"/>
      <c r="AQ1096" s="14"/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  <c r="BE1096" s="14"/>
      <c r="BF1096" s="14"/>
    </row>
    <row r="1097" spans="2:58" x14ac:dyDescent="0.35"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  <c r="AL1097" s="14"/>
      <c r="AM1097" s="14"/>
      <c r="AN1097" s="14"/>
      <c r="AO1097" s="14"/>
      <c r="AP1097" s="14"/>
      <c r="AQ1097" s="14"/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  <c r="BE1097" s="14"/>
      <c r="BF1097" s="14"/>
    </row>
    <row r="1098" spans="2:58" x14ac:dyDescent="0.35"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F1098" s="14"/>
      <c r="AG1098" s="14"/>
      <c r="AH1098" s="14"/>
      <c r="AI1098" s="14"/>
      <c r="AJ1098" s="14"/>
      <c r="AK1098" s="14"/>
      <c r="AL1098" s="14"/>
      <c r="AM1098" s="14"/>
      <c r="AN1098" s="14"/>
      <c r="AO1098" s="14"/>
      <c r="AP1098" s="14"/>
      <c r="AQ1098" s="14"/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  <c r="BD1098" s="14"/>
      <c r="BE1098" s="14"/>
      <c r="BF1098" s="14"/>
    </row>
    <row r="1099" spans="2:58" x14ac:dyDescent="0.35"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F1099" s="14"/>
      <c r="AG1099" s="14"/>
      <c r="AH1099" s="14"/>
      <c r="AI1099" s="14"/>
      <c r="AJ1099" s="14"/>
      <c r="AK1099" s="14"/>
      <c r="AL1099" s="14"/>
      <c r="AM1099" s="14"/>
      <c r="AN1099" s="14"/>
      <c r="AO1099" s="14"/>
      <c r="AP1099" s="14"/>
      <c r="AQ1099" s="14"/>
      <c r="AR1099" s="14"/>
      <c r="AS1099" s="14"/>
      <c r="AT1099" s="14"/>
      <c r="AU1099" s="14"/>
      <c r="AV1099" s="14"/>
      <c r="AW1099" s="14"/>
      <c r="AX1099" s="14"/>
      <c r="AY1099" s="14"/>
      <c r="AZ1099" s="14"/>
      <c r="BA1099" s="14"/>
      <c r="BB1099" s="14"/>
      <c r="BC1099" s="14"/>
      <c r="BD1099" s="14"/>
      <c r="BE1099" s="14"/>
      <c r="BF1099" s="14"/>
    </row>
    <row r="1100" spans="2:58" x14ac:dyDescent="0.35"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F1100" s="14"/>
      <c r="AG1100" s="14"/>
      <c r="AH1100" s="14"/>
      <c r="AI1100" s="14"/>
      <c r="AJ1100" s="14"/>
      <c r="AK1100" s="14"/>
      <c r="AL1100" s="14"/>
      <c r="AM1100" s="14"/>
      <c r="AN1100" s="14"/>
      <c r="AO1100" s="14"/>
      <c r="AP1100" s="14"/>
      <c r="AQ1100" s="14"/>
      <c r="AR1100" s="14"/>
      <c r="AS1100" s="14"/>
      <c r="AT1100" s="14"/>
      <c r="AU1100" s="14"/>
      <c r="AV1100" s="14"/>
      <c r="AW1100" s="14"/>
      <c r="AX1100" s="14"/>
      <c r="AY1100" s="14"/>
      <c r="AZ1100" s="14"/>
      <c r="BA1100" s="14"/>
      <c r="BB1100" s="14"/>
      <c r="BC1100" s="14"/>
      <c r="BD1100" s="14"/>
      <c r="BE1100" s="14"/>
      <c r="BF1100" s="14"/>
    </row>
    <row r="1101" spans="2:58" x14ac:dyDescent="0.35"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F1101" s="14"/>
      <c r="AG1101" s="14"/>
      <c r="AH1101" s="14"/>
      <c r="AI1101" s="14"/>
      <c r="AJ1101" s="14"/>
      <c r="AK1101" s="14"/>
      <c r="AL1101" s="14"/>
      <c r="AM1101" s="14"/>
      <c r="AN1101" s="14"/>
      <c r="AO1101" s="14"/>
      <c r="AP1101" s="14"/>
      <c r="AQ1101" s="14"/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  <c r="BB1101" s="14"/>
      <c r="BC1101" s="14"/>
      <c r="BD1101" s="14"/>
      <c r="BE1101" s="14"/>
      <c r="BF1101" s="14"/>
    </row>
    <row r="1102" spans="2:58" x14ac:dyDescent="0.35"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/>
      <c r="AO1102" s="14"/>
      <c r="AP1102" s="14"/>
      <c r="AQ1102" s="14"/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  <c r="BE1102" s="14"/>
      <c r="BF1102" s="14"/>
    </row>
    <row r="1103" spans="2:58" x14ac:dyDescent="0.35"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/>
      <c r="AN1103" s="14"/>
      <c r="AO1103" s="14"/>
      <c r="AP1103" s="14"/>
      <c r="AQ1103" s="14"/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  <c r="BE1103" s="14"/>
      <c r="BF1103" s="14"/>
    </row>
    <row r="1104" spans="2:58" x14ac:dyDescent="0.35"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F1104" s="14"/>
      <c r="AG1104" s="14"/>
      <c r="AH1104" s="14"/>
      <c r="AI1104" s="14"/>
      <c r="AJ1104" s="14"/>
      <c r="AK1104" s="14"/>
      <c r="AL1104" s="14"/>
      <c r="AM1104" s="14"/>
      <c r="AN1104" s="14"/>
      <c r="AO1104" s="14"/>
      <c r="AP1104" s="14"/>
      <c r="AQ1104" s="14"/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  <c r="BE1104" s="14"/>
      <c r="BF1104" s="14"/>
    </row>
    <row r="1105" spans="2:58" x14ac:dyDescent="0.35">
      <c r="B1105" s="6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F1105" s="14"/>
      <c r="AG1105" s="14"/>
      <c r="AH1105" s="14"/>
      <c r="AI1105" s="14"/>
      <c r="AJ1105" s="14"/>
      <c r="AK1105" s="14"/>
      <c r="AL1105" s="14"/>
      <c r="AM1105" s="14"/>
      <c r="AN1105" s="14"/>
      <c r="AO1105" s="14"/>
      <c r="AP1105" s="14"/>
      <c r="AQ1105" s="14"/>
      <c r="AR1105" s="14"/>
      <c r="AS1105" s="14"/>
      <c r="AT1105" s="14"/>
      <c r="AU1105" s="14"/>
      <c r="AV1105" s="14"/>
      <c r="AW1105" s="14"/>
      <c r="AX1105" s="14"/>
      <c r="AY1105" s="14"/>
      <c r="AZ1105" s="14"/>
      <c r="BA1105" s="14"/>
      <c r="BB1105" s="14"/>
      <c r="BC1105" s="14"/>
      <c r="BD1105" s="14"/>
      <c r="BE1105" s="14"/>
      <c r="BF1105" s="14"/>
    </row>
    <row r="1106" spans="2:58" x14ac:dyDescent="0.35">
      <c r="B1106" s="2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F1106" s="14"/>
      <c r="AG1106" s="14"/>
      <c r="AH1106" s="14"/>
      <c r="AI1106" s="14"/>
      <c r="AJ1106" s="14"/>
      <c r="AK1106" s="14"/>
      <c r="AL1106" s="14"/>
      <c r="AM1106" s="14"/>
      <c r="AN1106" s="14"/>
      <c r="AO1106" s="14"/>
      <c r="AP1106" s="14"/>
      <c r="AQ1106" s="14"/>
      <c r="AR1106" s="14"/>
      <c r="AS1106" s="14"/>
      <c r="AT1106" s="14"/>
      <c r="AU1106" s="14"/>
      <c r="AV1106" s="14"/>
      <c r="AW1106" s="14"/>
      <c r="AX1106" s="14"/>
      <c r="AY1106" s="14"/>
      <c r="AZ1106" s="14"/>
      <c r="BA1106" s="14"/>
      <c r="BB1106" s="14"/>
      <c r="BC1106" s="14"/>
      <c r="BD1106" s="14"/>
      <c r="BE1106" s="14"/>
      <c r="BF1106" s="14"/>
    </row>
    <row r="1107" spans="2:58" x14ac:dyDescent="0.35"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  <c r="AL1107" s="14"/>
      <c r="AM1107" s="14"/>
      <c r="AN1107" s="14"/>
      <c r="AO1107" s="14"/>
      <c r="AP1107" s="14"/>
      <c r="AQ1107" s="14"/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  <c r="BD1107" s="14"/>
      <c r="BE1107" s="14"/>
      <c r="BF1107" s="14"/>
    </row>
    <row r="1108" spans="2:58" x14ac:dyDescent="0.35"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F1108" s="14"/>
      <c r="AG1108" s="14"/>
      <c r="AH1108" s="14"/>
      <c r="AI1108" s="14"/>
      <c r="AJ1108" s="14"/>
      <c r="AK1108" s="14"/>
      <c r="AL1108" s="14"/>
      <c r="AM1108" s="14"/>
      <c r="AN1108" s="14"/>
      <c r="AO1108" s="14"/>
      <c r="AP1108" s="14"/>
      <c r="AQ1108" s="14"/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  <c r="BD1108" s="14"/>
      <c r="BE1108" s="14"/>
      <c r="BF1108" s="14"/>
    </row>
    <row r="1109" spans="2:58" x14ac:dyDescent="0.35"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F1109" s="14"/>
      <c r="AG1109" s="14"/>
      <c r="AH1109" s="14"/>
      <c r="AI1109" s="14"/>
      <c r="AJ1109" s="14"/>
      <c r="AK1109" s="14"/>
      <c r="AL1109" s="14"/>
      <c r="AM1109" s="14"/>
      <c r="AN1109" s="14"/>
      <c r="AO1109" s="14"/>
      <c r="AP1109" s="14"/>
      <c r="AQ1109" s="14"/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  <c r="BE1109" s="14"/>
      <c r="BF1109" s="14"/>
    </row>
    <row r="1110" spans="2:58" x14ac:dyDescent="0.35"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/>
      <c r="AN1110" s="14"/>
      <c r="AO1110" s="14"/>
      <c r="AP1110" s="14"/>
      <c r="AQ1110" s="14"/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  <c r="BD1110" s="14"/>
      <c r="BE1110" s="14"/>
      <c r="BF1110" s="14"/>
    </row>
    <row r="1111" spans="2:58" x14ac:dyDescent="0.35"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4"/>
      <c r="AL1111" s="14"/>
      <c r="AM1111" s="14"/>
      <c r="AN1111" s="14"/>
      <c r="AO1111" s="14"/>
      <c r="AP1111" s="14"/>
      <c r="AQ1111" s="14"/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4"/>
      <c r="BC1111" s="14"/>
      <c r="BD1111" s="14"/>
      <c r="BE1111" s="14"/>
      <c r="BF1111" s="14"/>
    </row>
    <row r="1112" spans="2:58" x14ac:dyDescent="0.35"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F1112" s="14"/>
      <c r="AG1112" s="14"/>
      <c r="AH1112" s="14"/>
      <c r="AI1112" s="14"/>
      <c r="AJ1112" s="14"/>
      <c r="AK1112" s="14"/>
      <c r="AL1112" s="14"/>
      <c r="AM1112" s="14"/>
      <c r="AN1112" s="14"/>
      <c r="AO1112" s="14"/>
      <c r="AP1112" s="14"/>
      <c r="AQ1112" s="14"/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  <c r="BE1112" s="14"/>
      <c r="BF1112" s="14"/>
    </row>
    <row r="1113" spans="2:58" x14ac:dyDescent="0.35"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F1113" s="14"/>
      <c r="AG1113" s="14"/>
      <c r="AH1113" s="14"/>
      <c r="AI1113" s="14"/>
      <c r="AJ1113" s="14"/>
      <c r="AK1113" s="14"/>
      <c r="AL1113" s="14"/>
      <c r="AM1113" s="14"/>
      <c r="AN1113" s="14"/>
      <c r="AO1113" s="14"/>
      <c r="AP1113" s="14"/>
      <c r="AQ1113" s="14"/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  <c r="BE1113" s="14"/>
      <c r="BF1113" s="14"/>
    </row>
    <row r="1114" spans="2:58" x14ac:dyDescent="0.35"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  <c r="AL1114" s="14"/>
      <c r="AM1114" s="14"/>
      <c r="AN1114" s="14"/>
      <c r="AO1114" s="14"/>
      <c r="AP1114" s="14"/>
      <c r="AQ1114" s="14"/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  <c r="BE1114" s="14"/>
      <c r="BF1114" s="14"/>
    </row>
    <row r="1115" spans="2:58" x14ac:dyDescent="0.35"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/>
      <c r="AO1115" s="14"/>
      <c r="AP1115" s="14"/>
      <c r="AQ1115" s="14"/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  <c r="BE1115" s="14"/>
      <c r="BF1115" s="14"/>
    </row>
    <row r="1116" spans="2:58" x14ac:dyDescent="0.35">
      <c r="B1116" s="6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F1116" s="14"/>
      <c r="AG1116" s="14"/>
      <c r="AH1116" s="14"/>
      <c r="AI1116" s="14"/>
      <c r="AJ1116" s="14"/>
      <c r="AK1116" s="14"/>
      <c r="AL1116" s="14"/>
      <c r="AM1116" s="14"/>
      <c r="AN1116" s="14"/>
      <c r="AO1116" s="14"/>
      <c r="AP1116" s="14"/>
      <c r="AQ1116" s="14"/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  <c r="BD1116" s="14"/>
      <c r="BE1116" s="14"/>
      <c r="BF1116" s="14"/>
    </row>
    <row r="1117" spans="2:58" x14ac:dyDescent="0.35">
      <c r="B1117" s="2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4"/>
      <c r="AF1117" s="14"/>
      <c r="AG1117" s="14"/>
      <c r="AH1117" s="14"/>
      <c r="AI1117" s="14"/>
      <c r="AJ1117" s="14"/>
      <c r="AK1117" s="14"/>
      <c r="AL1117" s="14"/>
      <c r="AM1117" s="14"/>
      <c r="AN1117" s="14"/>
      <c r="AO1117" s="14"/>
      <c r="AP1117" s="14"/>
      <c r="AQ1117" s="14"/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  <c r="BD1117" s="14"/>
      <c r="BE1117" s="14"/>
      <c r="BF1117" s="14"/>
    </row>
    <row r="1118" spans="2:58" x14ac:dyDescent="0.35"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F1118" s="14"/>
      <c r="AG1118" s="14"/>
      <c r="AH1118" s="14"/>
      <c r="AI1118" s="14"/>
      <c r="AJ1118" s="14"/>
      <c r="AK1118" s="14"/>
      <c r="AL1118" s="14"/>
      <c r="AM1118" s="14"/>
      <c r="AN1118" s="14"/>
      <c r="AO1118" s="14"/>
      <c r="AP1118" s="14"/>
      <c r="AQ1118" s="14"/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  <c r="BD1118" s="14"/>
      <c r="BE1118" s="14"/>
      <c r="BF1118" s="14"/>
    </row>
    <row r="1119" spans="2:58" x14ac:dyDescent="0.35"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  <c r="AL1119" s="14"/>
      <c r="AM1119" s="14"/>
      <c r="AN1119" s="14"/>
      <c r="AO1119" s="14"/>
      <c r="AP1119" s="14"/>
      <c r="AQ1119" s="14"/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  <c r="BD1119" s="14"/>
      <c r="BE1119" s="14"/>
      <c r="BF1119" s="14"/>
    </row>
    <row r="1120" spans="2:58" x14ac:dyDescent="0.35"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F1120" s="14"/>
      <c r="AG1120" s="14"/>
      <c r="AH1120" s="14"/>
      <c r="AI1120" s="14"/>
      <c r="AJ1120" s="14"/>
      <c r="AK1120" s="14"/>
      <c r="AL1120" s="14"/>
      <c r="AM1120" s="14"/>
      <c r="AN1120" s="14"/>
      <c r="AO1120" s="14"/>
      <c r="AP1120" s="14"/>
      <c r="AQ1120" s="14"/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4"/>
      <c r="BC1120" s="14"/>
      <c r="BD1120" s="14"/>
      <c r="BE1120" s="14"/>
      <c r="BF1120" s="14"/>
    </row>
    <row r="1121" spans="3:58" x14ac:dyDescent="0.35"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/>
      <c r="BE1121" s="14"/>
      <c r="BF1121" s="14"/>
    </row>
    <row r="1122" spans="3:58" x14ac:dyDescent="0.35"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F1122" s="14"/>
      <c r="AG1122" s="14"/>
      <c r="AH1122" s="14"/>
      <c r="AI1122" s="14"/>
      <c r="AJ1122" s="14"/>
      <c r="AK1122" s="14"/>
      <c r="AL1122" s="14"/>
      <c r="AM1122" s="14"/>
      <c r="AN1122" s="14"/>
      <c r="AO1122" s="14"/>
      <c r="AP1122" s="14"/>
      <c r="AQ1122" s="14"/>
      <c r="AR1122" s="14"/>
      <c r="AS1122" s="14"/>
      <c r="AT1122" s="14"/>
      <c r="AU1122" s="14"/>
      <c r="AV1122" s="14"/>
      <c r="AW1122" s="14"/>
      <c r="AX1122" s="14"/>
      <c r="AY1122" s="14"/>
      <c r="AZ1122" s="14"/>
      <c r="BA1122" s="14"/>
      <c r="BB1122" s="14"/>
      <c r="BC1122" s="14"/>
      <c r="BD1122" s="14"/>
      <c r="BE1122" s="14"/>
      <c r="BF1122" s="14"/>
    </row>
    <row r="1123" spans="3:58" x14ac:dyDescent="0.35"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F1123" s="14"/>
      <c r="AG1123" s="14"/>
      <c r="AH1123" s="14"/>
      <c r="AI1123" s="14"/>
      <c r="AJ1123" s="14"/>
      <c r="AK1123" s="14"/>
      <c r="AL1123" s="14"/>
      <c r="AM1123" s="14"/>
      <c r="AN1123" s="14"/>
      <c r="AO1123" s="14"/>
      <c r="AP1123" s="14"/>
      <c r="AQ1123" s="14"/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  <c r="BE1123" s="14"/>
      <c r="BF1123" s="14"/>
    </row>
    <row r="1124" spans="3:58" x14ac:dyDescent="0.35"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F1124" s="14"/>
      <c r="AG1124" s="14"/>
      <c r="AH1124" s="14"/>
      <c r="AI1124" s="14"/>
      <c r="AJ1124" s="14"/>
      <c r="AK1124" s="14"/>
      <c r="AL1124" s="14"/>
      <c r="AM1124" s="14"/>
      <c r="AN1124" s="14"/>
      <c r="AO1124" s="14"/>
      <c r="AP1124" s="14"/>
      <c r="AQ1124" s="14"/>
      <c r="AR1124" s="14"/>
      <c r="AS1124" s="14"/>
      <c r="AT1124" s="14"/>
      <c r="AU1124" s="14"/>
      <c r="AV1124" s="14"/>
      <c r="AW1124" s="14"/>
      <c r="AX1124" s="14"/>
      <c r="AY1124" s="14"/>
      <c r="AZ1124" s="14"/>
      <c r="BA1124" s="14"/>
      <c r="BB1124" s="14"/>
      <c r="BC1124" s="14"/>
      <c r="BD1124" s="14"/>
      <c r="BE1124" s="14"/>
      <c r="BF1124" s="14"/>
    </row>
    <row r="1125" spans="3:58" x14ac:dyDescent="0.35"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F1125" s="14"/>
      <c r="AG1125" s="14"/>
      <c r="AH1125" s="14"/>
      <c r="AI1125" s="14"/>
      <c r="AJ1125" s="14"/>
      <c r="AK1125" s="14"/>
      <c r="AL1125" s="14"/>
      <c r="AM1125" s="14"/>
      <c r="AN1125" s="14"/>
      <c r="AO1125" s="14"/>
      <c r="AP1125" s="14"/>
      <c r="AQ1125" s="14"/>
      <c r="AR1125" s="14"/>
      <c r="AS1125" s="14"/>
      <c r="AT1125" s="14"/>
      <c r="AU1125" s="14"/>
      <c r="AV1125" s="14"/>
      <c r="AW1125" s="14"/>
      <c r="AX1125" s="14"/>
      <c r="AY1125" s="14"/>
      <c r="AZ1125" s="14"/>
      <c r="BA1125" s="14"/>
      <c r="BB1125" s="14"/>
      <c r="BC1125" s="14"/>
      <c r="BD1125" s="14"/>
      <c r="BE1125" s="14"/>
      <c r="BF1125" s="14"/>
    </row>
    <row r="1126" spans="3:58" x14ac:dyDescent="0.35"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  <c r="AF1126" s="14"/>
      <c r="AG1126" s="14"/>
      <c r="AH1126" s="14"/>
      <c r="AI1126" s="14"/>
      <c r="AJ1126" s="14"/>
      <c r="AK1126" s="14"/>
      <c r="AL1126" s="14"/>
      <c r="AM1126" s="14"/>
      <c r="AN1126" s="14"/>
      <c r="AO1126" s="14"/>
      <c r="AP1126" s="14"/>
      <c r="AQ1126" s="14"/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  <c r="BE1126" s="14"/>
      <c r="BF1126" s="14"/>
    </row>
    <row r="1127" spans="3:58" x14ac:dyDescent="0.35"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  <c r="AD1127" s="14"/>
      <c r="AE1127" s="14"/>
      <c r="AF1127" s="14"/>
      <c r="AG1127" s="14"/>
      <c r="AH1127" s="14"/>
      <c r="AI1127" s="14"/>
      <c r="AJ1127" s="14"/>
      <c r="AK1127" s="14"/>
      <c r="AL1127" s="14"/>
      <c r="AM1127" s="14"/>
      <c r="AN1127" s="14"/>
      <c r="AO1127" s="14"/>
      <c r="AP1127" s="14"/>
      <c r="AQ1127" s="14"/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  <c r="BD1127" s="14"/>
      <c r="BE1127" s="14"/>
      <c r="BF1127" s="14"/>
    </row>
    <row r="1128" spans="3:58" x14ac:dyDescent="0.35"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4"/>
      <c r="AL1128" s="14"/>
      <c r="AM1128" s="14"/>
      <c r="AN1128" s="14"/>
      <c r="AO1128" s="14"/>
      <c r="AP1128" s="14"/>
      <c r="AQ1128" s="14"/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  <c r="BE1128" s="14"/>
      <c r="BF1128" s="14"/>
    </row>
    <row r="1129" spans="3:58" x14ac:dyDescent="0.35"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F1129" s="14"/>
      <c r="AG1129" s="14"/>
      <c r="AH1129" s="14"/>
      <c r="AI1129" s="14"/>
      <c r="AJ1129" s="14"/>
      <c r="AK1129" s="14"/>
      <c r="AL1129" s="14"/>
      <c r="AM1129" s="14"/>
      <c r="AN1129" s="14"/>
      <c r="AO1129" s="14"/>
      <c r="AP1129" s="14"/>
      <c r="AQ1129" s="14"/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  <c r="BE1129" s="14"/>
      <c r="BF1129" s="14"/>
    </row>
    <row r="1130" spans="3:58" x14ac:dyDescent="0.35"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/>
      <c r="AO1130" s="14"/>
      <c r="AP1130" s="14"/>
      <c r="AQ1130" s="14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  <c r="BE1130" s="14"/>
      <c r="BF1130" s="14"/>
    </row>
    <row r="1131" spans="3:58" x14ac:dyDescent="0.35"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F1131" s="14"/>
      <c r="AG1131" s="14"/>
      <c r="AH1131" s="14"/>
      <c r="AI1131" s="14"/>
      <c r="AJ1131" s="14"/>
      <c r="AK1131" s="14"/>
      <c r="AL1131" s="14"/>
      <c r="AM1131" s="14"/>
      <c r="AN1131" s="14"/>
      <c r="AO1131" s="14"/>
      <c r="AP1131" s="14"/>
      <c r="AQ1131" s="14"/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  <c r="BD1131" s="14"/>
      <c r="BE1131" s="14"/>
      <c r="BF1131" s="14"/>
    </row>
    <row r="1132" spans="3:58" x14ac:dyDescent="0.35"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  <c r="AL1132" s="14"/>
      <c r="AM1132" s="14"/>
      <c r="AN1132" s="14"/>
      <c r="AO1132" s="14"/>
      <c r="AP1132" s="14"/>
      <c r="AQ1132" s="14"/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/>
      <c r="BE1132" s="14"/>
      <c r="BF1132" s="14"/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16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8" width="20.6328125" customWidth="1"/>
  </cols>
  <sheetData>
    <row r="2" spans="2:8" ht="40" customHeight="1" x14ac:dyDescent="0.35">
      <c r="D2" s="30" t="s">
        <v>79</v>
      </c>
      <c r="E2" s="27"/>
      <c r="F2" s="27"/>
      <c r="G2" s="27"/>
      <c r="H2" s="27"/>
    </row>
    <row r="6" spans="2:8" ht="50" customHeight="1" x14ac:dyDescent="0.35">
      <c r="B6" s="17" t="s">
        <v>15</v>
      </c>
      <c r="C6" s="17" t="s">
        <v>72</v>
      </c>
      <c r="D6" s="17" t="s">
        <v>73</v>
      </c>
      <c r="E6" s="17" t="s">
        <v>74</v>
      </c>
      <c r="F6" s="17" t="s">
        <v>75</v>
      </c>
      <c r="G6" s="17" t="s">
        <v>76</v>
      </c>
    </row>
    <row r="7" spans="2:8" x14ac:dyDescent="0.35">
      <c r="B7" s="15" t="s">
        <v>77</v>
      </c>
      <c r="C7" s="14">
        <v>0.80798738762911204</v>
      </c>
      <c r="D7" s="14">
        <v>0.76614140820965704</v>
      </c>
      <c r="E7" s="14">
        <v>0.59558681271194602</v>
      </c>
      <c r="F7" s="14">
        <v>0.75596289297400499</v>
      </c>
      <c r="G7" s="14">
        <v>0.84527369526516705</v>
      </c>
    </row>
    <row r="8" spans="2:8" ht="29" x14ac:dyDescent="0.35">
      <c r="B8" s="15" t="s">
        <v>78</v>
      </c>
      <c r="C8" s="14">
        <v>0.14411816417065901</v>
      </c>
      <c r="D8" s="14">
        <v>0.186175040691342</v>
      </c>
      <c r="E8" s="14">
        <v>0.25924284574732498</v>
      </c>
      <c r="F8" s="14">
        <v>0.178602014865197</v>
      </c>
      <c r="G8" s="14">
        <v>0.115265625736343</v>
      </c>
    </row>
    <row r="9" spans="2:8" x14ac:dyDescent="0.35">
      <c r="B9" s="15" t="s">
        <v>52</v>
      </c>
      <c r="C9" s="14">
        <v>4.7894448200229499E-2</v>
      </c>
      <c r="D9" s="14">
        <v>4.7683551099001499E-2</v>
      </c>
      <c r="E9" s="14">
        <v>0.14517034154073</v>
      </c>
      <c r="F9" s="14">
        <v>6.5435092160797695E-2</v>
      </c>
      <c r="G9" s="14">
        <v>3.9460678998490498E-2</v>
      </c>
    </row>
    <row r="10" spans="2:8" x14ac:dyDescent="0.35">
      <c r="B10" s="16"/>
      <c r="C10" s="16"/>
      <c r="D10" s="16"/>
      <c r="E10" s="16"/>
      <c r="F10" s="16"/>
      <c r="G10" s="16"/>
    </row>
    <row r="11" spans="2:8" x14ac:dyDescent="0.35">
      <c r="B11" t="s">
        <v>80</v>
      </c>
    </row>
    <row r="12" spans="2:8" x14ac:dyDescent="0.35">
      <c r="B12" t="s">
        <v>81</v>
      </c>
    </row>
    <row r="16" spans="2:8" x14ac:dyDescent="0.35">
      <c r="B16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F16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85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77</v>
      </c>
      <c r="C9" s="14">
        <v>0.80798738762911204</v>
      </c>
      <c r="D9" s="14">
        <v>0.82765452864688505</v>
      </c>
      <c r="E9" s="14">
        <v>0.78919024861672005</v>
      </c>
      <c r="F9" s="14"/>
      <c r="G9" s="14">
        <v>0.72268832245916204</v>
      </c>
      <c r="H9" s="14">
        <v>0.79042943179049596</v>
      </c>
      <c r="I9" s="14">
        <v>0.80961779240706899</v>
      </c>
      <c r="J9" s="14">
        <v>0.80826090310633802</v>
      </c>
      <c r="K9" s="14">
        <v>0.85396447608004999</v>
      </c>
      <c r="L9" s="14">
        <v>0.84655560071365699</v>
      </c>
      <c r="M9" s="14"/>
      <c r="N9" s="14">
        <v>0.84943172474669204</v>
      </c>
      <c r="O9" s="14">
        <v>0.81695034595034099</v>
      </c>
      <c r="P9" s="14">
        <v>0.80106826847849899</v>
      </c>
      <c r="Q9" s="14">
        <v>0.760392795818147</v>
      </c>
      <c r="R9" s="14"/>
      <c r="S9" s="14">
        <v>0.77906667412836605</v>
      </c>
      <c r="T9" s="14">
        <v>0.825715888423873</v>
      </c>
      <c r="U9" s="14">
        <v>0.78274998207145197</v>
      </c>
      <c r="V9" s="14">
        <v>0.78369556693449305</v>
      </c>
      <c r="W9" s="14">
        <v>0.83615427942994902</v>
      </c>
      <c r="X9" s="14">
        <v>0.82901527455708302</v>
      </c>
      <c r="Y9" s="14">
        <v>0.805728586164567</v>
      </c>
      <c r="Z9" s="14">
        <v>0.82239276353453705</v>
      </c>
      <c r="AA9" s="14">
        <v>0.76867046875523204</v>
      </c>
      <c r="AB9" s="14">
        <v>0.845497533264151</v>
      </c>
      <c r="AC9" s="14">
        <v>0.87669765563424096</v>
      </c>
      <c r="AD9" s="14">
        <v>0.78101929242493195</v>
      </c>
      <c r="AE9" s="14"/>
      <c r="AF9" s="14">
        <v>0.84067736196218201</v>
      </c>
      <c r="AG9" s="14">
        <v>0.847176016667746</v>
      </c>
      <c r="AH9" s="14">
        <v>0.63452807580706205</v>
      </c>
      <c r="AI9" s="14"/>
      <c r="AJ9" s="14">
        <v>0.86285033201323702</v>
      </c>
      <c r="AK9" s="14">
        <v>0.85070480426061801</v>
      </c>
      <c r="AL9" s="14">
        <v>0.86343549326800895</v>
      </c>
      <c r="AM9" s="14">
        <v>0.83066149039415704</v>
      </c>
      <c r="AN9" s="14">
        <v>0.53266322505216801</v>
      </c>
      <c r="AO9" s="14"/>
      <c r="AP9" s="14">
        <v>0.87598333068351197</v>
      </c>
      <c r="AQ9" s="14">
        <v>0.85815051157072297</v>
      </c>
      <c r="AR9" s="14">
        <v>0.795196516944494</v>
      </c>
      <c r="AS9" s="14">
        <v>0.87750003732442206</v>
      </c>
      <c r="AT9" s="14">
        <v>0.64339059181570502</v>
      </c>
      <c r="AU9" s="14"/>
      <c r="AV9" s="14" t="s">
        <v>84</v>
      </c>
      <c r="AW9" s="14">
        <v>0.788339631443565</v>
      </c>
      <c r="AX9" s="14">
        <v>0.82487945762050896</v>
      </c>
      <c r="AY9" s="14">
        <v>0.86972242681164502</v>
      </c>
      <c r="AZ9" s="14">
        <v>0.83818950512467505</v>
      </c>
      <c r="BA9" s="14"/>
      <c r="BB9" s="14">
        <v>0.87500417441888301</v>
      </c>
      <c r="BC9" s="14">
        <v>0.93277248174051297</v>
      </c>
      <c r="BD9" s="14">
        <v>0.70829979911361096</v>
      </c>
      <c r="BE9" s="14"/>
      <c r="BF9" s="14">
        <v>0.84121269153837297</v>
      </c>
    </row>
    <row r="10" spans="2:58" ht="29" x14ac:dyDescent="0.35">
      <c r="B10" s="15" t="s">
        <v>78</v>
      </c>
      <c r="C10" s="14">
        <v>0.14411816417065901</v>
      </c>
      <c r="D10" s="14">
        <v>0.13623596039424199</v>
      </c>
      <c r="E10" s="14">
        <v>0.15124337991619899</v>
      </c>
      <c r="F10" s="14"/>
      <c r="G10" s="14">
        <v>0.212605592663309</v>
      </c>
      <c r="H10" s="14">
        <v>0.163882925481382</v>
      </c>
      <c r="I10" s="14">
        <v>0.14315711622885399</v>
      </c>
      <c r="J10" s="14">
        <v>0.141143321059123</v>
      </c>
      <c r="K10" s="14">
        <v>9.6830221961260496E-2</v>
      </c>
      <c r="L10" s="14">
        <v>0.117481180385859</v>
      </c>
      <c r="M10" s="14"/>
      <c r="N10" s="14">
        <v>0.119810005362833</v>
      </c>
      <c r="O10" s="14">
        <v>0.13370497934682801</v>
      </c>
      <c r="P10" s="14">
        <v>0.14779035161319301</v>
      </c>
      <c r="Q10" s="14">
        <v>0.176677746901687</v>
      </c>
      <c r="R10" s="14"/>
      <c r="S10" s="14">
        <v>0.157379790213236</v>
      </c>
      <c r="T10" s="14">
        <v>0.132748501060831</v>
      </c>
      <c r="U10" s="14">
        <v>0.15068604842472999</v>
      </c>
      <c r="V10" s="14">
        <v>0.15530649384595099</v>
      </c>
      <c r="W10" s="14">
        <v>0.143388931410456</v>
      </c>
      <c r="X10" s="14">
        <v>0.131146184647292</v>
      </c>
      <c r="Y10" s="14">
        <v>0.153286261506171</v>
      </c>
      <c r="Z10" s="14">
        <v>0.154535358233925</v>
      </c>
      <c r="AA10" s="14">
        <v>0.18391578185742</v>
      </c>
      <c r="AB10" s="14">
        <v>0.100849579446115</v>
      </c>
      <c r="AC10" s="14">
        <v>8.3390110492617797E-2</v>
      </c>
      <c r="AD10" s="14">
        <v>0.16839438244403801</v>
      </c>
      <c r="AE10" s="14"/>
      <c r="AF10" s="14">
        <v>0.123287350086661</v>
      </c>
      <c r="AG10" s="14">
        <v>0.116445923114968</v>
      </c>
      <c r="AH10" s="14">
        <v>0.267555942557686</v>
      </c>
      <c r="AI10" s="14"/>
      <c r="AJ10" s="14">
        <v>0.10670030423518501</v>
      </c>
      <c r="AK10" s="14">
        <v>0.11348946223645499</v>
      </c>
      <c r="AL10" s="14">
        <v>0.11948012465553599</v>
      </c>
      <c r="AM10" s="14">
        <v>0.16933850960584301</v>
      </c>
      <c r="AN10" s="14">
        <v>0.32709816128041602</v>
      </c>
      <c r="AO10" s="14"/>
      <c r="AP10" s="14">
        <v>9.70574673539044E-2</v>
      </c>
      <c r="AQ10" s="14">
        <v>0.107575788539091</v>
      </c>
      <c r="AR10" s="14">
        <v>0.14526125118071501</v>
      </c>
      <c r="AS10" s="14">
        <v>9.9651808346465698E-2</v>
      </c>
      <c r="AT10" s="14">
        <v>0.19090266646104301</v>
      </c>
      <c r="AU10" s="14"/>
      <c r="AV10" s="14" t="s">
        <v>84</v>
      </c>
      <c r="AW10" s="14">
        <v>0.17197538977841001</v>
      </c>
      <c r="AX10" s="14">
        <v>0.13220610870497099</v>
      </c>
      <c r="AY10" s="14">
        <v>0.107018684237922</v>
      </c>
      <c r="AZ10" s="14">
        <v>3.5504915622972102E-2</v>
      </c>
      <c r="BA10" s="14"/>
      <c r="BB10" s="14">
        <v>0.112077139751956</v>
      </c>
      <c r="BC10" s="14">
        <v>5.1654398272564801E-2</v>
      </c>
      <c r="BD10" s="14">
        <v>0.2053358146449</v>
      </c>
      <c r="BE10" s="14"/>
      <c r="BF10" s="14">
        <v>0.123975179385756</v>
      </c>
    </row>
    <row r="11" spans="2:58" x14ac:dyDescent="0.35">
      <c r="B11" s="15" t="s">
        <v>52</v>
      </c>
      <c r="C11" s="20">
        <v>4.7894448200229499E-2</v>
      </c>
      <c r="D11" s="20">
        <v>3.6109510958872902E-2</v>
      </c>
      <c r="E11" s="20">
        <v>5.95663714670807E-2</v>
      </c>
      <c r="F11" s="20"/>
      <c r="G11" s="20">
        <v>6.4706084877529393E-2</v>
      </c>
      <c r="H11" s="20">
        <v>4.56876427281213E-2</v>
      </c>
      <c r="I11" s="20">
        <v>4.7225091364077397E-2</v>
      </c>
      <c r="J11" s="20">
        <v>5.0595775834539197E-2</v>
      </c>
      <c r="K11" s="20">
        <v>4.9205301958689801E-2</v>
      </c>
      <c r="L11" s="20">
        <v>3.5963218900484303E-2</v>
      </c>
      <c r="M11" s="20"/>
      <c r="N11" s="20">
        <v>3.0758269890475601E-2</v>
      </c>
      <c r="O11" s="20">
        <v>4.9344674702831798E-2</v>
      </c>
      <c r="P11" s="20">
        <v>5.11413799083087E-2</v>
      </c>
      <c r="Q11" s="20">
        <v>6.2929457280166107E-2</v>
      </c>
      <c r="R11" s="20"/>
      <c r="S11" s="20">
        <v>6.3553535658397303E-2</v>
      </c>
      <c r="T11" s="20">
        <v>4.1535610515295897E-2</v>
      </c>
      <c r="U11" s="20">
        <v>6.6563969503818599E-2</v>
      </c>
      <c r="V11" s="20">
        <v>6.0997939219556402E-2</v>
      </c>
      <c r="W11" s="20">
        <v>2.04567891595955E-2</v>
      </c>
      <c r="X11" s="20">
        <v>3.9838540795625599E-2</v>
      </c>
      <c r="Y11" s="20">
        <v>4.0985152329261802E-2</v>
      </c>
      <c r="Z11" s="20">
        <v>2.3071878231538102E-2</v>
      </c>
      <c r="AA11" s="20">
        <v>4.7413749387348499E-2</v>
      </c>
      <c r="AB11" s="20">
        <v>5.3652887289733699E-2</v>
      </c>
      <c r="AC11" s="20">
        <v>3.9912233873141002E-2</v>
      </c>
      <c r="AD11" s="20">
        <v>5.0586325131030403E-2</v>
      </c>
      <c r="AE11" s="20"/>
      <c r="AF11" s="20">
        <v>3.6035287951157402E-2</v>
      </c>
      <c r="AG11" s="20">
        <v>3.6378060217286498E-2</v>
      </c>
      <c r="AH11" s="20">
        <v>9.7915981635251698E-2</v>
      </c>
      <c r="AI11" s="20"/>
      <c r="AJ11" s="20">
        <v>3.0449363751577599E-2</v>
      </c>
      <c r="AK11" s="20">
        <v>3.58057335029279E-2</v>
      </c>
      <c r="AL11" s="20">
        <v>1.70843820764555E-2</v>
      </c>
      <c r="AM11" s="20">
        <v>0</v>
      </c>
      <c r="AN11" s="20">
        <v>0.140238613667416</v>
      </c>
      <c r="AO11" s="20"/>
      <c r="AP11" s="20">
        <v>2.6959201962584101E-2</v>
      </c>
      <c r="AQ11" s="20">
        <v>3.4273699890186297E-2</v>
      </c>
      <c r="AR11" s="20">
        <v>5.9542231874790699E-2</v>
      </c>
      <c r="AS11" s="20">
        <v>2.2848154329112701E-2</v>
      </c>
      <c r="AT11" s="20">
        <v>0.165706741723252</v>
      </c>
      <c r="AU11" s="20"/>
      <c r="AV11" s="20" t="s">
        <v>84</v>
      </c>
      <c r="AW11" s="20">
        <v>3.96849787780248E-2</v>
      </c>
      <c r="AX11" s="20">
        <v>4.2914433674520101E-2</v>
      </c>
      <c r="AY11" s="20">
        <v>2.32588889504333E-2</v>
      </c>
      <c r="AZ11" s="20">
        <v>0.126305579252353</v>
      </c>
      <c r="BA11" s="20"/>
      <c r="BB11" s="20">
        <v>1.29186858291611E-2</v>
      </c>
      <c r="BC11" s="20">
        <v>1.5573119986922301E-2</v>
      </c>
      <c r="BD11" s="20">
        <v>8.6364386241488303E-2</v>
      </c>
      <c r="BE11" s="20"/>
      <c r="BF11" s="20">
        <v>3.4812129075870703E-2</v>
      </c>
    </row>
    <row r="12" spans="2:58" x14ac:dyDescent="0.35">
      <c r="B12" s="16"/>
    </row>
    <row r="13" spans="2:58" x14ac:dyDescent="0.35">
      <c r="B13" t="s">
        <v>80</v>
      </c>
    </row>
    <row r="14" spans="2:58" x14ac:dyDescent="0.35">
      <c r="B14" t="s">
        <v>81</v>
      </c>
    </row>
    <row r="16" spans="2:58" x14ac:dyDescent="0.35">
      <c r="B16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BF16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86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77</v>
      </c>
      <c r="C9" s="14">
        <v>0.76614140820965704</v>
      </c>
      <c r="D9" s="14">
        <v>0.78004155598315195</v>
      </c>
      <c r="E9" s="14">
        <v>0.75185082737713105</v>
      </c>
      <c r="F9" s="14"/>
      <c r="G9" s="14">
        <v>0.67306376070579699</v>
      </c>
      <c r="H9" s="14">
        <v>0.70816406481545302</v>
      </c>
      <c r="I9" s="14">
        <v>0.76535050490199197</v>
      </c>
      <c r="J9" s="14">
        <v>0.75110690612557296</v>
      </c>
      <c r="K9" s="14">
        <v>0.82651644766502097</v>
      </c>
      <c r="L9" s="14">
        <v>0.84750330899580195</v>
      </c>
      <c r="M9" s="14"/>
      <c r="N9" s="14">
        <v>0.824674930477726</v>
      </c>
      <c r="O9" s="14">
        <v>0.77378113693824802</v>
      </c>
      <c r="P9" s="14">
        <v>0.75209008728720705</v>
      </c>
      <c r="Q9" s="14">
        <v>0.70490322120647098</v>
      </c>
      <c r="R9" s="14"/>
      <c r="S9" s="14">
        <v>0.75075266987468603</v>
      </c>
      <c r="T9" s="14">
        <v>0.77318233026713801</v>
      </c>
      <c r="U9" s="14">
        <v>0.73106549575169</v>
      </c>
      <c r="V9" s="14">
        <v>0.74077114828064505</v>
      </c>
      <c r="W9" s="14">
        <v>0.78926871177429203</v>
      </c>
      <c r="X9" s="14">
        <v>0.73721322494420105</v>
      </c>
      <c r="Y9" s="14">
        <v>0.740959279773726</v>
      </c>
      <c r="Z9" s="14">
        <v>0.83669564028060694</v>
      </c>
      <c r="AA9" s="14">
        <v>0.75080375818001799</v>
      </c>
      <c r="AB9" s="14">
        <v>0.81898863585161596</v>
      </c>
      <c r="AC9" s="14">
        <v>0.82349895153714203</v>
      </c>
      <c r="AD9" s="14">
        <v>0.78542043491496605</v>
      </c>
      <c r="AE9" s="14"/>
      <c r="AF9" s="14">
        <v>0.80857489717294395</v>
      </c>
      <c r="AG9" s="14">
        <v>0.81232398790195004</v>
      </c>
      <c r="AH9" s="14">
        <v>0.54426128795061501</v>
      </c>
      <c r="AI9" s="14"/>
      <c r="AJ9" s="14">
        <v>0.830777546689207</v>
      </c>
      <c r="AK9" s="14">
        <v>0.80039544033540699</v>
      </c>
      <c r="AL9" s="14">
        <v>0.79883093262722205</v>
      </c>
      <c r="AM9" s="14">
        <v>0.79703741548015605</v>
      </c>
      <c r="AN9" s="14">
        <v>0.477658990093557</v>
      </c>
      <c r="AO9" s="14"/>
      <c r="AP9" s="14">
        <v>0.85931736721875596</v>
      </c>
      <c r="AQ9" s="14">
        <v>0.80383797531758805</v>
      </c>
      <c r="AR9" s="14">
        <v>0.795808212757532</v>
      </c>
      <c r="AS9" s="14">
        <v>0.814138398432386</v>
      </c>
      <c r="AT9" s="14">
        <v>0.52993845108233995</v>
      </c>
      <c r="AU9" s="14"/>
      <c r="AV9" s="14" t="s">
        <v>84</v>
      </c>
      <c r="AW9" s="14">
        <v>0.73921349704843498</v>
      </c>
      <c r="AX9" s="14">
        <v>0.79340272651592103</v>
      </c>
      <c r="AY9" s="14">
        <v>0.78207118050604596</v>
      </c>
      <c r="AZ9" s="14">
        <v>0.95689181732091899</v>
      </c>
      <c r="BA9" s="14"/>
      <c r="BB9" s="14">
        <v>0.81764602995068403</v>
      </c>
      <c r="BC9" s="14">
        <v>0.86499259100165704</v>
      </c>
      <c r="BD9" s="14">
        <v>0.65003115596910999</v>
      </c>
      <c r="BE9" s="14"/>
      <c r="BF9" s="14">
        <v>0.78731735447555196</v>
      </c>
    </row>
    <row r="10" spans="2:58" ht="29" x14ac:dyDescent="0.35">
      <c r="B10" s="15" t="s">
        <v>78</v>
      </c>
      <c r="C10" s="14">
        <v>0.186175040691342</v>
      </c>
      <c r="D10" s="14">
        <v>0.175474495114122</v>
      </c>
      <c r="E10" s="14">
        <v>0.19719429882377201</v>
      </c>
      <c r="F10" s="14"/>
      <c r="G10" s="14">
        <v>0.292226114150547</v>
      </c>
      <c r="H10" s="14">
        <v>0.22792137188505901</v>
      </c>
      <c r="I10" s="14">
        <v>0.19221005675907901</v>
      </c>
      <c r="J10" s="14">
        <v>0.191787474773184</v>
      </c>
      <c r="K10" s="14">
        <v>0.12511360101874699</v>
      </c>
      <c r="L10" s="14">
        <v>0.11325279098803499</v>
      </c>
      <c r="M10" s="14"/>
      <c r="N10" s="14">
        <v>0.14280482850019799</v>
      </c>
      <c r="O10" s="14">
        <v>0.17756717466660901</v>
      </c>
      <c r="P10" s="14">
        <v>0.189797074985149</v>
      </c>
      <c r="Q10" s="14">
        <v>0.24033479356729701</v>
      </c>
      <c r="R10" s="14"/>
      <c r="S10" s="14">
        <v>0.18452851480310001</v>
      </c>
      <c r="T10" s="14">
        <v>0.17398777169472801</v>
      </c>
      <c r="U10" s="14">
        <v>0.23264072430000199</v>
      </c>
      <c r="V10" s="14">
        <v>0.198458051474252</v>
      </c>
      <c r="W10" s="14">
        <v>0.163489581409648</v>
      </c>
      <c r="X10" s="14">
        <v>0.217593899612187</v>
      </c>
      <c r="Y10" s="14">
        <v>0.21924941859538399</v>
      </c>
      <c r="Z10" s="14">
        <v>0.13979374709620601</v>
      </c>
      <c r="AA10" s="14">
        <v>0.20216666918224499</v>
      </c>
      <c r="AB10" s="14">
        <v>0.14914916771081699</v>
      </c>
      <c r="AC10" s="14">
        <v>0.130626621728505</v>
      </c>
      <c r="AD10" s="14">
        <v>0.16312567904170899</v>
      </c>
      <c r="AE10" s="14"/>
      <c r="AF10" s="14">
        <v>0.15244741814917301</v>
      </c>
      <c r="AG10" s="14">
        <v>0.14454572934889501</v>
      </c>
      <c r="AH10" s="14">
        <v>0.37019081209511101</v>
      </c>
      <c r="AI10" s="14"/>
      <c r="AJ10" s="14">
        <v>0.140550592165294</v>
      </c>
      <c r="AK10" s="14">
        <v>0.16090897990978301</v>
      </c>
      <c r="AL10" s="14">
        <v>0.17591392964770899</v>
      </c>
      <c r="AM10" s="14">
        <v>0.202962584519844</v>
      </c>
      <c r="AN10" s="14">
        <v>0.40369903551604602</v>
      </c>
      <c r="AO10" s="14"/>
      <c r="AP10" s="14">
        <v>0.109321650755413</v>
      </c>
      <c r="AQ10" s="14">
        <v>0.16491055783199801</v>
      </c>
      <c r="AR10" s="14">
        <v>0.17835356737076899</v>
      </c>
      <c r="AS10" s="14">
        <v>0.12962529033769901</v>
      </c>
      <c r="AT10" s="14">
        <v>0.28504498005470502</v>
      </c>
      <c r="AU10" s="14"/>
      <c r="AV10" s="14" t="s">
        <v>84</v>
      </c>
      <c r="AW10" s="14">
        <v>0.224877606206103</v>
      </c>
      <c r="AX10" s="14">
        <v>0.15740114502570399</v>
      </c>
      <c r="AY10" s="14">
        <v>0.18541038003329</v>
      </c>
      <c r="AZ10" s="14">
        <v>0</v>
      </c>
      <c r="BA10" s="14"/>
      <c r="BB10" s="14">
        <v>0.16234526636937499</v>
      </c>
      <c r="BC10" s="14">
        <v>0.104241476722613</v>
      </c>
      <c r="BD10" s="14">
        <v>0.28272819056312298</v>
      </c>
      <c r="BE10" s="14"/>
      <c r="BF10" s="14">
        <v>0.176663564266865</v>
      </c>
    </row>
    <row r="11" spans="2:58" x14ac:dyDescent="0.35">
      <c r="B11" s="15" t="s">
        <v>52</v>
      </c>
      <c r="C11" s="20">
        <v>4.7683551099001499E-2</v>
      </c>
      <c r="D11" s="20">
        <v>4.4483948902726202E-2</v>
      </c>
      <c r="E11" s="20">
        <v>5.0954873799097501E-2</v>
      </c>
      <c r="F11" s="20"/>
      <c r="G11" s="20">
        <v>3.4710125143655103E-2</v>
      </c>
      <c r="H11" s="20">
        <v>6.39145632994879E-2</v>
      </c>
      <c r="I11" s="20">
        <v>4.2439438338928999E-2</v>
      </c>
      <c r="J11" s="20">
        <v>5.7105619101243198E-2</v>
      </c>
      <c r="K11" s="20">
        <v>4.8369951316232597E-2</v>
      </c>
      <c r="L11" s="20">
        <v>3.9243900016162597E-2</v>
      </c>
      <c r="M11" s="20"/>
      <c r="N11" s="20">
        <v>3.2520241022075798E-2</v>
      </c>
      <c r="O11" s="20">
        <v>4.8651688395143097E-2</v>
      </c>
      <c r="P11" s="20">
        <v>5.8112837727643203E-2</v>
      </c>
      <c r="Q11" s="20">
        <v>5.4761985226232698E-2</v>
      </c>
      <c r="R11" s="20"/>
      <c r="S11" s="20">
        <v>6.4718815322214004E-2</v>
      </c>
      <c r="T11" s="20">
        <v>5.2829898038133802E-2</v>
      </c>
      <c r="U11" s="20">
        <v>3.6293779948308298E-2</v>
      </c>
      <c r="V11" s="20">
        <v>6.0770800245102702E-2</v>
      </c>
      <c r="W11" s="20">
        <v>4.72417068160602E-2</v>
      </c>
      <c r="X11" s="20">
        <v>4.51928754436118E-2</v>
      </c>
      <c r="Y11" s="20">
        <v>3.9791301630890397E-2</v>
      </c>
      <c r="Z11" s="20">
        <v>2.3510612623186801E-2</v>
      </c>
      <c r="AA11" s="20">
        <v>4.7029572637737202E-2</v>
      </c>
      <c r="AB11" s="20">
        <v>3.1862196437567603E-2</v>
      </c>
      <c r="AC11" s="20">
        <v>4.5874426734352602E-2</v>
      </c>
      <c r="AD11" s="20">
        <v>5.1453886043324598E-2</v>
      </c>
      <c r="AE11" s="20"/>
      <c r="AF11" s="20">
        <v>3.8977684677882499E-2</v>
      </c>
      <c r="AG11" s="20">
        <v>4.31302827491548E-2</v>
      </c>
      <c r="AH11" s="20">
        <v>8.5547899954274198E-2</v>
      </c>
      <c r="AI11" s="20"/>
      <c r="AJ11" s="20">
        <v>2.8671861145499598E-2</v>
      </c>
      <c r="AK11" s="20">
        <v>3.8695579754810298E-2</v>
      </c>
      <c r="AL11" s="20">
        <v>2.5255137725068998E-2</v>
      </c>
      <c r="AM11" s="20">
        <v>0</v>
      </c>
      <c r="AN11" s="20">
        <v>0.118641974390397</v>
      </c>
      <c r="AO11" s="20"/>
      <c r="AP11" s="20">
        <v>3.1360982025831298E-2</v>
      </c>
      <c r="AQ11" s="20">
        <v>3.1251466850413599E-2</v>
      </c>
      <c r="AR11" s="20">
        <v>2.58382198716989E-2</v>
      </c>
      <c r="AS11" s="20">
        <v>5.6236311229914501E-2</v>
      </c>
      <c r="AT11" s="20">
        <v>0.18501656886295501</v>
      </c>
      <c r="AU11" s="20"/>
      <c r="AV11" s="20" t="s">
        <v>84</v>
      </c>
      <c r="AW11" s="20">
        <v>3.5908896745462597E-2</v>
      </c>
      <c r="AX11" s="20">
        <v>4.9196128458375003E-2</v>
      </c>
      <c r="AY11" s="20">
        <v>3.2518439460664302E-2</v>
      </c>
      <c r="AZ11" s="20">
        <v>4.31081826790813E-2</v>
      </c>
      <c r="BA11" s="20"/>
      <c r="BB11" s="20">
        <v>2.0008703679941401E-2</v>
      </c>
      <c r="BC11" s="20">
        <v>3.0765932275730198E-2</v>
      </c>
      <c r="BD11" s="20">
        <v>6.7240653467767295E-2</v>
      </c>
      <c r="BE11" s="20"/>
      <c r="BF11" s="20">
        <v>3.6019081257582401E-2</v>
      </c>
    </row>
    <row r="12" spans="2:58" x14ac:dyDescent="0.35">
      <c r="B12" s="16"/>
    </row>
    <row r="13" spans="2:58" x14ac:dyDescent="0.35">
      <c r="B13" t="s">
        <v>80</v>
      </c>
    </row>
    <row r="14" spans="2:58" x14ac:dyDescent="0.35">
      <c r="B14" t="s">
        <v>81</v>
      </c>
    </row>
    <row r="16" spans="2:58" x14ac:dyDescent="0.35">
      <c r="B16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BF16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87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77</v>
      </c>
      <c r="C9" s="14">
        <v>0.59558681271194602</v>
      </c>
      <c r="D9" s="14">
        <v>0.61584201047249698</v>
      </c>
      <c r="E9" s="14">
        <v>0.57650536080609804</v>
      </c>
      <c r="F9" s="14"/>
      <c r="G9" s="14">
        <v>0.57750734672804405</v>
      </c>
      <c r="H9" s="14">
        <v>0.57268244389651501</v>
      </c>
      <c r="I9" s="14">
        <v>0.58631388581050303</v>
      </c>
      <c r="J9" s="14">
        <v>0.59093558560659398</v>
      </c>
      <c r="K9" s="14">
        <v>0.64548098607950999</v>
      </c>
      <c r="L9" s="14">
        <v>0.60401606980988598</v>
      </c>
      <c r="M9" s="14"/>
      <c r="N9" s="14">
        <v>0.670913804900101</v>
      </c>
      <c r="O9" s="14">
        <v>0.59713038690889297</v>
      </c>
      <c r="P9" s="14">
        <v>0.590886069510692</v>
      </c>
      <c r="Q9" s="14">
        <v>0.51517861585634095</v>
      </c>
      <c r="R9" s="14"/>
      <c r="S9" s="14">
        <v>0.62327428755319603</v>
      </c>
      <c r="T9" s="14">
        <v>0.60382339879995195</v>
      </c>
      <c r="U9" s="14">
        <v>0.57504322908323502</v>
      </c>
      <c r="V9" s="14">
        <v>0.53448429056913305</v>
      </c>
      <c r="W9" s="14">
        <v>0.58500292229051198</v>
      </c>
      <c r="X9" s="14">
        <v>0.58241232665720599</v>
      </c>
      <c r="Y9" s="14">
        <v>0.52305386919923202</v>
      </c>
      <c r="Z9" s="14">
        <v>0.71607464285686295</v>
      </c>
      <c r="AA9" s="14">
        <v>0.60021669552291501</v>
      </c>
      <c r="AB9" s="14">
        <v>0.65159317973202102</v>
      </c>
      <c r="AC9" s="14">
        <v>0.670457242943162</v>
      </c>
      <c r="AD9" s="14">
        <v>0.45561011892610398</v>
      </c>
      <c r="AE9" s="14"/>
      <c r="AF9" s="14">
        <v>0.58928331947319001</v>
      </c>
      <c r="AG9" s="14">
        <v>0.67670446203299905</v>
      </c>
      <c r="AH9" s="14">
        <v>0.411359308771027</v>
      </c>
      <c r="AI9" s="14"/>
      <c r="AJ9" s="14">
        <v>0.62453101660466304</v>
      </c>
      <c r="AK9" s="14">
        <v>0.69748639696792203</v>
      </c>
      <c r="AL9" s="14">
        <v>0.61603807180861403</v>
      </c>
      <c r="AM9" s="14">
        <v>0.62793970894128703</v>
      </c>
      <c r="AN9" s="14">
        <v>0.26362337613617698</v>
      </c>
      <c r="AO9" s="14"/>
      <c r="AP9" s="14">
        <v>0.61633873023483099</v>
      </c>
      <c r="AQ9" s="14">
        <v>0.67802730808656897</v>
      </c>
      <c r="AR9" s="14">
        <v>0.63473987015952904</v>
      </c>
      <c r="AS9" s="14">
        <v>0.58102890523911499</v>
      </c>
      <c r="AT9" s="14">
        <v>0.39181993148908001</v>
      </c>
      <c r="AU9" s="14"/>
      <c r="AV9" s="14" t="s">
        <v>84</v>
      </c>
      <c r="AW9" s="14">
        <v>0.55793759365681295</v>
      </c>
      <c r="AX9" s="14">
        <v>0.64084077508787896</v>
      </c>
      <c r="AY9" s="14">
        <v>0.66249857619951602</v>
      </c>
      <c r="AZ9" s="14">
        <v>0.61505392120950397</v>
      </c>
      <c r="BA9" s="14"/>
      <c r="BB9" s="14">
        <v>0.66300243265730996</v>
      </c>
      <c r="BC9" s="14">
        <v>0.63014619651808701</v>
      </c>
      <c r="BD9" s="14">
        <v>0.55430736658810198</v>
      </c>
      <c r="BE9" s="14"/>
      <c r="BF9" s="14">
        <v>0.61014005158780205</v>
      </c>
    </row>
    <row r="10" spans="2:58" ht="29" x14ac:dyDescent="0.35">
      <c r="B10" s="15" t="s">
        <v>78</v>
      </c>
      <c r="C10" s="14">
        <v>0.25924284574732498</v>
      </c>
      <c r="D10" s="14">
        <v>0.25746528107300498</v>
      </c>
      <c r="E10" s="14">
        <v>0.26174752436317</v>
      </c>
      <c r="F10" s="14"/>
      <c r="G10" s="14">
        <v>0.313804704850703</v>
      </c>
      <c r="H10" s="14">
        <v>0.29774997710434498</v>
      </c>
      <c r="I10" s="14">
        <v>0.26077197391630202</v>
      </c>
      <c r="J10" s="14">
        <v>0.25420409919190301</v>
      </c>
      <c r="K10" s="14">
        <v>0.220075965798045</v>
      </c>
      <c r="L10" s="14">
        <v>0.22083593436089199</v>
      </c>
      <c r="M10" s="14"/>
      <c r="N10" s="14">
        <v>0.21844943022417601</v>
      </c>
      <c r="O10" s="14">
        <v>0.28042545092621601</v>
      </c>
      <c r="P10" s="14">
        <v>0.27221931255714799</v>
      </c>
      <c r="Q10" s="14">
        <v>0.274556127177774</v>
      </c>
      <c r="R10" s="14"/>
      <c r="S10" s="14">
        <v>0.24402006034235199</v>
      </c>
      <c r="T10" s="14">
        <v>0.25455398292709103</v>
      </c>
      <c r="U10" s="14">
        <v>0.28424350627177403</v>
      </c>
      <c r="V10" s="14">
        <v>0.26815766981710798</v>
      </c>
      <c r="W10" s="14">
        <v>0.28102697910602997</v>
      </c>
      <c r="X10" s="14">
        <v>0.270354326876803</v>
      </c>
      <c r="Y10" s="14">
        <v>0.28410520512998499</v>
      </c>
      <c r="Z10" s="14">
        <v>0.16654380215422801</v>
      </c>
      <c r="AA10" s="14">
        <v>0.27289429488081302</v>
      </c>
      <c r="AB10" s="14">
        <v>0.24185066692603699</v>
      </c>
      <c r="AC10" s="14">
        <v>0.179014076986794</v>
      </c>
      <c r="AD10" s="14">
        <v>0.36663491789243102</v>
      </c>
      <c r="AE10" s="14"/>
      <c r="AF10" s="14">
        <v>0.26937580278224799</v>
      </c>
      <c r="AG10" s="14">
        <v>0.18842909096204499</v>
      </c>
      <c r="AH10" s="14">
        <v>0.40203591748997702</v>
      </c>
      <c r="AI10" s="14"/>
      <c r="AJ10" s="14">
        <v>0.25445487819977097</v>
      </c>
      <c r="AK10" s="14">
        <v>0.184881994425806</v>
      </c>
      <c r="AL10" s="14">
        <v>0.19138803524060799</v>
      </c>
      <c r="AM10" s="14">
        <v>0.27247046491238802</v>
      </c>
      <c r="AN10" s="14">
        <v>0.49190980253793198</v>
      </c>
      <c r="AO10" s="14"/>
      <c r="AP10" s="14">
        <v>0.24746980866580401</v>
      </c>
      <c r="AQ10" s="14">
        <v>0.2040376452248</v>
      </c>
      <c r="AR10" s="14">
        <v>0.25475907952843402</v>
      </c>
      <c r="AS10" s="14">
        <v>0.274370798187969</v>
      </c>
      <c r="AT10" s="14">
        <v>0.304875817812432</v>
      </c>
      <c r="AU10" s="14"/>
      <c r="AV10" s="14" t="s">
        <v>84</v>
      </c>
      <c r="AW10" s="14">
        <v>0.29396475453753201</v>
      </c>
      <c r="AX10" s="14">
        <v>0.24459109508782301</v>
      </c>
      <c r="AY10" s="14">
        <v>0.243152574778149</v>
      </c>
      <c r="AZ10" s="14">
        <v>0.26518904179990499</v>
      </c>
      <c r="BA10" s="14"/>
      <c r="BB10" s="14">
        <v>0.233346176269497</v>
      </c>
      <c r="BC10" s="14">
        <v>0.24833368095840799</v>
      </c>
      <c r="BD10" s="14">
        <v>0.276578763211898</v>
      </c>
      <c r="BE10" s="14"/>
      <c r="BF10" s="14">
        <v>0.27307200750620497</v>
      </c>
    </row>
    <row r="11" spans="2:58" x14ac:dyDescent="0.35">
      <c r="B11" s="15" t="s">
        <v>52</v>
      </c>
      <c r="C11" s="20">
        <v>0.14517034154073</v>
      </c>
      <c r="D11" s="20">
        <v>0.12669270845449801</v>
      </c>
      <c r="E11" s="20">
        <v>0.16174711483073301</v>
      </c>
      <c r="F11" s="20"/>
      <c r="G11" s="20">
        <v>0.108687948421252</v>
      </c>
      <c r="H11" s="20">
        <v>0.12956757899913901</v>
      </c>
      <c r="I11" s="20">
        <v>0.152914140273195</v>
      </c>
      <c r="J11" s="20">
        <v>0.15486031520150301</v>
      </c>
      <c r="K11" s="20">
        <v>0.13444304812244501</v>
      </c>
      <c r="L11" s="20">
        <v>0.175147995829221</v>
      </c>
      <c r="M11" s="20"/>
      <c r="N11" s="20">
        <v>0.11063676487572301</v>
      </c>
      <c r="O11" s="20">
        <v>0.122444162164891</v>
      </c>
      <c r="P11" s="20">
        <v>0.13689461793216001</v>
      </c>
      <c r="Q11" s="20">
        <v>0.21026525696588499</v>
      </c>
      <c r="R11" s="20"/>
      <c r="S11" s="20">
        <v>0.13270565210445201</v>
      </c>
      <c r="T11" s="20">
        <v>0.141622618272957</v>
      </c>
      <c r="U11" s="20">
        <v>0.14071326464499101</v>
      </c>
      <c r="V11" s="20">
        <v>0.197358039613759</v>
      </c>
      <c r="W11" s="20">
        <v>0.13397009860345799</v>
      </c>
      <c r="X11" s="20">
        <v>0.14723334646599101</v>
      </c>
      <c r="Y11" s="20">
        <v>0.19284092567078401</v>
      </c>
      <c r="Z11" s="20">
        <v>0.117381554988909</v>
      </c>
      <c r="AA11" s="20">
        <v>0.126889009596272</v>
      </c>
      <c r="AB11" s="20">
        <v>0.106556153341942</v>
      </c>
      <c r="AC11" s="20">
        <v>0.150528680070044</v>
      </c>
      <c r="AD11" s="20">
        <v>0.177754963181465</v>
      </c>
      <c r="AE11" s="20"/>
      <c r="AF11" s="20">
        <v>0.141340877744562</v>
      </c>
      <c r="AG11" s="20">
        <v>0.13486644700495601</v>
      </c>
      <c r="AH11" s="20">
        <v>0.186604773738996</v>
      </c>
      <c r="AI11" s="20"/>
      <c r="AJ11" s="20">
        <v>0.121014105195567</v>
      </c>
      <c r="AK11" s="20">
        <v>0.117631608606272</v>
      </c>
      <c r="AL11" s="20">
        <v>0.19257389295077901</v>
      </c>
      <c r="AM11" s="20">
        <v>9.9589826146325694E-2</v>
      </c>
      <c r="AN11" s="20">
        <v>0.24446682132589101</v>
      </c>
      <c r="AO11" s="20"/>
      <c r="AP11" s="20">
        <v>0.136191461099365</v>
      </c>
      <c r="AQ11" s="20">
        <v>0.117935046688631</v>
      </c>
      <c r="AR11" s="20">
        <v>0.110501050312037</v>
      </c>
      <c r="AS11" s="20">
        <v>0.14460029657291601</v>
      </c>
      <c r="AT11" s="20">
        <v>0.30330425069848899</v>
      </c>
      <c r="AU11" s="20"/>
      <c r="AV11" s="20" t="s">
        <v>84</v>
      </c>
      <c r="AW11" s="20">
        <v>0.14809765180565601</v>
      </c>
      <c r="AX11" s="20">
        <v>0.114568129824298</v>
      </c>
      <c r="AY11" s="20">
        <v>9.4348849022334397E-2</v>
      </c>
      <c r="AZ11" s="20">
        <v>0.119757036990591</v>
      </c>
      <c r="BA11" s="20"/>
      <c r="BB11" s="20">
        <v>0.103651391073193</v>
      </c>
      <c r="BC11" s="20">
        <v>0.121520122523505</v>
      </c>
      <c r="BD11" s="20">
        <v>0.16911387019999999</v>
      </c>
      <c r="BE11" s="20"/>
      <c r="BF11" s="20">
        <v>0.116787940905993</v>
      </c>
    </row>
    <row r="12" spans="2:58" x14ac:dyDescent="0.35">
      <c r="B12" s="16"/>
    </row>
    <row r="13" spans="2:58" x14ac:dyDescent="0.35">
      <c r="B13" t="s">
        <v>80</v>
      </c>
    </row>
    <row r="14" spans="2:58" x14ac:dyDescent="0.35">
      <c r="B14" t="s">
        <v>81</v>
      </c>
    </row>
    <row r="16" spans="2:58" x14ac:dyDescent="0.35">
      <c r="B16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F16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88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77</v>
      </c>
      <c r="C9" s="14">
        <v>0.75596289297400499</v>
      </c>
      <c r="D9" s="14">
        <v>0.77193057736123505</v>
      </c>
      <c r="E9" s="14">
        <v>0.73961935851209404</v>
      </c>
      <c r="F9" s="14"/>
      <c r="G9" s="14">
        <v>0.62235480692485501</v>
      </c>
      <c r="H9" s="14">
        <v>0.69956934642610502</v>
      </c>
      <c r="I9" s="14">
        <v>0.74146518408181505</v>
      </c>
      <c r="J9" s="14">
        <v>0.74842824265186803</v>
      </c>
      <c r="K9" s="14">
        <v>0.82260254894378904</v>
      </c>
      <c r="L9" s="14">
        <v>0.863820223660835</v>
      </c>
      <c r="M9" s="14"/>
      <c r="N9" s="14">
        <v>0.80728102512060096</v>
      </c>
      <c r="O9" s="14">
        <v>0.75887276933537695</v>
      </c>
      <c r="P9" s="14">
        <v>0.72676203695576602</v>
      </c>
      <c r="Q9" s="14">
        <v>0.72261578320869002</v>
      </c>
      <c r="R9" s="14"/>
      <c r="S9" s="14">
        <v>0.71101277714743105</v>
      </c>
      <c r="T9" s="14">
        <v>0.76544017108110896</v>
      </c>
      <c r="U9" s="14">
        <v>0.77045291438678298</v>
      </c>
      <c r="V9" s="14">
        <v>0.682339935246284</v>
      </c>
      <c r="W9" s="14">
        <v>0.77147440071921303</v>
      </c>
      <c r="X9" s="14">
        <v>0.73406628804219598</v>
      </c>
      <c r="Y9" s="14">
        <v>0.72438403380917105</v>
      </c>
      <c r="Z9" s="14">
        <v>0.82317280084075495</v>
      </c>
      <c r="AA9" s="14">
        <v>0.75582677317332703</v>
      </c>
      <c r="AB9" s="14">
        <v>0.83453306427790197</v>
      </c>
      <c r="AC9" s="14">
        <v>0.86206199749248902</v>
      </c>
      <c r="AD9" s="14">
        <v>0.71882159943347401</v>
      </c>
      <c r="AE9" s="14"/>
      <c r="AF9" s="14">
        <v>0.79297514208231601</v>
      </c>
      <c r="AG9" s="14">
        <v>0.82213896991991997</v>
      </c>
      <c r="AH9" s="14">
        <v>0.52667817928689997</v>
      </c>
      <c r="AI9" s="14"/>
      <c r="AJ9" s="14">
        <v>0.83914535754858099</v>
      </c>
      <c r="AK9" s="14">
        <v>0.79036756887679205</v>
      </c>
      <c r="AL9" s="14">
        <v>0.79976022486853904</v>
      </c>
      <c r="AM9" s="14">
        <v>0.73025654551671604</v>
      </c>
      <c r="AN9" s="14">
        <v>0.41737708408291302</v>
      </c>
      <c r="AO9" s="14"/>
      <c r="AP9" s="14">
        <v>0.829725309952134</v>
      </c>
      <c r="AQ9" s="14">
        <v>0.78515165475280901</v>
      </c>
      <c r="AR9" s="14">
        <v>0.791499725242511</v>
      </c>
      <c r="AS9" s="14">
        <v>0.80478706495060903</v>
      </c>
      <c r="AT9" s="14">
        <v>0.57727631149469005</v>
      </c>
      <c r="AU9" s="14"/>
      <c r="AV9" s="14" t="s">
        <v>84</v>
      </c>
      <c r="AW9" s="14">
        <v>0.71268314968253299</v>
      </c>
      <c r="AX9" s="14">
        <v>0.78561440032202501</v>
      </c>
      <c r="AY9" s="14">
        <v>0.77583304603203995</v>
      </c>
      <c r="AZ9" s="14">
        <v>0.79669766583803403</v>
      </c>
      <c r="BA9" s="14"/>
      <c r="BB9" s="14">
        <v>0.85186105662624001</v>
      </c>
      <c r="BC9" s="14">
        <v>0.88852008250430803</v>
      </c>
      <c r="BD9" s="14">
        <v>0.73008192496050694</v>
      </c>
      <c r="BE9" s="14"/>
      <c r="BF9" s="14">
        <v>0.82550823928290995</v>
      </c>
    </row>
    <row r="10" spans="2:58" ht="29" x14ac:dyDescent="0.35">
      <c r="B10" s="15" t="s">
        <v>78</v>
      </c>
      <c r="C10" s="14">
        <v>0.178602014865197</v>
      </c>
      <c r="D10" s="14">
        <v>0.17580273099632701</v>
      </c>
      <c r="E10" s="14">
        <v>0.181868237765241</v>
      </c>
      <c r="F10" s="14"/>
      <c r="G10" s="14">
        <v>0.29845363399153801</v>
      </c>
      <c r="H10" s="14">
        <v>0.22067423918798201</v>
      </c>
      <c r="I10" s="14">
        <v>0.18897526296890499</v>
      </c>
      <c r="J10" s="14">
        <v>0.17104936957342901</v>
      </c>
      <c r="K10" s="14">
        <v>0.115544593535556</v>
      </c>
      <c r="L10" s="14">
        <v>0.10477863236900201</v>
      </c>
      <c r="M10" s="14"/>
      <c r="N10" s="14">
        <v>0.13430133242419601</v>
      </c>
      <c r="O10" s="14">
        <v>0.185948325976134</v>
      </c>
      <c r="P10" s="14">
        <v>0.19945187874557299</v>
      </c>
      <c r="Q10" s="14">
        <v>0.201847479475077</v>
      </c>
      <c r="R10" s="14"/>
      <c r="S10" s="14">
        <v>0.21713287643273799</v>
      </c>
      <c r="T10" s="14">
        <v>0.18468514881724901</v>
      </c>
      <c r="U10" s="14">
        <v>0.170415388478975</v>
      </c>
      <c r="V10" s="14">
        <v>0.215080957407145</v>
      </c>
      <c r="W10" s="14">
        <v>0.17568931288122799</v>
      </c>
      <c r="X10" s="14">
        <v>0.203991763138512</v>
      </c>
      <c r="Y10" s="14">
        <v>0.192411788271522</v>
      </c>
      <c r="Z10" s="14">
        <v>0.14162177240293899</v>
      </c>
      <c r="AA10" s="14">
        <v>0.18031389554598801</v>
      </c>
      <c r="AB10" s="14">
        <v>0.105986779642478</v>
      </c>
      <c r="AC10" s="14">
        <v>8.2421601484385099E-2</v>
      </c>
      <c r="AD10" s="14">
        <v>0.20012907124655299</v>
      </c>
      <c r="AE10" s="14"/>
      <c r="AF10" s="14">
        <v>0.15764752894758499</v>
      </c>
      <c r="AG10" s="14">
        <v>0.131190383465666</v>
      </c>
      <c r="AH10" s="14">
        <v>0.31555233091979601</v>
      </c>
      <c r="AI10" s="14"/>
      <c r="AJ10" s="14">
        <v>0.114054377160479</v>
      </c>
      <c r="AK10" s="14">
        <v>0.16097416790774799</v>
      </c>
      <c r="AL10" s="14">
        <v>0.15947204866231801</v>
      </c>
      <c r="AM10" s="14">
        <v>0.26974345448328402</v>
      </c>
      <c r="AN10" s="14">
        <v>0.42150317145273097</v>
      </c>
      <c r="AO10" s="14"/>
      <c r="AP10" s="14">
        <v>0.13814894001842201</v>
      </c>
      <c r="AQ10" s="14">
        <v>0.15932827668378599</v>
      </c>
      <c r="AR10" s="14">
        <v>0.171196696320635</v>
      </c>
      <c r="AS10" s="14">
        <v>0.144879718171535</v>
      </c>
      <c r="AT10" s="14">
        <v>0.22854429735472701</v>
      </c>
      <c r="AU10" s="14"/>
      <c r="AV10" s="14" t="s">
        <v>84</v>
      </c>
      <c r="AW10" s="14">
        <v>0.205070445794648</v>
      </c>
      <c r="AX10" s="14">
        <v>0.15839374270787501</v>
      </c>
      <c r="AY10" s="14">
        <v>0.15620845077378201</v>
      </c>
      <c r="AZ10" s="14">
        <v>0.16019415148288499</v>
      </c>
      <c r="BA10" s="14"/>
      <c r="BB10" s="14">
        <v>0.111625930005797</v>
      </c>
      <c r="BC10" s="14">
        <v>7.5038475284683201E-2</v>
      </c>
      <c r="BD10" s="14">
        <v>0.122787724259959</v>
      </c>
      <c r="BE10" s="14"/>
      <c r="BF10" s="14">
        <v>0.11541681947707</v>
      </c>
    </row>
    <row r="11" spans="2:58" x14ac:dyDescent="0.35">
      <c r="B11" s="15" t="s">
        <v>52</v>
      </c>
      <c r="C11" s="20">
        <v>6.5435092160797695E-2</v>
      </c>
      <c r="D11" s="20">
        <v>5.22666916424381E-2</v>
      </c>
      <c r="E11" s="20">
        <v>7.8512403722665602E-2</v>
      </c>
      <c r="F11" s="20"/>
      <c r="G11" s="20">
        <v>7.9191559083607005E-2</v>
      </c>
      <c r="H11" s="20">
        <v>7.9756414385912203E-2</v>
      </c>
      <c r="I11" s="20">
        <v>6.9559552949279693E-2</v>
      </c>
      <c r="J11" s="20">
        <v>8.0522387774702997E-2</v>
      </c>
      <c r="K11" s="20">
        <v>6.18528575206546E-2</v>
      </c>
      <c r="L11" s="20">
        <v>3.1401143970162797E-2</v>
      </c>
      <c r="M11" s="20"/>
      <c r="N11" s="20">
        <v>5.8417642455202798E-2</v>
      </c>
      <c r="O11" s="20">
        <v>5.5178904688488802E-2</v>
      </c>
      <c r="P11" s="20">
        <v>7.3786084298660695E-2</v>
      </c>
      <c r="Q11" s="20">
        <v>7.5536737316233005E-2</v>
      </c>
      <c r="R11" s="20"/>
      <c r="S11" s="20">
        <v>7.1854346419830295E-2</v>
      </c>
      <c r="T11" s="20">
        <v>4.9874680101641401E-2</v>
      </c>
      <c r="U11" s="20">
        <v>5.9131697134242198E-2</v>
      </c>
      <c r="V11" s="20">
        <v>0.102579107346571</v>
      </c>
      <c r="W11" s="20">
        <v>5.2836286399558799E-2</v>
      </c>
      <c r="X11" s="20">
        <v>6.19419488192927E-2</v>
      </c>
      <c r="Y11" s="20">
        <v>8.3204177919306593E-2</v>
      </c>
      <c r="Z11" s="20">
        <v>3.5205426756306502E-2</v>
      </c>
      <c r="AA11" s="20">
        <v>6.3859331280685203E-2</v>
      </c>
      <c r="AB11" s="20">
        <v>5.94801560796199E-2</v>
      </c>
      <c r="AC11" s="20">
        <v>5.55164010231258E-2</v>
      </c>
      <c r="AD11" s="20">
        <v>8.1049329319972899E-2</v>
      </c>
      <c r="AE11" s="20"/>
      <c r="AF11" s="20">
        <v>4.9377328970098298E-2</v>
      </c>
      <c r="AG11" s="20">
        <v>4.6670646614414203E-2</v>
      </c>
      <c r="AH11" s="20">
        <v>0.15776948979330399</v>
      </c>
      <c r="AI11" s="20"/>
      <c r="AJ11" s="20">
        <v>4.6800265290939301E-2</v>
      </c>
      <c r="AK11" s="20">
        <v>4.8658263215460101E-2</v>
      </c>
      <c r="AL11" s="20">
        <v>4.07677264691425E-2</v>
      </c>
      <c r="AM11" s="20">
        <v>0</v>
      </c>
      <c r="AN11" s="20">
        <v>0.16111974446435601</v>
      </c>
      <c r="AO11" s="20"/>
      <c r="AP11" s="20">
        <v>3.2125750029444802E-2</v>
      </c>
      <c r="AQ11" s="20">
        <v>5.5520068563405203E-2</v>
      </c>
      <c r="AR11" s="20">
        <v>3.7303578436854203E-2</v>
      </c>
      <c r="AS11" s="20">
        <v>5.03332168778561E-2</v>
      </c>
      <c r="AT11" s="20">
        <v>0.194179391150583</v>
      </c>
      <c r="AU11" s="20"/>
      <c r="AV11" s="20" t="s">
        <v>84</v>
      </c>
      <c r="AW11" s="20">
        <v>8.2246404522818797E-2</v>
      </c>
      <c r="AX11" s="20">
        <v>5.5991856970099597E-2</v>
      </c>
      <c r="AY11" s="20">
        <v>6.7958503194177899E-2</v>
      </c>
      <c r="AZ11" s="20">
        <v>4.31081826790813E-2</v>
      </c>
      <c r="BA11" s="20"/>
      <c r="BB11" s="20">
        <v>3.6513013367962803E-2</v>
      </c>
      <c r="BC11" s="20">
        <v>3.6441442211008999E-2</v>
      </c>
      <c r="BD11" s="20">
        <v>0.14713035077953501</v>
      </c>
      <c r="BE11" s="20"/>
      <c r="BF11" s="20">
        <v>5.9074941240020697E-2</v>
      </c>
    </row>
    <row r="12" spans="2:58" x14ac:dyDescent="0.35">
      <c r="B12" s="16"/>
    </row>
    <row r="13" spans="2:58" x14ac:dyDescent="0.35">
      <c r="B13" t="s">
        <v>80</v>
      </c>
    </row>
    <row r="14" spans="2:58" x14ac:dyDescent="0.35">
      <c r="B14" t="s">
        <v>81</v>
      </c>
    </row>
    <row r="16" spans="2:58" x14ac:dyDescent="0.35">
      <c r="B16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BF16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89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77</v>
      </c>
      <c r="C9" s="14">
        <v>0.84527369526516705</v>
      </c>
      <c r="D9" s="14">
        <v>0.84290523262324102</v>
      </c>
      <c r="E9" s="14">
        <v>0.84713414745851301</v>
      </c>
      <c r="F9" s="14"/>
      <c r="G9" s="14">
        <v>0.79510436855218103</v>
      </c>
      <c r="H9" s="14">
        <v>0.802306399981075</v>
      </c>
      <c r="I9" s="14">
        <v>0.83035957166961705</v>
      </c>
      <c r="J9" s="14">
        <v>0.84102875781461905</v>
      </c>
      <c r="K9" s="14">
        <v>0.87990837217951701</v>
      </c>
      <c r="L9" s="14">
        <v>0.90587462019590903</v>
      </c>
      <c r="M9" s="14"/>
      <c r="N9" s="14">
        <v>0.89787126615214796</v>
      </c>
      <c r="O9" s="14">
        <v>0.838519653532245</v>
      </c>
      <c r="P9" s="14">
        <v>0.83669826375933398</v>
      </c>
      <c r="Q9" s="14">
        <v>0.80206211495759205</v>
      </c>
      <c r="R9" s="14"/>
      <c r="S9" s="14">
        <v>0.84809947402156305</v>
      </c>
      <c r="T9" s="14">
        <v>0.86721918213336602</v>
      </c>
      <c r="U9" s="14">
        <v>0.86203652416677601</v>
      </c>
      <c r="V9" s="14">
        <v>0.81197318669059004</v>
      </c>
      <c r="W9" s="14">
        <v>0.87074502174603297</v>
      </c>
      <c r="X9" s="14">
        <v>0.83484514775679097</v>
      </c>
      <c r="Y9" s="14">
        <v>0.78101968846556102</v>
      </c>
      <c r="Z9" s="14">
        <v>0.837055974814782</v>
      </c>
      <c r="AA9" s="14">
        <v>0.84149335377517798</v>
      </c>
      <c r="AB9" s="14">
        <v>0.87799876316983405</v>
      </c>
      <c r="AC9" s="14">
        <v>0.87232551754804299</v>
      </c>
      <c r="AD9" s="14">
        <v>0.81664408259853805</v>
      </c>
      <c r="AE9" s="14"/>
      <c r="AF9" s="14">
        <v>0.86076756466823201</v>
      </c>
      <c r="AG9" s="14">
        <v>0.88712608991162401</v>
      </c>
      <c r="AH9" s="14">
        <v>0.68510329416285998</v>
      </c>
      <c r="AI9" s="14"/>
      <c r="AJ9" s="14">
        <v>0.88420290804614199</v>
      </c>
      <c r="AK9" s="14">
        <v>0.88372017806556102</v>
      </c>
      <c r="AL9" s="14">
        <v>0.890947980801581</v>
      </c>
      <c r="AM9" s="14">
        <v>0.86287397787356901</v>
      </c>
      <c r="AN9" s="14">
        <v>0.61806070813313796</v>
      </c>
      <c r="AO9" s="14"/>
      <c r="AP9" s="14">
        <v>0.90260254396268003</v>
      </c>
      <c r="AQ9" s="14">
        <v>0.88358514561406298</v>
      </c>
      <c r="AR9" s="14">
        <v>0.85943402894687404</v>
      </c>
      <c r="AS9" s="14">
        <v>0.88975641757506696</v>
      </c>
      <c r="AT9" s="14">
        <v>0.709872816411656</v>
      </c>
      <c r="AU9" s="14"/>
      <c r="AV9" s="14" t="s">
        <v>84</v>
      </c>
      <c r="AW9" s="14">
        <v>0.81796528426295301</v>
      </c>
      <c r="AX9" s="14">
        <v>0.883024684443666</v>
      </c>
      <c r="AY9" s="14">
        <v>0.86700111978193395</v>
      </c>
      <c r="AZ9" s="14">
        <v>0.92332705106885804</v>
      </c>
      <c r="BA9" s="14"/>
      <c r="BB9" s="14">
        <v>0.87568333869963699</v>
      </c>
      <c r="BC9" s="14">
        <v>0.90091605203034697</v>
      </c>
      <c r="BD9" s="14">
        <v>0.82643053587224802</v>
      </c>
      <c r="BE9" s="14"/>
      <c r="BF9" s="14">
        <v>0.853777973180044</v>
      </c>
    </row>
    <row r="10" spans="2:58" ht="29" x14ac:dyDescent="0.35">
      <c r="B10" s="15" t="s">
        <v>78</v>
      </c>
      <c r="C10" s="14">
        <v>0.115265625736343</v>
      </c>
      <c r="D10" s="14">
        <v>0.121218624419427</v>
      </c>
      <c r="E10" s="14">
        <v>0.109781508185196</v>
      </c>
      <c r="F10" s="14"/>
      <c r="G10" s="14">
        <v>0.172935323894013</v>
      </c>
      <c r="H10" s="14">
        <v>0.15078159305590599</v>
      </c>
      <c r="I10" s="14">
        <v>0.125347330413275</v>
      </c>
      <c r="J10" s="14">
        <v>0.11018948822359401</v>
      </c>
      <c r="K10" s="14">
        <v>7.8959065778528806E-2</v>
      </c>
      <c r="L10" s="14">
        <v>6.8378995073018006E-2</v>
      </c>
      <c r="M10" s="14"/>
      <c r="N10" s="14">
        <v>7.7346021712484905E-2</v>
      </c>
      <c r="O10" s="14">
        <v>0.11655628094279601</v>
      </c>
      <c r="P10" s="14">
        <v>0.11442337253080501</v>
      </c>
      <c r="Q10" s="14">
        <v>0.15586576498263099</v>
      </c>
      <c r="R10" s="14"/>
      <c r="S10" s="14">
        <v>0.116807810814201</v>
      </c>
      <c r="T10" s="14">
        <v>9.7862365952025104E-2</v>
      </c>
      <c r="U10" s="14">
        <v>0.107527584597191</v>
      </c>
      <c r="V10" s="14">
        <v>0.14541962052809901</v>
      </c>
      <c r="W10" s="14">
        <v>0.10902613312756899</v>
      </c>
      <c r="X10" s="14">
        <v>0.131457942535841</v>
      </c>
      <c r="Y10" s="14">
        <v>0.15532780821609801</v>
      </c>
      <c r="Z10" s="14">
        <v>0.12844947982139501</v>
      </c>
      <c r="AA10" s="14">
        <v>0.115590588981373</v>
      </c>
      <c r="AB10" s="14">
        <v>7.4070145559131398E-2</v>
      </c>
      <c r="AC10" s="14">
        <v>8.1467992269742107E-2</v>
      </c>
      <c r="AD10" s="14">
        <v>0.13422854077079999</v>
      </c>
      <c r="AE10" s="14"/>
      <c r="AF10" s="14">
        <v>9.4714926788540502E-2</v>
      </c>
      <c r="AG10" s="14">
        <v>8.8140962689721603E-2</v>
      </c>
      <c r="AH10" s="14">
        <v>0.247757034748914</v>
      </c>
      <c r="AI10" s="14"/>
      <c r="AJ10" s="14">
        <v>8.5297830717090295E-2</v>
      </c>
      <c r="AK10" s="14">
        <v>9.0023576031326893E-2</v>
      </c>
      <c r="AL10" s="14">
        <v>9.3720443904046893E-2</v>
      </c>
      <c r="AM10" s="14">
        <v>0.13712602212643099</v>
      </c>
      <c r="AN10" s="14">
        <v>0.29683658925821299</v>
      </c>
      <c r="AO10" s="14"/>
      <c r="AP10" s="14">
        <v>8.4475424740661095E-2</v>
      </c>
      <c r="AQ10" s="14">
        <v>9.1392138077311294E-2</v>
      </c>
      <c r="AR10" s="14">
        <v>0.12794491609328501</v>
      </c>
      <c r="AS10" s="14">
        <v>8.1854784313697193E-2</v>
      </c>
      <c r="AT10" s="14">
        <v>0.138502460410733</v>
      </c>
      <c r="AU10" s="14"/>
      <c r="AV10" s="14" t="s">
        <v>84</v>
      </c>
      <c r="AW10" s="14">
        <v>0.13583704859897999</v>
      </c>
      <c r="AX10" s="14">
        <v>8.6771959645826097E-2</v>
      </c>
      <c r="AY10" s="14">
        <v>0.11090249874609399</v>
      </c>
      <c r="AZ10" s="14">
        <v>3.3564766252060702E-2</v>
      </c>
      <c r="BA10" s="14"/>
      <c r="BB10" s="14">
        <v>9.5329777010501202E-2</v>
      </c>
      <c r="BC10" s="14">
        <v>6.9555746657023604E-2</v>
      </c>
      <c r="BD10" s="14">
        <v>6.6975816180179198E-2</v>
      </c>
      <c r="BE10" s="14"/>
      <c r="BF10" s="14">
        <v>0.100168089991333</v>
      </c>
    </row>
    <row r="11" spans="2:58" x14ac:dyDescent="0.35">
      <c r="B11" s="15" t="s">
        <v>52</v>
      </c>
      <c r="C11" s="20">
        <v>3.9460678998490498E-2</v>
      </c>
      <c r="D11" s="20">
        <v>3.5876142957331499E-2</v>
      </c>
      <c r="E11" s="20">
        <v>4.3084344356291403E-2</v>
      </c>
      <c r="F11" s="20"/>
      <c r="G11" s="20">
        <v>3.1960307553805897E-2</v>
      </c>
      <c r="H11" s="20">
        <v>4.6912006963019399E-2</v>
      </c>
      <c r="I11" s="20">
        <v>4.4293097917107602E-2</v>
      </c>
      <c r="J11" s="20">
        <v>4.8781753961787098E-2</v>
      </c>
      <c r="K11" s="20">
        <v>4.1132562041953702E-2</v>
      </c>
      <c r="L11" s="20">
        <v>2.57463847310728E-2</v>
      </c>
      <c r="M11" s="20"/>
      <c r="N11" s="20">
        <v>2.47827121353669E-2</v>
      </c>
      <c r="O11" s="20">
        <v>4.4924065524959103E-2</v>
      </c>
      <c r="P11" s="20">
        <v>4.8878363709860602E-2</v>
      </c>
      <c r="Q11" s="20">
        <v>4.2072120059777098E-2</v>
      </c>
      <c r="R11" s="20"/>
      <c r="S11" s="20">
        <v>3.5092715164235698E-2</v>
      </c>
      <c r="T11" s="20">
        <v>3.4918451914608899E-2</v>
      </c>
      <c r="U11" s="20">
        <v>3.0435891236032998E-2</v>
      </c>
      <c r="V11" s="20">
        <v>4.2607192781310699E-2</v>
      </c>
      <c r="W11" s="20">
        <v>2.0228845126398401E-2</v>
      </c>
      <c r="X11" s="20">
        <v>3.3696909707368702E-2</v>
      </c>
      <c r="Y11" s="20">
        <v>6.36525033183412E-2</v>
      </c>
      <c r="Z11" s="20">
        <v>3.4494545363823299E-2</v>
      </c>
      <c r="AA11" s="20">
        <v>4.2916057243449303E-2</v>
      </c>
      <c r="AB11" s="20">
        <v>4.7931091271034898E-2</v>
      </c>
      <c r="AC11" s="20">
        <v>4.62064901822151E-2</v>
      </c>
      <c r="AD11" s="20">
        <v>4.9127376630661503E-2</v>
      </c>
      <c r="AE11" s="20"/>
      <c r="AF11" s="20">
        <v>4.4517508543227703E-2</v>
      </c>
      <c r="AG11" s="20">
        <v>2.4732947398653799E-2</v>
      </c>
      <c r="AH11" s="20">
        <v>6.7139671088226202E-2</v>
      </c>
      <c r="AI11" s="20"/>
      <c r="AJ11" s="20">
        <v>3.04992612367679E-2</v>
      </c>
      <c r="AK11" s="20">
        <v>2.62562459031116E-2</v>
      </c>
      <c r="AL11" s="20">
        <v>1.53315752943718E-2</v>
      </c>
      <c r="AM11" s="20">
        <v>0</v>
      </c>
      <c r="AN11" s="20">
        <v>8.5102702608648703E-2</v>
      </c>
      <c r="AO11" s="20"/>
      <c r="AP11" s="20">
        <v>1.2922031296658899E-2</v>
      </c>
      <c r="AQ11" s="20">
        <v>2.5022716308625299E-2</v>
      </c>
      <c r="AR11" s="20">
        <v>1.26210549598413E-2</v>
      </c>
      <c r="AS11" s="20">
        <v>2.8388798111235999E-2</v>
      </c>
      <c r="AT11" s="20">
        <v>0.15162472317761</v>
      </c>
      <c r="AU11" s="20"/>
      <c r="AV11" s="20" t="s">
        <v>84</v>
      </c>
      <c r="AW11" s="20">
        <v>4.6197667138066903E-2</v>
      </c>
      <c r="AX11" s="20">
        <v>3.0203355910507899E-2</v>
      </c>
      <c r="AY11" s="20">
        <v>2.2096381471972602E-2</v>
      </c>
      <c r="AZ11" s="20">
        <v>4.31081826790813E-2</v>
      </c>
      <c r="BA11" s="20"/>
      <c r="BB11" s="20">
        <v>2.8986884289862201E-2</v>
      </c>
      <c r="BC11" s="20">
        <v>2.9528201312629902E-2</v>
      </c>
      <c r="BD11" s="20">
        <v>0.10659364794757301</v>
      </c>
      <c r="BE11" s="20"/>
      <c r="BF11" s="20">
        <v>4.6053936828622299E-2</v>
      </c>
    </row>
    <row r="12" spans="2:58" x14ac:dyDescent="0.35">
      <c r="B12" s="16"/>
    </row>
    <row r="13" spans="2:58" x14ac:dyDescent="0.35">
      <c r="B13" t="s">
        <v>80</v>
      </c>
    </row>
    <row r="14" spans="2:58" x14ac:dyDescent="0.35">
      <c r="B14" t="s">
        <v>81</v>
      </c>
    </row>
    <row r="16" spans="2:58" x14ac:dyDescent="0.35">
      <c r="B16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BF21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98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90</v>
      </c>
      <c r="C9" s="14">
        <v>3.5381805292997497E-2</v>
      </c>
      <c r="D9" s="14">
        <v>3.4036848014766898E-2</v>
      </c>
      <c r="E9" s="14">
        <v>3.6802200262767197E-2</v>
      </c>
      <c r="F9" s="14"/>
      <c r="G9" s="14">
        <v>9.3327776173724106E-2</v>
      </c>
      <c r="H9" s="14">
        <v>3.8992482684394598E-2</v>
      </c>
      <c r="I9" s="14">
        <v>3.7318858703723999E-2</v>
      </c>
      <c r="J9" s="14">
        <v>2.2540811879531601E-2</v>
      </c>
      <c r="K9" s="14">
        <v>2.21742881438395E-2</v>
      </c>
      <c r="L9" s="14">
        <v>1.16625414210408E-2</v>
      </c>
      <c r="M9" s="14"/>
      <c r="N9" s="14">
        <v>4.2839993327864999E-2</v>
      </c>
      <c r="O9" s="14">
        <v>3.19344435592177E-2</v>
      </c>
      <c r="P9" s="14">
        <v>3.8445677134912197E-2</v>
      </c>
      <c r="Q9" s="14">
        <v>2.88448620402585E-2</v>
      </c>
      <c r="R9" s="14"/>
      <c r="S9" s="14">
        <v>5.2208418393590902E-2</v>
      </c>
      <c r="T9" s="14">
        <v>2.5536588793239501E-2</v>
      </c>
      <c r="U9" s="14">
        <v>1.9841664679326E-2</v>
      </c>
      <c r="V9" s="14">
        <v>2.8525505396278801E-2</v>
      </c>
      <c r="W9" s="14">
        <v>2.6179196763920901E-2</v>
      </c>
      <c r="X9" s="14">
        <v>2.2825243588075798E-2</v>
      </c>
      <c r="Y9" s="14">
        <v>3.5092770948270097E-2</v>
      </c>
      <c r="Z9" s="14">
        <v>1.15681445354626E-2</v>
      </c>
      <c r="AA9" s="14">
        <v>6.1171010726001597E-2</v>
      </c>
      <c r="AB9" s="14">
        <v>3.7547589051221603E-2</v>
      </c>
      <c r="AC9" s="14">
        <v>4.6011714141528298E-2</v>
      </c>
      <c r="AD9" s="14">
        <v>3.4116947010771399E-2</v>
      </c>
      <c r="AE9" s="14"/>
      <c r="AF9" s="14">
        <v>1.8357707352655399E-2</v>
      </c>
      <c r="AG9" s="14">
        <v>3.8110600855635599E-2</v>
      </c>
      <c r="AH9" s="14">
        <v>3.0225750807482701E-2</v>
      </c>
      <c r="AI9" s="14"/>
      <c r="AJ9" s="14">
        <v>4.8458678800631302E-3</v>
      </c>
      <c r="AK9" s="14">
        <v>7.2799967697639703E-2</v>
      </c>
      <c r="AL9" s="14">
        <v>0</v>
      </c>
      <c r="AM9" s="14">
        <v>0</v>
      </c>
      <c r="AN9" s="14">
        <v>2.4488457504819899E-2</v>
      </c>
      <c r="AO9" s="14"/>
      <c r="AP9" s="14">
        <v>8.8469785124006706E-3</v>
      </c>
      <c r="AQ9" s="14">
        <v>5.5178701181831699E-2</v>
      </c>
      <c r="AR9" s="14">
        <v>1.2563337712414999E-2</v>
      </c>
      <c r="AS9" s="14">
        <v>0</v>
      </c>
      <c r="AT9" s="14">
        <v>1.04393128707581E-2</v>
      </c>
      <c r="AU9" s="14"/>
      <c r="AV9" s="14" t="s">
        <v>84</v>
      </c>
      <c r="AW9" s="14">
        <v>2.8734549674466599E-2</v>
      </c>
      <c r="AX9" s="14">
        <v>5.42666389088328E-2</v>
      </c>
      <c r="AY9" s="14">
        <v>3.8559444818602899E-2</v>
      </c>
      <c r="AZ9" s="14">
        <v>4.31081826790813E-2</v>
      </c>
      <c r="BA9" s="14"/>
      <c r="BB9" s="14">
        <v>8.9841193221913904E-3</v>
      </c>
      <c r="BC9" s="14">
        <v>0</v>
      </c>
      <c r="BD9" s="14">
        <v>0</v>
      </c>
      <c r="BE9" s="14"/>
      <c r="BF9" s="14">
        <v>2.7150291017008399E-3</v>
      </c>
    </row>
    <row r="10" spans="2:58" x14ac:dyDescent="0.35">
      <c r="B10" s="15" t="s">
        <v>91</v>
      </c>
      <c r="C10" s="14">
        <v>7.7880040721961696E-2</v>
      </c>
      <c r="D10" s="14">
        <v>7.0537980396233393E-2</v>
      </c>
      <c r="E10" s="14">
        <v>8.52935500695539E-2</v>
      </c>
      <c r="F10" s="14"/>
      <c r="G10" s="14">
        <v>0.13642063284689199</v>
      </c>
      <c r="H10" s="14">
        <v>7.1878318385255199E-2</v>
      </c>
      <c r="I10" s="14">
        <v>6.4922126249676804E-2</v>
      </c>
      <c r="J10" s="14">
        <v>8.0319786759302902E-2</v>
      </c>
      <c r="K10" s="14">
        <v>8.7904314175818996E-2</v>
      </c>
      <c r="L10" s="14">
        <v>4.5610019349538497E-2</v>
      </c>
      <c r="M10" s="14"/>
      <c r="N10" s="14">
        <v>8.0000954990946505E-2</v>
      </c>
      <c r="O10" s="14">
        <v>9.9009483964104097E-2</v>
      </c>
      <c r="P10" s="14">
        <v>5.7326856525818599E-2</v>
      </c>
      <c r="Q10" s="14">
        <v>6.92872560616144E-2</v>
      </c>
      <c r="R10" s="14"/>
      <c r="S10" s="14">
        <v>7.1712846799103405E-2</v>
      </c>
      <c r="T10" s="14">
        <v>6.0173185122552403E-2</v>
      </c>
      <c r="U10" s="14">
        <v>8.2567212130629897E-2</v>
      </c>
      <c r="V10" s="14">
        <v>7.1176478220684999E-2</v>
      </c>
      <c r="W10" s="14">
        <v>5.4488118546432603E-2</v>
      </c>
      <c r="X10" s="14">
        <v>6.4991399333465802E-2</v>
      </c>
      <c r="Y10" s="14">
        <v>7.3235506200531E-2</v>
      </c>
      <c r="Z10" s="14">
        <v>0.101934846983588</v>
      </c>
      <c r="AA10" s="14">
        <v>9.7952801876411297E-2</v>
      </c>
      <c r="AB10" s="14">
        <v>9.5826262626702297E-2</v>
      </c>
      <c r="AC10" s="14">
        <v>0.11021176337750201</v>
      </c>
      <c r="AD10" s="14">
        <v>8.3277885222186196E-2</v>
      </c>
      <c r="AE10" s="14"/>
      <c r="AF10" s="14">
        <v>2.02883977224089E-2</v>
      </c>
      <c r="AG10" s="14">
        <v>0.115824851128889</v>
      </c>
      <c r="AH10" s="14">
        <v>5.5386074239364202E-2</v>
      </c>
      <c r="AI10" s="14"/>
      <c r="AJ10" s="14">
        <v>6.3943934110651697E-3</v>
      </c>
      <c r="AK10" s="14">
        <v>0.155071775014405</v>
      </c>
      <c r="AL10" s="14">
        <v>6.6798735040605406E-2</v>
      </c>
      <c r="AM10" s="14">
        <v>3.5955010953995899E-2</v>
      </c>
      <c r="AN10" s="14">
        <v>3.9688271968133799E-2</v>
      </c>
      <c r="AO10" s="14"/>
      <c r="AP10" s="14">
        <v>0</v>
      </c>
      <c r="AQ10" s="14">
        <v>0.12989197840480701</v>
      </c>
      <c r="AR10" s="14">
        <v>6.2742620015383402E-2</v>
      </c>
      <c r="AS10" s="14">
        <v>4.2937071783556097E-3</v>
      </c>
      <c r="AT10" s="14">
        <v>3.1388444568878203E-2</v>
      </c>
      <c r="AU10" s="14"/>
      <c r="AV10" s="14" t="s">
        <v>84</v>
      </c>
      <c r="AW10" s="14">
        <v>8.06877568730857E-2</v>
      </c>
      <c r="AX10" s="14">
        <v>0.121425110109151</v>
      </c>
      <c r="AY10" s="14">
        <v>9.9715235600660895E-2</v>
      </c>
      <c r="AZ10" s="14">
        <v>0.112504359710001</v>
      </c>
      <c r="BA10" s="14"/>
      <c r="BB10" s="14">
        <v>2.94744810425011E-2</v>
      </c>
      <c r="BC10" s="14">
        <v>0</v>
      </c>
      <c r="BD10" s="14">
        <v>0</v>
      </c>
      <c r="BE10" s="14"/>
      <c r="BF10" s="14">
        <v>1.18311925605876E-2</v>
      </c>
    </row>
    <row r="11" spans="2:58" x14ac:dyDescent="0.35">
      <c r="B11" s="15" t="s">
        <v>92</v>
      </c>
      <c r="C11" s="14">
        <v>0.13031316101026899</v>
      </c>
      <c r="D11" s="14">
        <v>0.139579211285317</v>
      </c>
      <c r="E11" s="14">
        <v>0.121631952904628</v>
      </c>
      <c r="F11" s="14"/>
      <c r="G11" s="14">
        <v>0.13999439770354799</v>
      </c>
      <c r="H11" s="14">
        <v>0.1053637658589</v>
      </c>
      <c r="I11" s="14">
        <v>0.13076137372058999</v>
      </c>
      <c r="J11" s="14">
        <v>0.159556517627402</v>
      </c>
      <c r="K11" s="14">
        <v>9.1263616097291597E-2</v>
      </c>
      <c r="L11" s="14">
        <v>0.146205704605989</v>
      </c>
      <c r="M11" s="14"/>
      <c r="N11" s="14">
        <v>0.15559024603094701</v>
      </c>
      <c r="O11" s="14">
        <v>0.14170562693983599</v>
      </c>
      <c r="P11" s="14">
        <v>0.108428383213649</v>
      </c>
      <c r="Q11" s="14">
        <v>0.112696646878496</v>
      </c>
      <c r="R11" s="14"/>
      <c r="S11" s="14">
        <v>0.11295277890679301</v>
      </c>
      <c r="T11" s="14">
        <v>0.123267748263199</v>
      </c>
      <c r="U11" s="14">
        <v>0.11653155198426</v>
      </c>
      <c r="V11" s="14">
        <v>9.2205267485542294E-2</v>
      </c>
      <c r="W11" s="14">
        <v>0.101261068785818</v>
      </c>
      <c r="X11" s="14">
        <v>0.13331663044334799</v>
      </c>
      <c r="Y11" s="14">
        <v>9.9429697111593093E-2</v>
      </c>
      <c r="Z11" s="14">
        <v>0.18643720627718999</v>
      </c>
      <c r="AA11" s="14">
        <v>0.14074977386359</v>
      </c>
      <c r="AB11" s="14">
        <v>0.21471857956892501</v>
      </c>
      <c r="AC11" s="14">
        <v>0.178698106119723</v>
      </c>
      <c r="AD11" s="14">
        <v>8.7221154224721598E-2</v>
      </c>
      <c r="AE11" s="14"/>
      <c r="AF11" s="14">
        <v>6.6739638118546302E-2</v>
      </c>
      <c r="AG11" s="14">
        <v>0.190629858228757</v>
      </c>
      <c r="AH11" s="14">
        <v>9.1368660181342598E-2</v>
      </c>
      <c r="AI11" s="14"/>
      <c r="AJ11" s="14">
        <v>3.4587878941064999E-2</v>
      </c>
      <c r="AK11" s="14">
        <v>0.19552278655789501</v>
      </c>
      <c r="AL11" s="14">
        <v>0.242807287976813</v>
      </c>
      <c r="AM11" s="14">
        <v>7.9862347327419494E-2</v>
      </c>
      <c r="AN11" s="14">
        <v>9.4828426007569397E-2</v>
      </c>
      <c r="AO11" s="14"/>
      <c r="AP11" s="14">
        <v>2.0941743781455201E-2</v>
      </c>
      <c r="AQ11" s="14">
        <v>0.210798571201497</v>
      </c>
      <c r="AR11" s="14">
        <v>0.19766673856258399</v>
      </c>
      <c r="AS11" s="14">
        <v>4.5363711026706798E-2</v>
      </c>
      <c r="AT11" s="14">
        <v>5.3935250929387002E-2</v>
      </c>
      <c r="AU11" s="14"/>
      <c r="AV11" s="14" t="s">
        <v>84</v>
      </c>
      <c r="AW11" s="14">
        <v>0.142543853612671</v>
      </c>
      <c r="AX11" s="14">
        <v>0.16269301261224101</v>
      </c>
      <c r="AY11" s="14">
        <v>0.14004456393853101</v>
      </c>
      <c r="AZ11" s="14">
        <v>0.15986326703890699</v>
      </c>
      <c r="BA11" s="14"/>
      <c r="BB11" s="14">
        <v>0.114057707236036</v>
      </c>
      <c r="BC11" s="14">
        <v>2.2282949505462901E-2</v>
      </c>
      <c r="BD11" s="14">
        <v>0</v>
      </c>
      <c r="BE11" s="14"/>
      <c r="BF11" s="14">
        <v>4.7825269641559899E-2</v>
      </c>
    </row>
    <row r="12" spans="2:58" ht="29" x14ac:dyDescent="0.35">
      <c r="B12" s="15" t="s">
        <v>93</v>
      </c>
      <c r="C12" s="14">
        <v>0.38955946218832099</v>
      </c>
      <c r="D12" s="14">
        <v>0.33760415880578998</v>
      </c>
      <c r="E12" s="14">
        <v>0.43950876805362399</v>
      </c>
      <c r="F12" s="14"/>
      <c r="G12" s="14">
        <v>0.29673130073611198</v>
      </c>
      <c r="H12" s="14">
        <v>0.39137352710294498</v>
      </c>
      <c r="I12" s="14">
        <v>0.40826815619790902</v>
      </c>
      <c r="J12" s="14">
        <v>0.41255714432672902</v>
      </c>
      <c r="K12" s="14">
        <v>0.42638790149968098</v>
      </c>
      <c r="L12" s="14">
        <v>0.391141845757982</v>
      </c>
      <c r="M12" s="14"/>
      <c r="N12" s="14">
        <v>0.33797105097835201</v>
      </c>
      <c r="O12" s="14">
        <v>0.37138579122805299</v>
      </c>
      <c r="P12" s="14">
        <v>0.412683877967705</v>
      </c>
      <c r="Q12" s="14">
        <v>0.44078950496230401</v>
      </c>
      <c r="R12" s="14"/>
      <c r="S12" s="14">
        <v>0.34625496514339199</v>
      </c>
      <c r="T12" s="14">
        <v>0.473601180591946</v>
      </c>
      <c r="U12" s="14">
        <v>0.45995247547213203</v>
      </c>
      <c r="V12" s="14">
        <v>0.40730077006198701</v>
      </c>
      <c r="W12" s="14">
        <v>0.34420248630801498</v>
      </c>
      <c r="X12" s="14">
        <v>0.356356776354671</v>
      </c>
      <c r="Y12" s="14">
        <v>0.437676505532895</v>
      </c>
      <c r="Z12" s="14">
        <v>0.39072801108912802</v>
      </c>
      <c r="AA12" s="14">
        <v>0.37614390212651699</v>
      </c>
      <c r="AB12" s="14">
        <v>0.34650163928738698</v>
      </c>
      <c r="AC12" s="14">
        <v>0.32748663238683101</v>
      </c>
      <c r="AD12" s="14">
        <v>0.34500027290896601</v>
      </c>
      <c r="AE12" s="14"/>
      <c r="AF12" s="14">
        <v>0.40135805876235398</v>
      </c>
      <c r="AG12" s="14">
        <v>0.37723304708067501</v>
      </c>
      <c r="AH12" s="14">
        <v>0.46035324225584201</v>
      </c>
      <c r="AI12" s="14"/>
      <c r="AJ12" s="14">
        <v>0.39128873645606699</v>
      </c>
      <c r="AK12" s="14">
        <v>0.31540218749370402</v>
      </c>
      <c r="AL12" s="14">
        <v>0.47297699041527902</v>
      </c>
      <c r="AM12" s="14">
        <v>0.374107723332399</v>
      </c>
      <c r="AN12" s="14">
        <v>0.50835868792191397</v>
      </c>
      <c r="AO12" s="14"/>
      <c r="AP12" s="14">
        <v>0.33053847186757301</v>
      </c>
      <c r="AQ12" s="14">
        <v>0.35597128638938802</v>
      </c>
      <c r="AR12" s="14">
        <v>0.53309833942032803</v>
      </c>
      <c r="AS12" s="14">
        <v>0.36586155620972799</v>
      </c>
      <c r="AT12" s="14">
        <v>0.53197309834335305</v>
      </c>
      <c r="AU12" s="14"/>
      <c r="AV12" s="14" t="s">
        <v>84</v>
      </c>
      <c r="AW12" s="14">
        <v>0.41551977260237499</v>
      </c>
      <c r="AX12" s="14">
        <v>0.32539486154701303</v>
      </c>
      <c r="AY12" s="14">
        <v>0.289626570475298</v>
      </c>
      <c r="AZ12" s="14">
        <v>0.36573631902118398</v>
      </c>
      <c r="BA12" s="14"/>
      <c r="BB12" s="14">
        <v>0.52903309982284097</v>
      </c>
      <c r="BC12" s="14">
        <v>0.30090672070272401</v>
      </c>
      <c r="BD12" s="14">
        <v>0.56051408103511102</v>
      </c>
      <c r="BE12" s="14"/>
      <c r="BF12" s="14">
        <v>0.457880894505722</v>
      </c>
    </row>
    <row r="13" spans="2:58" x14ac:dyDescent="0.35">
      <c r="B13" s="15" t="s">
        <v>94</v>
      </c>
      <c r="C13" s="14">
        <v>0.15892042886873201</v>
      </c>
      <c r="D13" s="14">
        <v>0.18726511885751801</v>
      </c>
      <c r="E13" s="14">
        <v>0.13165695996343299</v>
      </c>
      <c r="F13" s="14"/>
      <c r="G13" s="14">
        <v>0.116409637833366</v>
      </c>
      <c r="H13" s="14">
        <v>0.14316199166301899</v>
      </c>
      <c r="I13" s="14">
        <v>0.13189542639572799</v>
      </c>
      <c r="J13" s="14">
        <v>0.14564253693323401</v>
      </c>
      <c r="K13" s="14">
        <v>0.18768265609280599</v>
      </c>
      <c r="L13" s="14">
        <v>0.213462345721326</v>
      </c>
      <c r="M13" s="14"/>
      <c r="N13" s="14">
        <v>0.179171245011503</v>
      </c>
      <c r="O13" s="14">
        <v>0.17645434950241101</v>
      </c>
      <c r="P13" s="14">
        <v>0.14909348754190699</v>
      </c>
      <c r="Q13" s="14">
        <v>0.128212004056873</v>
      </c>
      <c r="R13" s="14"/>
      <c r="S13" s="14">
        <v>0.16231910754638099</v>
      </c>
      <c r="T13" s="14">
        <v>0.17050648753091199</v>
      </c>
      <c r="U13" s="14">
        <v>0.12682488787819299</v>
      </c>
      <c r="V13" s="14">
        <v>0.19584324440692599</v>
      </c>
      <c r="W13" s="14">
        <v>0.205890861463602</v>
      </c>
      <c r="X13" s="14">
        <v>0.142403106710319</v>
      </c>
      <c r="Y13" s="14">
        <v>0.15352730910884901</v>
      </c>
      <c r="Z13" s="14">
        <v>0.106172897332057</v>
      </c>
      <c r="AA13" s="14">
        <v>0.143458076536438</v>
      </c>
      <c r="AB13" s="14">
        <v>0.16717652345897599</v>
      </c>
      <c r="AC13" s="14">
        <v>0.124687155377458</v>
      </c>
      <c r="AD13" s="14">
        <v>0.181203224119589</v>
      </c>
      <c r="AE13" s="14"/>
      <c r="AF13" s="14">
        <v>0.22322088951683799</v>
      </c>
      <c r="AG13" s="14">
        <v>0.12032270021269199</v>
      </c>
      <c r="AH13" s="14">
        <v>0.13151682785039701</v>
      </c>
      <c r="AI13" s="14"/>
      <c r="AJ13" s="14">
        <v>0.27285849337700302</v>
      </c>
      <c r="AK13" s="14">
        <v>9.5519289792954806E-2</v>
      </c>
      <c r="AL13" s="14">
        <v>0.14679375145138099</v>
      </c>
      <c r="AM13" s="14">
        <v>0.16402980768196901</v>
      </c>
      <c r="AN13" s="14">
        <v>9.5208571066356801E-2</v>
      </c>
      <c r="AO13" s="14"/>
      <c r="AP13" s="14">
        <v>0.31896615391494698</v>
      </c>
      <c r="AQ13" s="14">
        <v>8.6206577168247506E-2</v>
      </c>
      <c r="AR13" s="14">
        <v>0.111176711806406</v>
      </c>
      <c r="AS13" s="14">
        <v>0.246250088953262</v>
      </c>
      <c r="AT13" s="14">
        <v>0.19524007183924599</v>
      </c>
      <c r="AU13" s="14"/>
      <c r="AV13" s="14" t="s">
        <v>84</v>
      </c>
      <c r="AW13" s="14">
        <v>0.14944471668321499</v>
      </c>
      <c r="AX13" s="14">
        <v>0.179165576932038</v>
      </c>
      <c r="AY13" s="14">
        <v>0.15282001035308801</v>
      </c>
      <c r="AZ13" s="14">
        <v>4.0396725704516502E-2</v>
      </c>
      <c r="BA13" s="14"/>
      <c r="BB13" s="14">
        <v>9.9899936707770004E-2</v>
      </c>
      <c r="BC13" s="14">
        <v>0.27630296043698099</v>
      </c>
      <c r="BD13" s="14">
        <v>0.28164595742246501</v>
      </c>
      <c r="BE13" s="14"/>
      <c r="BF13" s="14">
        <v>0.21910822342538899</v>
      </c>
    </row>
    <row r="14" spans="2:58" x14ac:dyDescent="0.35">
      <c r="B14" s="15" t="s">
        <v>95</v>
      </c>
      <c r="C14" s="14">
        <v>9.3841771120321896E-2</v>
      </c>
      <c r="D14" s="14">
        <v>0.115844074812768</v>
      </c>
      <c r="E14" s="14">
        <v>7.2591592442969796E-2</v>
      </c>
      <c r="F14" s="14"/>
      <c r="G14" s="14">
        <v>9.0922277562979395E-2</v>
      </c>
      <c r="H14" s="14">
        <v>8.4449592013737307E-2</v>
      </c>
      <c r="I14" s="14">
        <v>8.8684537116483206E-2</v>
      </c>
      <c r="J14" s="14">
        <v>9.1430724906581606E-2</v>
      </c>
      <c r="K14" s="14">
        <v>7.8862489824562093E-2</v>
      </c>
      <c r="L14" s="14">
        <v>0.11964546097803801</v>
      </c>
      <c r="M14" s="14"/>
      <c r="N14" s="14">
        <v>9.4871421448348703E-2</v>
      </c>
      <c r="O14" s="14">
        <v>0.104508391226696</v>
      </c>
      <c r="P14" s="14">
        <v>0.10100327030303</v>
      </c>
      <c r="Q14" s="14">
        <v>7.4992962564198198E-2</v>
      </c>
      <c r="R14" s="14"/>
      <c r="S14" s="14">
        <v>0.111665213442508</v>
      </c>
      <c r="T14" s="14">
        <v>6.8318711324884596E-2</v>
      </c>
      <c r="U14" s="14">
        <v>9.1258949931973005E-2</v>
      </c>
      <c r="V14" s="14">
        <v>0.11510723751396799</v>
      </c>
      <c r="W14" s="14">
        <v>0.124276038932827</v>
      </c>
      <c r="X14" s="14">
        <v>0.100421562162964</v>
      </c>
      <c r="Y14" s="14">
        <v>0.101977678071449</v>
      </c>
      <c r="Z14" s="14">
        <v>5.7126531556907903E-2</v>
      </c>
      <c r="AA14" s="14">
        <v>9.6089611015663295E-2</v>
      </c>
      <c r="AB14" s="14">
        <v>5.9868379360853201E-2</v>
      </c>
      <c r="AC14" s="14">
        <v>8.20450233460953E-2</v>
      </c>
      <c r="AD14" s="14">
        <v>0.11369318165449301</v>
      </c>
      <c r="AE14" s="14"/>
      <c r="AF14" s="14">
        <v>0.152803181873266</v>
      </c>
      <c r="AG14" s="14">
        <v>6.4166084687169694E-2</v>
      </c>
      <c r="AH14" s="14">
        <v>5.28039606383955E-2</v>
      </c>
      <c r="AI14" s="14"/>
      <c r="AJ14" s="14">
        <v>0.16804680325608601</v>
      </c>
      <c r="AK14" s="14">
        <v>6.5001592159664195E-2</v>
      </c>
      <c r="AL14" s="14">
        <v>3.4028104497449203E-2</v>
      </c>
      <c r="AM14" s="14">
        <v>0.20520802571914401</v>
      </c>
      <c r="AN14" s="14">
        <v>5.2129438619439701E-2</v>
      </c>
      <c r="AO14" s="14"/>
      <c r="AP14" s="14">
        <v>0.17877359787063701</v>
      </c>
      <c r="AQ14" s="14">
        <v>5.8423102278270203E-2</v>
      </c>
      <c r="AR14" s="14">
        <v>2.8138630441505701E-2</v>
      </c>
      <c r="AS14" s="14">
        <v>0.22269818777144701</v>
      </c>
      <c r="AT14" s="14">
        <v>4.7179509398084803E-2</v>
      </c>
      <c r="AU14" s="14"/>
      <c r="AV14" s="14" t="s">
        <v>84</v>
      </c>
      <c r="AW14" s="14">
        <v>7.2566309610880994E-2</v>
      </c>
      <c r="AX14" s="14">
        <v>7.5747143933558497E-2</v>
      </c>
      <c r="AY14" s="14">
        <v>0.11178716158312101</v>
      </c>
      <c r="AZ14" s="14">
        <v>7.4334897323753604E-2</v>
      </c>
      <c r="BA14" s="14"/>
      <c r="BB14" s="14">
        <v>5.3987515790627001E-2</v>
      </c>
      <c r="BC14" s="14">
        <v>0.29547879214080602</v>
      </c>
      <c r="BD14" s="14">
        <v>6.4942545460098103E-2</v>
      </c>
      <c r="BE14" s="14"/>
      <c r="BF14" s="14">
        <v>0.15145438919000301</v>
      </c>
    </row>
    <row r="15" spans="2:58" x14ac:dyDescent="0.35">
      <c r="B15" s="15" t="s">
        <v>96</v>
      </c>
      <c r="C15" s="14">
        <v>5.7254280363596401E-2</v>
      </c>
      <c r="D15" s="14">
        <v>7.5772423004476799E-2</v>
      </c>
      <c r="E15" s="14">
        <v>3.9305004331996303E-2</v>
      </c>
      <c r="F15" s="14"/>
      <c r="G15" s="14">
        <v>6.6452328971338598E-2</v>
      </c>
      <c r="H15" s="14">
        <v>0.11042765468165</v>
      </c>
      <c r="I15" s="14">
        <v>7.2322619440464003E-2</v>
      </c>
      <c r="J15" s="14">
        <v>3.66229834088522E-2</v>
      </c>
      <c r="K15" s="14">
        <v>4.1447649952813699E-2</v>
      </c>
      <c r="L15" s="14">
        <v>2.3110094526288E-2</v>
      </c>
      <c r="M15" s="14"/>
      <c r="N15" s="14">
        <v>6.5806069047708804E-2</v>
      </c>
      <c r="O15" s="14">
        <v>3.10071655751296E-2</v>
      </c>
      <c r="P15" s="14">
        <v>7.6968462246391103E-2</v>
      </c>
      <c r="Q15" s="14">
        <v>5.9032835606654697E-2</v>
      </c>
      <c r="R15" s="14"/>
      <c r="S15" s="14">
        <v>0.103686186136996</v>
      </c>
      <c r="T15" s="14">
        <v>3.0026385464532301E-2</v>
      </c>
      <c r="U15" s="14">
        <v>4.9372060207170901E-2</v>
      </c>
      <c r="V15" s="14">
        <v>5.64355861490827E-2</v>
      </c>
      <c r="W15" s="14">
        <v>5.3370370696768699E-2</v>
      </c>
      <c r="X15" s="14">
        <v>0.101416070874825</v>
      </c>
      <c r="Y15" s="14">
        <v>2.94819045142043E-2</v>
      </c>
      <c r="Z15" s="14">
        <v>8.4601235977569605E-2</v>
      </c>
      <c r="AA15" s="14">
        <v>3.1151095381068201E-2</v>
      </c>
      <c r="AB15" s="14">
        <v>2.0720872432072601E-2</v>
      </c>
      <c r="AC15" s="14">
        <v>5.4409862441617898E-2</v>
      </c>
      <c r="AD15" s="14">
        <v>0.106190541553429</v>
      </c>
      <c r="AE15" s="14"/>
      <c r="AF15" s="14">
        <v>7.1190088924943801E-2</v>
      </c>
      <c r="AG15" s="14">
        <v>4.7640483007088001E-2</v>
      </c>
      <c r="AH15" s="14">
        <v>5.7050780182984401E-2</v>
      </c>
      <c r="AI15" s="14"/>
      <c r="AJ15" s="14">
        <v>8.1061317203454802E-2</v>
      </c>
      <c r="AK15" s="14">
        <v>5.3998949618876101E-2</v>
      </c>
      <c r="AL15" s="14">
        <v>1.7177783203515502E-2</v>
      </c>
      <c r="AM15" s="14">
        <v>6.5088666744826607E-2</v>
      </c>
      <c r="AN15" s="14">
        <v>4.5472827986106003E-2</v>
      </c>
      <c r="AO15" s="14"/>
      <c r="AP15" s="14">
        <v>0.11098006095304799</v>
      </c>
      <c r="AQ15" s="14">
        <v>5.2639663437574598E-2</v>
      </c>
      <c r="AR15" s="14">
        <v>2.1759284180139799E-2</v>
      </c>
      <c r="AS15" s="14">
        <v>9.7681622427313403E-2</v>
      </c>
      <c r="AT15" s="14">
        <v>1.0125471912096E-2</v>
      </c>
      <c r="AU15" s="14"/>
      <c r="AV15" s="14" t="s">
        <v>84</v>
      </c>
      <c r="AW15" s="14">
        <v>3.1342928170445698E-2</v>
      </c>
      <c r="AX15" s="14">
        <v>5.1181197916763697E-2</v>
      </c>
      <c r="AY15" s="14">
        <v>0.130712668939786</v>
      </c>
      <c r="AZ15" s="14">
        <v>0.20405624852255699</v>
      </c>
      <c r="BA15" s="14"/>
      <c r="BB15" s="14">
        <v>6.8906479508436203E-2</v>
      </c>
      <c r="BC15" s="14">
        <v>8.9289610790032697E-2</v>
      </c>
      <c r="BD15" s="14">
        <v>2.5017306455856599E-2</v>
      </c>
      <c r="BE15" s="14"/>
      <c r="BF15" s="14">
        <v>6.0796314619674802E-2</v>
      </c>
    </row>
    <row r="16" spans="2:58" x14ac:dyDescent="0.35">
      <c r="B16" s="15" t="s">
        <v>97</v>
      </c>
      <c r="C16" s="20">
        <v>5.6849050433800397E-2</v>
      </c>
      <c r="D16" s="20">
        <v>3.9360184823130397E-2</v>
      </c>
      <c r="E16" s="20">
        <v>7.3209971971028201E-2</v>
      </c>
      <c r="F16" s="20"/>
      <c r="G16" s="20">
        <v>5.97416481720391E-2</v>
      </c>
      <c r="H16" s="20">
        <v>5.4352667610099097E-2</v>
      </c>
      <c r="I16" s="20">
        <v>6.5826902175425403E-2</v>
      </c>
      <c r="J16" s="20">
        <v>5.13294941583659E-2</v>
      </c>
      <c r="K16" s="20">
        <v>6.4277084213186703E-2</v>
      </c>
      <c r="L16" s="20">
        <v>4.9161987639797303E-2</v>
      </c>
      <c r="M16" s="20"/>
      <c r="N16" s="20">
        <v>4.3749019164328898E-2</v>
      </c>
      <c r="O16" s="20">
        <v>4.39947480045524E-2</v>
      </c>
      <c r="P16" s="20">
        <v>5.6049985066587101E-2</v>
      </c>
      <c r="Q16" s="20">
        <v>8.6143927829601299E-2</v>
      </c>
      <c r="R16" s="20"/>
      <c r="S16" s="20">
        <v>3.9200483631235301E-2</v>
      </c>
      <c r="T16" s="20">
        <v>4.85697129087347E-2</v>
      </c>
      <c r="U16" s="20">
        <v>5.3651197716315303E-2</v>
      </c>
      <c r="V16" s="20">
        <v>3.3405910765529803E-2</v>
      </c>
      <c r="W16" s="20">
        <v>9.03318585026162E-2</v>
      </c>
      <c r="X16" s="20">
        <v>7.8269210532331004E-2</v>
      </c>
      <c r="Y16" s="20">
        <v>6.9578628512209195E-2</v>
      </c>
      <c r="Z16" s="20">
        <v>6.14311262480964E-2</v>
      </c>
      <c r="AA16" s="20">
        <v>5.3283728474310801E-2</v>
      </c>
      <c r="AB16" s="20">
        <v>5.76401542138631E-2</v>
      </c>
      <c r="AC16" s="20">
        <v>7.6449742809245005E-2</v>
      </c>
      <c r="AD16" s="20">
        <v>4.9296793305843502E-2</v>
      </c>
      <c r="AE16" s="20"/>
      <c r="AF16" s="20">
        <v>4.6042037728987198E-2</v>
      </c>
      <c r="AG16" s="20">
        <v>4.6072374799092597E-2</v>
      </c>
      <c r="AH16" s="20">
        <v>0.121294703844191</v>
      </c>
      <c r="AI16" s="20"/>
      <c r="AJ16" s="20">
        <v>4.0916509475195401E-2</v>
      </c>
      <c r="AK16" s="20">
        <v>4.6683451664860501E-2</v>
      </c>
      <c r="AL16" s="20">
        <v>1.94173474149568E-2</v>
      </c>
      <c r="AM16" s="20">
        <v>7.5748418240247306E-2</v>
      </c>
      <c r="AN16" s="20">
        <v>0.13982531892566</v>
      </c>
      <c r="AO16" s="20"/>
      <c r="AP16" s="20">
        <v>3.0952993099939E-2</v>
      </c>
      <c r="AQ16" s="20">
        <v>5.0890119938384201E-2</v>
      </c>
      <c r="AR16" s="20">
        <v>3.2854337861238501E-2</v>
      </c>
      <c r="AS16" s="20">
        <v>1.78511264331873E-2</v>
      </c>
      <c r="AT16" s="20">
        <v>0.119718840138197</v>
      </c>
      <c r="AU16" s="20"/>
      <c r="AV16" s="20" t="s">
        <v>84</v>
      </c>
      <c r="AW16" s="20">
        <v>7.9160112772860294E-2</v>
      </c>
      <c r="AX16" s="20">
        <v>3.0126458040402902E-2</v>
      </c>
      <c r="AY16" s="20">
        <v>3.67343442909134E-2</v>
      </c>
      <c r="AZ16" s="20">
        <v>0</v>
      </c>
      <c r="BA16" s="20"/>
      <c r="BB16" s="20">
        <v>9.5656660569596902E-2</v>
      </c>
      <c r="BC16" s="20">
        <v>1.5738966423993798E-2</v>
      </c>
      <c r="BD16" s="20">
        <v>6.7880109626469107E-2</v>
      </c>
      <c r="BE16" s="20"/>
      <c r="BF16" s="20">
        <v>4.8388686955362997E-2</v>
      </c>
    </row>
    <row r="17" spans="2:2" x14ac:dyDescent="0.35">
      <c r="B17" s="16"/>
    </row>
    <row r="18" spans="2:2" x14ac:dyDescent="0.35">
      <c r="B18" t="s">
        <v>80</v>
      </c>
    </row>
    <row r="19" spans="2:2" x14ac:dyDescent="0.35">
      <c r="B19" t="s">
        <v>81</v>
      </c>
    </row>
    <row r="21" spans="2:2" x14ac:dyDescent="0.35">
      <c r="B21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I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9" width="20.6328125" customWidth="1"/>
  </cols>
  <sheetData>
    <row r="2" spans="2:9" ht="40" customHeight="1" x14ac:dyDescent="0.35">
      <c r="D2" s="30" t="s">
        <v>113</v>
      </c>
      <c r="E2" s="27"/>
      <c r="F2" s="27"/>
      <c r="G2" s="27"/>
      <c r="H2" s="27"/>
      <c r="I2" s="27"/>
    </row>
    <row r="6" spans="2:9" ht="50" customHeight="1" x14ac:dyDescent="0.35">
      <c r="B6" s="17" t="s">
        <v>15</v>
      </c>
      <c r="C6" s="17" t="s">
        <v>99</v>
      </c>
      <c r="D6" s="17" t="s">
        <v>100</v>
      </c>
      <c r="E6" s="17" t="s">
        <v>101</v>
      </c>
      <c r="F6" s="17" t="s">
        <v>102</v>
      </c>
      <c r="G6" s="17" t="s">
        <v>103</v>
      </c>
      <c r="H6" s="17" t="s">
        <v>104</v>
      </c>
    </row>
    <row r="7" spans="2:9" x14ac:dyDescent="0.35">
      <c r="B7" s="15" t="s">
        <v>105</v>
      </c>
      <c r="C7" s="14">
        <v>0.21521031252498601</v>
      </c>
      <c r="D7" s="14">
        <v>0.379479487668757</v>
      </c>
      <c r="E7" s="14">
        <v>0.27865176017811599</v>
      </c>
      <c r="F7" s="14">
        <v>0.129652390503222</v>
      </c>
      <c r="G7" s="14">
        <v>0.143767886150378</v>
      </c>
      <c r="H7" s="14">
        <v>0.18490121247081401</v>
      </c>
    </row>
    <row r="8" spans="2:9" x14ac:dyDescent="0.35">
      <c r="B8" s="15" t="s">
        <v>106</v>
      </c>
      <c r="C8" s="14">
        <v>0.19197367043755401</v>
      </c>
      <c r="D8" s="14">
        <v>0.20691211272565399</v>
      </c>
      <c r="E8" s="14">
        <v>0.16641104501686299</v>
      </c>
      <c r="F8" s="14">
        <v>0.19141332299479</v>
      </c>
      <c r="G8" s="14">
        <v>0.173785662698728</v>
      </c>
      <c r="H8" s="14">
        <v>0.17301599797241199</v>
      </c>
    </row>
    <row r="9" spans="2:9" ht="29" x14ac:dyDescent="0.35">
      <c r="B9" s="15" t="s">
        <v>107</v>
      </c>
      <c r="C9" s="14">
        <v>0.38526848157286803</v>
      </c>
      <c r="D9" s="14">
        <v>0.15753687746504799</v>
      </c>
      <c r="E9" s="14">
        <v>0.24953741077153799</v>
      </c>
      <c r="F9" s="14">
        <v>0.38159603612497001</v>
      </c>
      <c r="G9" s="14">
        <v>0.33375481168110199</v>
      </c>
      <c r="H9" s="14">
        <v>0.152682365560603</v>
      </c>
    </row>
    <row r="10" spans="2:9" x14ac:dyDescent="0.35">
      <c r="B10" s="15" t="s">
        <v>108</v>
      </c>
      <c r="C10" s="14">
        <v>8.8828491117024594E-2</v>
      </c>
      <c r="D10" s="14">
        <v>0.16707711525357599</v>
      </c>
      <c r="E10" s="14">
        <v>0.15950890110799301</v>
      </c>
      <c r="F10" s="14">
        <v>0.21302529759078601</v>
      </c>
      <c r="G10" s="14">
        <v>0.24967508149484899</v>
      </c>
      <c r="H10" s="14">
        <v>0.26721903775387701</v>
      </c>
    </row>
    <row r="11" spans="2:9" x14ac:dyDescent="0.35">
      <c r="B11" s="15" t="s">
        <v>109</v>
      </c>
      <c r="C11" s="14">
        <v>3.9458759521316798E-2</v>
      </c>
      <c r="D11" s="14">
        <v>8.0797902952327194E-2</v>
      </c>
      <c r="E11" s="14">
        <v>0.104103248043008</v>
      </c>
      <c r="F11" s="14">
        <v>5.3198903691732399E-2</v>
      </c>
      <c r="G11" s="14">
        <v>6.4787060380478698E-2</v>
      </c>
      <c r="H11" s="14">
        <v>0.20587830000718199</v>
      </c>
    </row>
    <row r="12" spans="2:9" x14ac:dyDescent="0.35">
      <c r="B12" s="15" t="s">
        <v>97</v>
      </c>
      <c r="C12" s="14">
        <v>7.9260284826250693E-2</v>
      </c>
      <c r="D12" s="14">
        <v>8.1965039346366293E-3</v>
      </c>
      <c r="E12" s="14">
        <v>4.1787634882481398E-2</v>
      </c>
      <c r="F12" s="14">
        <v>3.1114049094500301E-2</v>
      </c>
      <c r="G12" s="14">
        <v>3.4229497594464697E-2</v>
      </c>
      <c r="H12" s="14">
        <v>1.63030862351113E-2</v>
      </c>
    </row>
    <row r="13" spans="2:9" x14ac:dyDescent="0.35">
      <c r="B13" s="23" t="s">
        <v>110</v>
      </c>
      <c r="C13" s="21">
        <v>0.40718398296253999</v>
      </c>
      <c r="D13" s="21">
        <v>0.58639160039441196</v>
      </c>
      <c r="E13" s="21">
        <v>0.44506280519497998</v>
      </c>
      <c r="F13" s="21">
        <v>0.321065713498012</v>
      </c>
      <c r="G13" s="21">
        <v>0.31755354884910603</v>
      </c>
      <c r="H13" s="21">
        <v>0.357917210443226</v>
      </c>
    </row>
    <row r="14" spans="2:9" x14ac:dyDescent="0.35">
      <c r="B14" s="23" t="s">
        <v>111</v>
      </c>
      <c r="C14" s="21">
        <v>0.12828725063834101</v>
      </c>
      <c r="D14" s="21">
        <v>0.24787501820590299</v>
      </c>
      <c r="E14" s="21">
        <v>0.26361214915100101</v>
      </c>
      <c r="F14" s="21">
        <v>0.266224201282518</v>
      </c>
      <c r="G14" s="21">
        <v>0.31446214187532801</v>
      </c>
      <c r="H14" s="21">
        <v>0.47309733776106</v>
      </c>
    </row>
    <row r="15" spans="2:9" x14ac:dyDescent="0.35">
      <c r="B15" s="23" t="s">
        <v>112</v>
      </c>
      <c r="C15" s="22">
        <v>0.27889673232419898</v>
      </c>
      <c r="D15" s="22">
        <v>0.338516582188508</v>
      </c>
      <c r="E15" s="22">
        <v>0.181450656043979</v>
      </c>
      <c r="F15" s="22">
        <v>5.48415122154935E-2</v>
      </c>
      <c r="G15" s="22">
        <v>3.0914069737779698E-3</v>
      </c>
      <c r="H15" s="22">
        <v>-0.115180127317834</v>
      </c>
    </row>
    <row r="16" spans="2:9" x14ac:dyDescent="0.35">
      <c r="B16" s="16"/>
      <c r="C16" s="16"/>
      <c r="D16" s="16"/>
      <c r="E16" s="16"/>
      <c r="F16" s="16"/>
      <c r="G16" s="16"/>
      <c r="H16" s="16"/>
    </row>
    <row r="17" spans="2:2" x14ac:dyDescent="0.35">
      <c r="B17" t="s">
        <v>80</v>
      </c>
    </row>
    <row r="18" spans="2:2" x14ac:dyDescent="0.35">
      <c r="B18" t="s">
        <v>81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I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114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105</v>
      </c>
      <c r="C9" s="14">
        <v>0.379479487668757</v>
      </c>
      <c r="D9" s="14">
        <v>0.37003393230517301</v>
      </c>
      <c r="E9" s="14">
        <v>0.387901205603563</v>
      </c>
      <c r="F9" s="14"/>
      <c r="G9" s="14">
        <v>0.41463599721210398</v>
      </c>
      <c r="H9" s="14">
        <v>0.34510639719119002</v>
      </c>
      <c r="I9" s="14">
        <v>0.424161837258341</v>
      </c>
      <c r="J9" s="14">
        <v>0.44406202707888798</v>
      </c>
      <c r="K9" s="14">
        <v>0.36635783046870901</v>
      </c>
      <c r="L9" s="14">
        <v>0.30389858783743501</v>
      </c>
      <c r="M9" s="14"/>
      <c r="N9" s="14">
        <v>0.34381931353113299</v>
      </c>
      <c r="O9" s="14">
        <v>0.40538232209084202</v>
      </c>
      <c r="P9" s="14">
        <v>0.37106779449148702</v>
      </c>
      <c r="Q9" s="14">
        <v>0.39774446066860197</v>
      </c>
      <c r="R9" s="14"/>
      <c r="S9" s="14">
        <v>0.30840275874843698</v>
      </c>
      <c r="T9" s="14">
        <v>0.32313579683350802</v>
      </c>
      <c r="U9" s="14">
        <v>0.37283248516224998</v>
      </c>
      <c r="V9" s="14">
        <v>0.27244645299329001</v>
      </c>
      <c r="W9" s="14">
        <v>0.37538006785796102</v>
      </c>
      <c r="X9" s="14">
        <v>0.33976439665943903</v>
      </c>
      <c r="Y9" s="14">
        <v>0.44743636864580599</v>
      </c>
      <c r="Z9" s="14">
        <v>0.48983773026806698</v>
      </c>
      <c r="AA9" s="14">
        <v>0.46063996937900797</v>
      </c>
      <c r="AB9" s="14">
        <v>0.481875350398771</v>
      </c>
      <c r="AC9" s="14">
        <v>0.49406492092925303</v>
      </c>
      <c r="AD9" s="14">
        <v>0.298571659696027</v>
      </c>
      <c r="AE9" s="14"/>
      <c r="AF9" s="14">
        <v>0.30151826032493201</v>
      </c>
      <c r="AG9" s="14">
        <v>0.45262986172182601</v>
      </c>
      <c r="AH9" s="14">
        <v>0.29940769004789702</v>
      </c>
      <c r="AI9" s="14"/>
      <c r="AJ9" s="14">
        <v>0.148191324302994</v>
      </c>
      <c r="AK9" s="14">
        <v>0.58950478757922897</v>
      </c>
      <c r="AL9" s="14">
        <v>0.36238559404460702</v>
      </c>
      <c r="AM9" s="14">
        <v>0.49135625157976298</v>
      </c>
      <c r="AN9" s="14">
        <v>0.316528382761532</v>
      </c>
      <c r="AO9" s="14"/>
      <c r="AP9" s="14">
        <v>2.9457560312017499E-2</v>
      </c>
      <c r="AQ9" s="14">
        <v>0.55721045134229796</v>
      </c>
      <c r="AR9" s="14">
        <v>0.39495169909068301</v>
      </c>
      <c r="AS9" s="14">
        <v>0.308144645977809</v>
      </c>
      <c r="AT9" s="14">
        <v>0.184319984914559</v>
      </c>
      <c r="AU9" s="14"/>
      <c r="AV9" s="14" t="s">
        <v>84</v>
      </c>
      <c r="AW9" s="14">
        <v>0.438485103320984</v>
      </c>
      <c r="AX9" s="14">
        <v>0.40645801794755598</v>
      </c>
      <c r="AY9" s="14">
        <v>0.29445381594360898</v>
      </c>
      <c r="AZ9" s="14">
        <v>0.43027702018442199</v>
      </c>
      <c r="BA9" s="14"/>
      <c r="BB9" s="14">
        <v>0.440803902434041</v>
      </c>
      <c r="BC9" s="14">
        <v>0.206646354916667</v>
      </c>
      <c r="BD9" s="14">
        <v>7.9150974424355702E-2</v>
      </c>
      <c r="BE9" s="14"/>
      <c r="BF9" s="14">
        <v>0.25232786375917499</v>
      </c>
    </row>
    <row r="10" spans="2:58" x14ac:dyDescent="0.35">
      <c r="B10" s="15" t="s">
        <v>106</v>
      </c>
      <c r="C10" s="14">
        <v>0.20691211272565399</v>
      </c>
      <c r="D10" s="14">
        <v>0.195367940767259</v>
      </c>
      <c r="E10" s="14">
        <v>0.218818015728835</v>
      </c>
      <c r="F10" s="14"/>
      <c r="G10" s="14">
        <v>0.21707620787479101</v>
      </c>
      <c r="H10" s="14">
        <v>0.240060729361147</v>
      </c>
      <c r="I10" s="14">
        <v>0.22430329203090399</v>
      </c>
      <c r="J10" s="14">
        <v>0.204338107569046</v>
      </c>
      <c r="K10" s="14">
        <v>0.17057861739657601</v>
      </c>
      <c r="L10" s="14">
        <v>0.18559701790920199</v>
      </c>
      <c r="M10" s="14"/>
      <c r="N10" s="14">
        <v>0.21658298128907699</v>
      </c>
      <c r="O10" s="14">
        <v>0.215754154876793</v>
      </c>
      <c r="P10" s="14">
        <v>0.19802238797748301</v>
      </c>
      <c r="Q10" s="14">
        <v>0.19878220082599601</v>
      </c>
      <c r="R10" s="14"/>
      <c r="S10" s="14">
        <v>0.212340298695709</v>
      </c>
      <c r="T10" s="14">
        <v>0.213006042394422</v>
      </c>
      <c r="U10" s="14">
        <v>0.17612987026530899</v>
      </c>
      <c r="V10" s="14">
        <v>0.22477308468996601</v>
      </c>
      <c r="W10" s="14">
        <v>0.23459197511394</v>
      </c>
      <c r="X10" s="14">
        <v>0.23817909625478501</v>
      </c>
      <c r="Y10" s="14">
        <v>0.183932430001925</v>
      </c>
      <c r="Z10" s="14">
        <v>0.22233434359700499</v>
      </c>
      <c r="AA10" s="14">
        <v>0.19634796349712499</v>
      </c>
      <c r="AB10" s="14">
        <v>0.18141744756810299</v>
      </c>
      <c r="AC10" s="14">
        <v>0.165008423179036</v>
      </c>
      <c r="AD10" s="14">
        <v>0.25169455630864102</v>
      </c>
      <c r="AE10" s="14"/>
      <c r="AF10" s="14">
        <v>0.19083194241785001</v>
      </c>
      <c r="AG10" s="14">
        <v>0.22436510633106099</v>
      </c>
      <c r="AH10" s="14">
        <v>0.20608282910064199</v>
      </c>
      <c r="AI10" s="14"/>
      <c r="AJ10" s="14">
        <v>0.15447564323391899</v>
      </c>
      <c r="AK10" s="14">
        <v>0.21162075777549599</v>
      </c>
      <c r="AL10" s="14">
        <v>0.32514018675643303</v>
      </c>
      <c r="AM10" s="14">
        <v>0.205193680456629</v>
      </c>
      <c r="AN10" s="14">
        <v>0.23446065885386799</v>
      </c>
      <c r="AO10" s="14"/>
      <c r="AP10" s="14">
        <v>2.90969665432744E-2</v>
      </c>
      <c r="AQ10" s="14">
        <v>0.23814841263689501</v>
      </c>
      <c r="AR10" s="14">
        <v>0.27333039890757499</v>
      </c>
      <c r="AS10" s="14">
        <v>0.271246851080086</v>
      </c>
      <c r="AT10" s="14">
        <v>0.26739947540168102</v>
      </c>
      <c r="AU10" s="14"/>
      <c r="AV10" s="14" t="s">
        <v>84</v>
      </c>
      <c r="AW10" s="14">
        <v>0.22215478596875299</v>
      </c>
      <c r="AX10" s="14">
        <v>0.202101034906189</v>
      </c>
      <c r="AY10" s="14">
        <v>0.23996472393732099</v>
      </c>
      <c r="AZ10" s="14">
        <v>0.25362265849835702</v>
      </c>
      <c r="BA10" s="14"/>
      <c r="BB10" s="14">
        <v>0.30296122939449699</v>
      </c>
      <c r="BC10" s="14">
        <v>0.27323777682172801</v>
      </c>
      <c r="BD10" s="14">
        <v>0.25732717605469302</v>
      </c>
      <c r="BE10" s="14"/>
      <c r="BF10" s="14">
        <v>0.26852188144803901</v>
      </c>
    </row>
    <row r="11" spans="2:58" ht="29" x14ac:dyDescent="0.35">
      <c r="B11" s="15" t="s">
        <v>107</v>
      </c>
      <c r="C11" s="14">
        <v>0.15753687746504799</v>
      </c>
      <c r="D11" s="14">
        <v>0.15871267285499199</v>
      </c>
      <c r="E11" s="14">
        <v>0.15685164191224199</v>
      </c>
      <c r="F11" s="14"/>
      <c r="G11" s="14">
        <v>0.12959754129147899</v>
      </c>
      <c r="H11" s="14">
        <v>0.17466018642295</v>
      </c>
      <c r="I11" s="14">
        <v>0.150600086347669</v>
      </c>
      <c r="J11" s="14">
        <v>0.15236158958052901</v>
      </c>
      <c r="K11" s="14">
        <v>0.16076238101207299</v>
      </c>
      <c r="L11" s="14">
        <v>0.16989570047988101</v>
      </c>
      <c r="M11" s="14"/>
      <c r="N11" s="14">
        <v>0.14869107120646699</v>
      </c>
      <c r="O11" s="14">
        <v>0.13694073782997401</v>
      </c>
      <c r="P11" s="14">
        <v>0.175495006366713</v>
      </c>
      <c r="Q11" s="14">
        <v>0.175601727697487</v>
      </c>
      <c r="R11" s="14"/>
      <c r="S11" s="14">
        <v>0.184988448875441</v>
      </c>
      <c r="T11" s="14">
        <v>0.143446581052594</v>
      </c>
      <c r="U11" s="14">
        <v>0.16996099388077199</v>
      </c>
      <c r="V11" s="14">
        <v>0.17650306633527901</v>
      </c>
      <c r="W11" s="14">
        <v>0.114276248871462</v>
      </c>
      <c r="X11" s="14">
        <v>0.159354068425687</v>
      </c>
      <c r="Y11" s="14">
        <v>0.147610335823808</v>
      </c>
      <c r="Z11" s="14">
        <v>0.119806140187315</v>
      </c>
      <c r="AA11" s="14">
        <v>0.141488138226676</v>
      </c>
      <c r="AB11" s="14">
        <v>0.18225989565415299</v>
      </c>
      <c r="AC11" s="14">
        <v>0.13330340972986701</v>
      </c>
      <c r="AD11" s="14">
        <v>0.197703456300167</v>
      </c>
      <c r="AE11" s="14"/>
      <c r="AF11" s="14">
        <v>0.172510345394249</v>
      </c>
      <c r="AG11" s="14">
        <v>0.12977001065121199</v>
      </c>
      <c r="AH11" s="14">
        <v>0.232165194083538</v>
      </c>
      <c r="AI11" s="14"/>
      <c r="AJ11" s="14">
        <v>0.17518725569563701</v>
      </c>
      <c r="AK11" s="14">
        <v>0.11143395753571</v>
      </c>
      <c r="AL11" s="14">
        <v>0.20839792379059799</v>
      </c>
      <c r="AM11" s="14">
        <v>0.23562640884166899</v>
      </c>
      <c r="AN11" s="14">
        <v>0.23198129777628201</v>
      </c>
      <c r="AO11" s="14"/>
      <c r="AP11" s="14">
        <v>0.10731476365296599</v>
      </c>
      <c r="AQ11" s="14">
        <v>0.12357286042161</v>
      </c>
      <c r="AR11" s="14">
        <v>0.21158014926369101</v>
      </c>
      <c r="AS11" s="14">
        <v>0.21654564361529299</v>
      </c>
      <c r="AT11" s="14">
        <v>0.31276567394114102</v>
      </c>
      <c r="AU11" s="14"/>
      <c r="AV11" s="14" t="s">
        <v>84</v>
      </c>
      <c r="AW11" s="14">
        <v>0.127922056130166</v>
      </c>
      <c r="AX11" s="14">
        <v>0.139821384495563</v>
      </c>
      <c r="AY11" s="14">
        <v>0.158495155120884</v>
      </c>
      <c r="AZ11" s="14">
        <v>0.14880060225200101</v>
      </c>
      <c r="BA11" s="14"/>
      <c r="BB11" s="14">
        <v>0.19345696782809099</v>
      </c>
      <c r="BC11" s="14">
        <v>0.250628114969974</v>
      </c>
      <c r="BD11" s="14">
        <v>0.29920549657400602</v>
      </c>
      <c r="BE11" s="14"/>
      <c r="BF11" s="14">
        <v>0.25087226022797998</v>
      </c>
    </row>
    <row r="12" spans="2:58" x14ac:dyDescent="0.35">
      <c r="B12" s="15" t="s">
        <v>108</v>
      </c>
      <c r="C12" s="14">
        <v>0.16707711525357599</v>
      </c>
      <c r="D12" s="14">
        <v>0.17498067973450801</v>
      </c>
      <c r="E12" s="14">
        <v>0.15983753339871501</v>
      </c>
      <c r="F12" s="14"/>
      <c r="G12" s="14">
        <v>0.15190487264696001</v>
      </c>
      <c r="H12" s="14">
        <v>0.14763773800952301</v>
      </c>
      <c r="I12" s="14">
        <v>0.11810228736372</v>
      </c>
      <c r="J12" s="14">
        <v>0.12683891672425901</v>
      </c>
      <c r="K12" s="14">
        <v>0.21097904575924001</v>
      </c>
      <c r="L12" s="14">
        <v>0.23605402234518</v>
      </c>
      <c r="M12" s="14"/>
      <c r="N12" s="14">
        <v>0.18788260519206401</v>
      </c>
      <c r="O12" s="14">
        <v>0.16604766254848</v>
      </c>
      <c r="P12" s="14">
        <v>0.15744013246062299</v>
      </c>
      <c r="Q12" s="14">
        <v>0.153191251592348</v>
      </c>
      <c r="R12" s="14"/>
      <c r="S12" s="14">
        <v>0.16944364883235</v>
      </c>
      <c r="T12" s="14">
        <v>0.200063737782085</v>
      </c>
      <c r="U12" s="14">
        <v>0.20071645378533901</v>
      </c>
      <c r="V12" s="14">
        <v>0.20753223286348299</v>
      </c>
      <c r="W12" s="14">
        <v>0.16574279675753101</v>
      </c>
      <c r="X12" s="14">
        <v>0.159827444256881</v>
      </c>
      <c r="Y12" s="14">
        <v>0.16884339961584499</v>
      </c>
      <c r="Z12" s="14">
        <v>0.13269265470986899</v>
      </c>
      <c r="AA12" s="14">
        <v>0.15823335243034301</v>
      </c>
      <c r="AB12" s="14">
        <v>0.11359714796999899</v>
      </c>
      <c r="AC12" s="14">
        <v>0.132710647257336</v>
      </c>
      <c r="AD12" s="14">
        <v>0.11803345362812701</v>
      </c>
      <c r="AE12" s="14"/>
      <c r="AF12" s="14">
        <v>0.217438792099931</v>
      </c>
      <c r="AG12" s="14">
        <v>0.12568094688867901</v>
      </c>
      <c r="AH12" s="14">
        <v>0.17917404760398301</v>
      </c>
      <c r="AI12" s="14"/>
      <c r="AJ12" s="14">
        <v>0.32521054530089999</v>
      </c>
      <c r="AK12" s="14">
        <v>6.4850274396828694E-2</v>
      </c>
      <c r="AL12" s="14">
        <v>8.7511761946544198E-2</v>
      </c>
      <c r="AM12" s="14">
        <v>3.3624074914001399E-2</v>
      </c>
      <c r="AN12" s="14">
        <v>0.15144092781694299</v>
      </c>
      <c r="AO12" s="14"/>
      <c r="AP12" s="14">
        <v>0.46451339516676698</v>
      </c>
      <c r="AQ12" s="14">
        <v>6.4376933300424294E-2</v>
      </c>
      <c r="AR12" s="14">
        <v>8.4516210960259505E-2</v>
      </c>
      <c r="AS12" s="14">
        <v>0.176052360779411</v>
      </c>
      <c r="AT12" s="14">
        <v>0.19066959249069701</v>
      </c>
      <c r="AU12" s="14"/>
      <c r="AV12" s="14" t="s">
        <v>84</v>
      </c>
      <c r="AW12" s="14">
        <v>0.14903060169152699</v>
      </c>
      <c r="AX12" s="14">
        <v>0.16561624355864099</v>
      </c>
      <c r="AY12" s="14">
        <v>0.181181419862117</v>
      </c>
      <c r="AZ12" s="14">
        <v>0</v>
      </c>
      <c r="BA12" s="14"/>
      <c r="BB12" s="14">
        <v>4.5007730401689199E-2</v>
      </c>
      <c r="BC12" s="14">
        <v>0.233642755298792</v>
      </c>
      <c r="BD12" s="14">
        <v>0.33717978619018402</v>
      </c>
      <c r="BE12" s="14"/>
      <c r="BF12" s="14">
        <v>0.19865051187336699</v>
      </c>
    </row>
    <row r="13" spans="2:58" x14ac:dyDescent="0.35">
      <c r="B13" s="15" t="s">
        <v>109</v>
      </c>
      <c r="C13" s="14">
        <v>8.0797902952327194E-2</v>
      </c>
      <c r="D13" s="14">
        <v>9.63297395390567E-2</v>
      </c>
      <c r="E13" s="14">
        <v>6.5839978226868698E-2</v>
      </c>
      <c r="F13" s="14"/>
      <c r="G13" s="14">
        <v>5.7125990794314498E-2</v>
      </c>
      <c r="H13" s="14">
        <v>8.6409221610518505E-2</v>
      </c>
      <c r="I13" s="14">
        <v>7.9503284871013102E-2</v>
      </c>
      <c r="J13" s="14">
        <v>6.6810858575435894E-2</v>
      </c>
      <c r="K13" s="14">
        <v>8.77495182150341E-2</v>
      </c>
      <c r="L13" s="14">
        <v>9.9765896804606305E-2</v>
      </c>
      <c r="M13" s="14"/>
      <c r="N13" s="14">
        <v>9.5275206450237904E-2</v>
      </c>
      <c r="O13" s="14">
        <v>6.8218412264759207E-2</v>
      </c>
      <c r="P13" s="14">
        <v>9.1137726006371905E-2</v>
      </c>
      <c r="Q13" s="14">
        <v>6.6148068776349295E-2</v>
      </c>
      <c r="R13" s="14"/>
      <c r="S13" s="14">
        <v>0.108539571336003</v>
      </c>
      <c r="T13" s="14">
        <v>0.108637392517086</v>
      </c>
      <c r="U13" s="14">
        <v>7.4359492602017893E-2</v>
      </c>
      <c r="V13" s="14">
        <v>0.107200553351991</v>
      </c>
      <c r="W13" s="14">
        <v>0.110008911399106</v>
      </c>
      <c r="X13" s="14">
        <v>9.1633329607387307E-2</v>
      </c>
      <c r="Y13" s="14">
        <v>4.6158888071477999E-2</v>
      </c>
      <c r="Z13" s="14">
        <v>3.53291312377444E-2</v>
      </c>
      <c r="AA13" s="14">
        <v>3.8786079546138302E-2</v>
      </c>
      <c r="AB13" s="14">
        <v>4.0850158408974303E-2</v>
      </c>
      <c r="AC13" s="14">
        <v>6.5927682471208907E-2</v>
      </c>
      <c r="AD13" s="14">
        <v>0.11946478488234601</v>
      </c>
      <c r="AE13" s="14"/>
      <c r="AF13" s="14">
        <v>0.113611351168302</v>
      </c>
      <c r="AG13" s="14">
        <v>6.62941215969617E-2</v>
      </c>
      <c r="AH13" s="14">
        <v>6.7044528008833898E-2</v>
      </c>
      <c r="AI13" s="14"/>
      <c r="AJ13" s="14">
        <v>0.19243713214042901</v>
      </c>
      <c r="AK13" s="14">
        <v>2.2590222712736099E-2</v>
      </c>
      <c r="AL13" s="14">
        <v>1.6564533461818E-2</v>
      </c>
      <c r="AM13" s="14">
        <v>3.4199584207937901E-2</v>
      </c>
      <c r="AN13" s="14">
        <v>4.0334504023416602E-2</v>
      </c>
      <c r="AO13" s="14"/>
      <c r="AP13" s="14">
        <v>0.36961731432497502</v>
      </c>
      <c r="AQ13" s="14">
        <v>1.4151934394251E-2</v>
      </c>
      <c r="AR13" s="14">
        <v>2.8115443180587701E-2</v>
      </c>
      <c r="AS13" s="14">
        <v>2.36874924074605E-2</v>
      </c>
      <c r="AT13" s="14">
        <v>0</v>
      </c>
      <c r="AU13" s="14"/>
      <c r="AV13" s="14" t="s">
        <v>84</v>
      </c>
      <c r="AW13" s="14">
        <v>4.9628558634894702E-2</v>
      </c>
      <c r="AX13" s="14">
        <v>7.7301758122223202E-2</v>
      </c>
      <c r="AY13" s="14">
        <v>0.117436058488408</v>
      </c>
      <c r="AZ13" s="14">
        <v>0.16729971906522001</v>
      </c>
      <c r="BA13" s="14"/>
      <c r="BB13" s="14">
        <v>1.7770169941681901E-2</v>
      </c>
      <c r="BC13" s="14">
        <v>2.80547809338802E-2</v>
      </c>
      <c r="BD13" s="14">
        <v>0</v>
      </c>
      <c r="BE13" s="14"/>
      <c r="BF13" s="14">
        <v>2.1304898223628001E-2</v>
      </c>
    </row>
    <row r="14" spans="2:58" x14ac:dyDescent="0.35">
      <c r="B14" s="15" t="s">
        <v>97</v>
      </c>
      <c r="C14" s="14">
        <v>8.1965039346366293E-3</v>
      </c>
      <c r="D14" s="14">
        <v>4.5750347990104303E-3</v>
      </c>
      <c r="E14" s="14">
        <v>1.07516251297761E-2</v>
      </c>
      <c r="F14" s="14"/>
      <c r="G14" s="14">
        <v>2.9659390180351599E-2</v>
      </c>
      <c r="H14" s="14">
        <v>6.1257274046720303E-3</v>
      </c>
      <c r="I14" s="14">
        <v>3.3292121283528498E-3</v>
      </c>
      <c r="J14" s="14">
        <v>5.5885004718421501E-3</v>
      </c>
      <c r="K14" s="14">
        <v>3.5726071483672701E-3</v>
      </c>
      <c r="L14" s="14">
        <v>4.7887746236953601E-3</v>
      </c>
      <c r="M14" s="14"/>
      <c r="N14" s="14">
        <v>7.7488223310211999E-3</v>
      </c>
      <c r="O14" s="14">
        <v>7.6567103891524999E-3</v>
      </c>
      <c r="P14" s="14">
        <v>6.8369526973222402E-3</v>
      </c>
      <c r="Q14" s="14">
        <v>8.5322904392176307E-3</v>
      </c>
      <c r="R14" s="14"/>
      <c r="S14" s="14">
        <v>1.62852735120609E-2</v>
      </c>
      <c r="T14" s="14">
        <v>1.1710449420305601E-2</v>
      </c>
      <c r="U14" s="14">
        <v>6.0007043043122498E-3</v>
      </c>
      <c r="V14" s="14">
        <v>1.15446097659918E-2</v>
      </c>
      <c r="W14" s="14">
        <v>0</v>
      </c>
      <c r="X14" s="14">
        <v>1.12416647958213E-2</v>
      </c>
      <c r="Y14" s="14">
        <v>6.0185778411378501E-3</v>
      </c>
      <c r="Z14" s="14">
        <v>0</v>
      </c>
      <c r="AA14" s="14">
        <v>4.5044969207094099E-3</v>
      </c>
      <c r="AB14" s="14">
        <v>0</v>
      </c>
      <c r="AC14" s="14">
        <v>8.9849164332992896E-3</v>
      </c>
      <c r="AD14" s="14">
        <v>1.4532089184692201E-2</v>
      </c>
      <c r="AE14" s="14"/>
      <c r="AF14" s="14">
        <v>4.0893085947362002E-3</v>
      </c>
      <c r="AG14" s="14">
        <v>1.25995281025987E-3</v>
      </c>
      <c r="AH14" s="14">
        <v>1.6125711155105599E-2</v>
      </c>
      <c r="AI14" s="14"/>
      <c r="AJ14" s="14">
        <v>4.4980993261218797E-3</v>
      </c>
      <c r="AK14" s="14">
        <v>0</v>
      </c>
      <c r="AL14" s="14">
        <v>0</v>
      </c>
      <c r="AM14" s="14">
        <v>0</v>
      </c>
      <c r="AN14" s="14">
        <v>2.52542287679598E-2</v>
      </c>
      <c r="AO14" s="14"/>
      <c r="AP14" s="14">
        <v>0</v>
      </c>
      <c r="AQ14" s="14">
        <v>2.5394079045217002E-3</v>
      </c>
      <c r="AR14" s="14">
        <v>7.5060985972039201E-3</v>
      </c>
      <c r="AS14" s="14">
        <v>4.3230061399414004E-3</v>
      </c>
      <c r="AT14" s="14">
        <v>4.4845273251922703E-2</v>
      </c>
      <c r="AU14" s="14"/>
      <c r="AV14" s="14" t="s">
        <v>84</v>
      </c>
      <c r="AW14" s="14">
        <v>1.27788942536755E-2</v>
      </c>
      <c r="AX14" s="14">
        <v>8.7015609698271098E-3</v>
      </c>
      <c r="AY14" s="14">
        <v>8.4688266476610694E-3</v>
      </c>
      <c r="AZ14" s="14">
        <v>0</v>
      </c>
      <c r="BA14" s="14"/>
      <c r="BB14" s="14">
        <v>0</v>
      </c>
      <c r="BC14" s="14">
        <v>7.7902170589585901E-3</v>
      </c>
      <c r="BD14" s="14">
        <v>2.7136566756760998E-2</v>
      </c>
      <c r="BE14" s="14"/>
      <c r="BF14" s="14">
        <v>8.3225844678099896E-3</v>
      </c>
    </row>
    <row r="15" spans="2:58" x14ac:dyDescent="0.35">
      <c r="B15" s="15" t="s">
        <v>110</v>
      </c>
      <c r="C15" s="21">
        <v>0.58639160039441196</v>
      </c>
      <c r="D15" s="21">
        <v>0.56540187307243295</v>
      </c>
      <c r="E15" s="21">
        <v>0.60671922133239797</v>
      </c>
      <c r="F15" s="21"/>
      <c r="G15" s="21">
        <v>0.63171220508689496</v>
      </c>
      <c r="H15" s="21">
        <v>0.58516712655233605</v>
      </c>
      <c r="I15" s="21">
        <v>0.64846512928924405</v>
      </c>
      <c r="J15" s="21">
        <v>0.648400134647934</v>
      </c>
      <c r="K15" s="21">
        <v>0.53693644786528505</v>
      </c>
      <c r="L15" s="21">
        <v>0.48949560574663697</v>
      </c>
      <c r="M15" s="21"/>
      <c r="N15" s="21">
        <v>0.56040229482020998</v>
      </c>
      <c r="O15" s="21">
        <v>0.62113647696763497</v>
      </c>
      <c r="P15" s="21">
        <v>0.56909018246897003</v>
      </c>
      <c r="Q15" s="21">
        <v>0.59652666149459799</v>
      </c>
      <c r="R15" s="21"/>
      <c r="S15" s="21">
        <v>0.52074305744414595</v>
      </c>
      <c r="T15" s="21">
        <v>0.53614183922793002</v>
      </c>
      <c r="U15" s="21">
        <v>0.548962355427559</v>
      </c>
      <c r="V15" s="21">
        <v>0.497219537683256</v>
      </c>
      <c r="W15" s="21">
        <v>0.6099720429719</v>
      </c>
      <c r="X15" s="21">
        <v>0.57794349291422398</v>
      </c>
      <c r="Y15" s="21">
        <v>0.63136879864773199</v>
      </c>
      <c r="Z15" s="21">
        <v>0.71217207386507198</v>
      </c>
      <c r="AA15" s="21">
        <v>0.656987932876133</v>
      </c>
      <c r="AB15" s="21">
        <v>0.66329279796687401</v>
      </c>
      <c r="AC15" s="21">
        <v>0.65907334410828899</v>
      </c>
      <c r="AD15" s="21">
        <v>0.55026621600466796</v>
      </c>
      <c r="AE15" s="21"/>
      <c r="AF15" s="21">
        <v>0.49235020274278202</v>
      </c>
      <c r="AG15" s="21">
        <v>0.67699496805288795</v>
      </c>
      <c r="AH15" s="21">
        <v>0.50549051914853904</v>
      </c>
      <c r="AI15" s="21"/>
      <c r="AJ15" s="21">
        <v>0.30266696753691202</v>
      </c>
      <c r="AK15" s="21">
        <v>0.80112554535472502</v>
      </c>
      <c r="AL15" s="21">
        <v>0.68752578080103999</v>
      </c>
      <c r="AM15" s="21">
        <v>0.69654993203639204</v>
      </c>
      <c r="AN15" s="21">
        <v>0.55098904161539897</v>
      </c>
      <c r="AO15" s="21"/>
      <c r="AP15" s="21">
        <v>5.8554526855292E-2</v>
      </c>
      <c r="AQ15" s="21">
        <v>0.79535886397919298</v>
      </c>
      <c r="AR15" s="21">
        <v>0.668282097998258</v>
      </c>
      <c r="AS15" s="21">
        <v>0.57939149705789506</v>
      </c>
      <c r="AT15" s="21">
        <v>0.451719460316239</v>
      </c>
      <c r="AU15" s="21"/>
      <c r="AV15" s="21" t="s">
        <v>84</v>
      </c>
      <c r="AW15" s="21">
        <v>0.66063988928973705</v>
      </c>
      <c r="AX15" s="21">
        <v>0.60855905285374601</v>
      </c>
      <c r="AY15" s="21">
        <v>0.53441853988093002</v>
      </c>
      <c r="AZ15" s="21">
        <v>0.68389967868277801</v>
      </c>
      <c r="BA15" s="21"/>
      <c r="BB15" s="21">
        <v>0.74376513182853699</v>
      </c>
      <c r="BC15" s="21">
        <v>0.479884131738396</v>
      </c>
      <c r="BD15" s="21">
        <v>0.336478150479048</v>
      </c>
      <c r="BE15" s="21"/>
      <c r="BF15" s="21">
        <v>0.52084974520721405</v>
      </c>
    </row>
    <row r="16" spans="2:58" x14ac:dyDescent="0.35">
      <c r="B16" s="15" t="s">
        <v>111</v>
      </c>
      <c r="C16" s="21">
        <v>0.24787501820590299</v>
      </c>
      <c r="D16" s="21">
        <v>0.27131041927356497</v>
      </c>
      <c r="E16" s="21">
        <v>0.225677511625584</v>
      </c>
      <c r="F16" s="21"/>
      <c r="G16" s="21">
        <v>0.209030863441274</v>
      </c>
      <c r="H16" s="21">
        <v>0.23404695962004199</v>
      </c>
      <c r="I16" s="21">
        <v>0.19760557223473299</v>
      </c>
      <c r="J16" s="21">
        <v>0.19364977529969499</v>
      </c>
      <c r="K16" s="21">
        <v>0.298728563974274</v>
      </c>
      <c r="L16" s="21">
        <v>0.33581991914978698</v>
      </c>
      <c r="M16" s="21"/>
      <c r="N16" s="21">
        <v>0.28315781164230203</v>
      </c>
      <c r="O16" s="21">
        <v>0.23426607481323899</v>
      </c>
      <c r="P16" s="21">
        <v>0.24857785846699501</v>
      </c>
      <c r="Q16" s="21">
        <v>0.21933932036869699</v>
      </c>
      <c r="R16" s="21"/>
      <c r="S16" s="21">
        <v>0.27798322016835197</v>
      </c>
      <c r="T16" s="21">
        <v>0.30870113029917101</v>
      </c>
      <c r="U16" s="21">
        <v>0.275075946387357</v>
      </c>
      <c r="V16" s="21">
        <v>0.31473278621547401</v>
      </c>
      <c r="W16" s="21">
        <v>0.27575170815663802</v>
      </c>
      <c r="X16" s="21">
        <v>0.25146077386426802</v>
      </c>
      <c r="Y16" s="21">
        <v>0.21500228768732299</v>
      </c>
      <c r="Z16" s="21">
        <v>0.16802178594761299</v>
      </c>
      <c r="AA16" s="21">
        <v>0.197019431976481</v>
      </c>
      <c r="AB16" s="21">
        <v>0.154447306378973</v>
      </c>
      <c r="AC16" s="21">
        <v>0.19863832972854401</v>
      </c>
      <c r="AD16" s="21">
        <v>0.237498238510472</v>
      </c>
      <c r="AE16" s="21"/>
      <c r="AF16" s="21">
        <v>0.33105014326823201</v>
      </c>
      <c r="AG16" s="21">
        <v>0.191975068485641</v>
      </c>
      <c r="AH16" s="21">
        <v>0.24621857561281699</v>
      </c>
      <c r="AI16" s="21"/>
      <c r="AJ16" s="21">
        <v>0.517647677441329</v>
      </c>
      <c r="AK16" s="21">
        <v>8.7440497109564905E-2</v>
      </c>
      <c r="AL16" s="21">
        <v>0.104076295408362</v>
      </c>
      <c r="AM16" s="21">
        <v>6.78236591219393E-2</v>
      </c>
      <c r="AN16" s="21">
        <v>0.191775431840359</v>
      </c>
      <c r="AO16" s="21"/>
      <c r="AP16" s="21">
        <v>0.83413070949174295</v>
      </c>
      <c r="AQ16" s="21">
        <v>7.8528867694675306E-2</v>
      </c>
      <c r="AR16" s="21">
        <v>0.112631654140847</v>
      </c>
      <c r="AS16" s="21">
        <v>0.19973985318687101</v>
      </c>
      <c r="AT16" s="21">
        <v>0.19066959249069701</v>
      </c>
      <c r="AU16" s="21"/>
      <c r="AV16" s="21" t="s">
        <v>84</v>
      </c>
      <c r="AW16" s="21">
        <v>0.198659160326422</v>
      </c>
      <c r="AX16" s="21">
        <v>0.242918001680864</v>
      </c>
      <c r="AY16" s="21">
        <v>0.29861747835052499</v>
      </c>
      <c r="AZ16" s="21">
        <v>0.16729971906522001</v>
      </c>
      <c r="BA16" s="21"/>
      <c r="BB16" s="21">
        <v>6.2777900343371204E-2</v>
      </c>
      <c r="BC16" s="21">
        <v>0.261697536232672</v>
      </c>
      <c r="BD16" s="21">
        <v>0.33717978619018402</v>
      </c>
      <c r="BE16" s="21"/>
      <c r="BF16" s="21">
        <v>0.21995541009699501</v>
      </c>
    </row>
    <row r="17" spans="2:58" x14ac:dyDescent="0.35">
      <c r="B17" s="15" t="s">
        <v>112</v>
      </c>
      <c r="C17" s="22">
        <v>0.338516582188508</v>
      </c>
      <c r="D17" s="22">
        <v>0.29409145379886797</v>
      </c>
      <c r="E17" s="22">
        <v>0.381041709706814</v>
      </c>
      <c r="F17" s="22"/>
      <c r="G17" s="22">
        <v>0.42268134164562099</v>
      </c>
      <c r="H17" s="22">
        <v>0.35112016693229398</v>
      </c>
      <c r="I17" s="22">
        <v>0.45085955705451097</v>
      </c>
      <c r="J17" s="22">
        <v>0.45475035934823899</v>
      </c>
      <c r="K17" s="22">
        <v>0.238207883891011</v>
      </c>
      <c r="L17" s="22">
        <v>0.15367568659684999</v>
      </c>
      <c r="M17" s="22"/>
      <c r="N17" s="22">
        <v>0.27724448317790801</v>
      </c>
      <c r="O17" s="22">
        <v>0.386870402154396</v>
      </c>
      <c r="P17" s="22">
        <v>0.32051232400197499</v>
      </c>
      <c r="Q17" s="22">
        <v>0.37718734112590102</v>
      </c>
      <c r="R17" s="22"/>
      <c r="S17" s="22">
        <v>0.242759837275794</v>
      </c>
      <c r="T17" s="22">
        <v>0.22744070892875901</v>
      </c>
      <c r="U17" s="22">
        <v>0.27388640904020201</v>
      </c>
      <c r="V17" s="22">
        <v>0.18248675146778201</v>
      </c>
      <c r="W17" s="22">
        <v>0.33422033481526298</v>
      </c>
      <c r="X17" s="22">
        <v>0.32648271904995602</v>
      </c>
      <c r="Y17" s="22">
        <v>0.416366510960409</v>
      </c>
      <c r="Z17" s="22">
        <v>0.54415028791745901</v>
      </c>
      <c r="AA17" s="22">
        <v>0.45996850089965102</v>
      </c>
      <c r="AB17" s="22">
        <v>0.50884549158790104</v>
      </c>
      <c r="AC17" s="22">
        <v>0.46043501437974499</v>
      </c>
      <c r="AD17" s="22">
        <v>0.31276797749419599</v>
      </c>
      <c r="AE17" s="22"/>
      <c r="AF17" s="22">
        <v>0.16130005947455001</v>
      </c>
      <c r="AG17" s="22">
        <v>0.485019899567247</v>
      </c>
      <c r="AH17" s="22">
        <v>0.25927194353572303</v>
      </c>
      <c r="AI17" s="22"/>
      <c r="AJ17" s="22">
        <v>-0.21498070990441701</v>
      </c>
      <c r="AK17" s="22">
        <v>0.71368504824515999</v>
      </c>
      <c r="AL17" s="22">
        <v>0.58344948539267805</v>
      </c>
      <c r="AM17" s="22">
        <v>0.62872627291445304</v>
      </c>
      <c r="AN17" s="22">
        <v>0.35921360977504002</v>
      </c>
      <c r="AO17" s="22"/>
      <c r="AP17" s="22">
        <v>-0.77557618263645101</v>
      </c>
      <c r="AQ17" s="22">
        <v>0.71682999628451805</v>
      </c>
      <c r="AR17" s="22">
        <v>0.55565044385741102</v>
      </c>
      <c r="AS17" s="22">
        <v>0.37965164387102301</v>
      </c>
      <c r="AT17" s="22">
        <v>0.26104986782554201</v>
      </c>
      <c r="AU17" s="22"/>
      <c r="AV17" s="22" t="s">
        <v>84</v>
      </c>
      <c r="AW17" s="22">
        <v>0.46198072896331499</v>
      </c>
      <c r="AX17" s="22">
        <v>0.36564105117288198</v>
      </c>
      <c r="AY17" s="22">
        <v>0.235801061530405</v>
      </c>
      <c r="AZ17" s="22">
        <v>0.516599959617558</v>
      </c>
      <c r="BA17" s="22"/>
      <c r="BB17" s="22">
        <v>0.68098723148516604</v>
      </c>
      <c r="BC17" s="22">
        <v>0.218186595505724</v>
      </c>
      <c r="BD17" s="22">
        <v>-7.0163571113601698E-4</v>
      </c>
      <c r="BE17" s="22"/>
      <c r="BF17" s="22">
        <v>0.30089433511021901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115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105</v>
      </c>
      <c r="C9" s="14">
        <v>0.18490121247081401</v>
      </c>
      <c r="D9" s="14">
        <v>0.205127510070061</v>
      </c>
      <c r="E9" s="14">
        <v>0.16565757600607101</v>
      </c>
      <c r="F9" s="14"/>
      <c r="G9" s="14">
        <v>7.6483865829120395E-2</v>
      </c>
      <c r="H9" s="14">
        <v>8.53793677973783E-2</v>
      </c>
      <c r="I9" s="14">
        <v>0.163286648999971</v>
      </c>
      <c r="J9" s="14">
        <v>0.20480559249514399</v>
      </c>
      <c r="K9" s="14">
        <v>0.258655448320533</v>
      </c>
      <c r="L9" s="14">
        <v>0.28968974655430901</v>
      </c>
      <c r="M9" s="14"/>
      <c r="N9" s="14">
        <v>0.17355976881173399</v>
      </c>
      <c r="O9" s="14">
        <v>0.162524932707379</v>
      </c>
      <c r="P9" s="14">
        <v>0.216543259544694</v>
      </c>
      <c r="Q9" s="14">
        <v>0.19152341936962999</v>
      </c>
      <c r="R9" s="14"/>
      <c r="S9" s="14">
        <v>0.15344253086145301</v>
      </c>
      <c r="T9" s="14">
        <v>0.176895727229191</v>
      </c>
      <c r="U9" s="14">
        <v>0.23678012701429299</v>
      </c>
      <c r="V9" s="14">
        <v>0.28243687153855002</v>
      </c>
      <c r="W9" s="14">
        <v>0.267575708715865</v>
      </c>
      <c r="X9" s="14">
        <v>0.205693571582897</v>
      </c>
      <c r="Y9" s="14">
        <v>0.13477931890943501</v>
      </c>
      <c r="Z9" s="14">
        <v>8.02846344114551E-2</v>
      </c>
      <c r="AA9" s="14">
        <v>0.198637588293612</v>
      </c>
      <c r="AB9" s="14">
        <v>0.12583121947683601</v>
      </c>
      <c r="AC9" s="14">
        <v>0.13183777842858299</v>
      </c>
      <c r="AD9" s="14">
        <v>0.168045724312678</v>
      </c>
      <c r="AE9" s="14"/>
      <c r="AF9" s="14">
        <v>0.34140316516985802</v>
      </c>
      <c r="AG9" s="14">
        <v>9.8873015109573303E-2</v>
      </c>
      <c r="AH9" s="14">
        <v>0.101616939345001</v>
      </c>
      <c r="AI9" s="14"/>
      <c r="AJ9" s="14">
        <v>0.34716742849597199</v>
      </c>
      <c r="AK9" s="14">
        <v>3.8822884625540503E-2</v>
      </c>
      <c r="AL9" s="14">
        <v>7.9737481912088501E-2</v>
      </c>
      <c r="AM9" s="14">
        <v>0.54977469004175605</v>
      </c>
      <c r="AN9" s="14">
        <v>0.17637702015881401</v>
      </c>
      <c r="AO9" s="14"/>
      <c r="AP9" s="14">
        <v>0.37943673785974802</v>
      </c>
      <c r="AQ9" s="14">
        <v>2.88199705138266E-2</v>
      </c>
      <c r="AR9" s="14">
        <v>0.10030140454931399</v>
      </c>
      <c r="AS9" s="14">
        <v>0.49414643009684101</v>
      </c>
      <c r="AT9" s="14">
        <v>0.13868803133671301</v>
      </c>
      <c r="AU9" s="14"/>
      <c r="AV9" s="14" t="s">
        <v>84</v>
      </c>
      <c r="AW9" s="14">
        <v>0.167623890871897</v>
      </c>
      <c r="AX9" s="14">
        <v>0.145933660759997</v>
      </c>
      <c r="AY9" s="14">
        <v>0.114470438439384</v>
      </c>
      <c r="AZ9" s="14">
        <v>0.24004742561908199</v>
      </c>
      <c r="BA9" s="14"/>
      <c r="BB9" s="14">
        <v>1.72932414107358E-2</v>
      </c>
      <c r="BC9" s="14">
        <v>0.58225045205118597</v>
      </c>
      <c r="BD9" s="14">
        <v>0.20231300166547</v>
      </c>
      <c r="BE9" s="14"/>
      <c r="BF9" s="14">
        <v>0.27807276699835398</v>
      </c>
    </row>
    <row r="10" spans="2:58" x14ac:dyDescent="0.35">
      <c r="B10" s="15" t="s">
        <v>106</v>
      </c>
      <c r="C10" s="14">
        <v>0.17301599797241199</v>
      </c>
      <c r="D10" s="14">
        <v>0.16639173956238701</v>
      </c>
      <c r="E10" s="14">
        <v>0.18000811991395299</v>
      </c>
      <c r="F10" s="14"/>
      <c r="G10" s="14">
        <v>0.134290722478563</v>
      </c>
      <c r="H10" s="14">
        <v>9.8835446134679997E-2</v>
      </c>
      <c r="I10" s="14">
        <v>0.129744384222619</v>
      </c>
      <c r="J10" s="14">
        <v>0.18939277140014199</v>
      </c>
      <c r="K10" s="14">
        <v>0.21700922265195899</v>
      </c>
      <c r="L10" s="14">
        <v>0.25131972756209903</v>
      </c>
      <c r="M10" s="14"/>
      <c r="N10" s="14">
        <v>0.13322657229440801</v>
      </c>
      <c r="O10" s="14">
        <v>0.19640522991729001</v>
      </c>
      <c r="P10" s="14">
        <v>0.168602348718985</v>
      </c>
      <c r="Q10" s="14">
        <v>0.19476401147629299</v>
      </c>
      <c r="R10" s="14"/>
      <c r="S10" s="14">
        <v>9.2888385710246296E-2</v>
      </c>
      <c r="T10" s="14">
        <v>0.25257183020143198</v>
      </c>
      <c r="U10" s="14">
        <v>0.15333833184763801</v>
      </c>
      <c r="V10" s="14">
        <v>0.24136536825046501</v>
      </c>
      <c r="W10" s="14">
        <v>0.12726290425282699</v>
      </c>
      <c r="X10" s="14">
        <v>0.15363817250095599</v>
      </c>
      <c r="Y10" s="14">
        <v>0.23634502357367099</v>
      </c>
      <c r="Z10" s="14">
        <v>0.16604906200940101</v>
      </c>
      <c r="AA10" s="14">
        <v>0.12142665470090699</v>
      </c>
      <c r="AB10" s="14">
        <v>0.18450124457945899</v>
      </c>
      <c r="AC10" s="14">
        <v>0.18059550130136701</v>
      </c>
      <c r="AD10" s="14">
        <v>0.198123731686524</v>
      </c>
      <c r="AE10" s="14"/>
      <c r="AF10" s="14">
        <v>0.208658726282934</v>
      </c>
      <c r="AG10" s="14">
        <v>0.162556441790909</v>
      </c>
      <c r="AH10" s="14">
        <v>0.12818251050537599</v>
      </c>
      <c r="AI10" s="14"/>
      <c r="AJ10" s="14">
        <v>0.270285628084736</v>
      </c>
      <c r="AK10" s="14">
        <v>5.7087544089645802E-2</v>
      </c>
      <c r="AL10" s="14">
        <v>0.213289283659956</v>
      </c>
      <c r="AM10" s="14">
        <v>0.20712519963804399</v>
      </c>
      <c r="AN10" s="14">
        <v>0.141050957153671</v>
      </c>
      <c r="AO10" s="14"/>
      <c r="AP10" s="14">
        <v>0.28856125690447798</v>
      </c>
      <c r="AQ10" s="14">
        <v>2.0079361505948901E-2</v>
      </c>
      <c r="AR10" s="14">
        <v>0.24878074738829301</v>
      </c>
      <c r="AS10" s="14">
        <v>0.239940133104693</v>
      </c>
      <c r="AT10" s="14">
        <v>0.31654967734120099</v>
      </c>
      <c r="AU10" s="14"/>
      <c r="AV10" s="14" t="s">
        <v>84</v>
      </c>
      <c r="AW10" s="14">
        <v>0.18707004347008599</v>
      </c>
      <c r="AX10" s="14">
        <v>0.15203579864831401</v>
      </c>
      <c r="AY10" s="14">
        <v>8.8652751582724898E-2</v>
      </c>
      <c r="AZ10" s="14">
        <v>7.9336404545114897E-2</v>
      </c>
      <c r="BA10" s="14"/>
      <c r="BB10" s="14">
        <v>5.4304909124646701E-2</v>
      </c>
      <c r="BC10" s="14">
        <v>0.26114110089255999</v>
      </c>
      <c r="BD10" s="14">
        <v>0.36362213460083198</v>
      </c>
      <c r="BE10" s="14"/>
      <c r="BF10" s="14">
        <v>0.236510119558237</v>
      </c>
    </row>
    <row r="11" spans="2:58" ht="29" x14ac:dyDescent="0.35">
      <c r="B11" s="15" t="s">
        <v>107</v>
      </c>
      <c r="C11" s="14">
        <v>0.152682365560603</v>
      </c>
      <c r="D11" s="14">
        <v>0.144894578057433</v>
      </c>
      <c r="E11" s="14">
        <v>0.15973064444323601</v>
      </c>
      <c r="F11" s="14"/>
      <c r="G11" s="14">
        <v>0.17691660255015099</v>
      </c>
      <c r="H11" s="14">
        <v>0.13465281559773801</v>
      </c>
      <c r="I11" s="14">
        <v>0.177924091321776</v>
      </c>
      <c r="J11" s="14">
        <v>0.12524023913605201</v>
      </c>
      <c r="K11" s="14">
        <v>0.16328057030881599</v>
      </c>
      <c r="L11" s="14">
        <v>0.145939629401835</v>
      </c>
      <c r="M11" s="14"/>
      <c r="N11" s="14">
        <v>0.17376160248705899</v>
      </c>
      <c r="O11" s="14">
        <v>0.1575867876524</v>
      </c>
      <c r="P11" s="14">
        <v>0.130582614584281</v>
      </c>
      <c r="Q11" s="14">
        <v>0.145060313159253</v>
      </c>
      <c r="R11" s="14"/>
      <c r="S11" s="14">
        <v>0.123557952352253</v>
      </c>
      <c r="T11" s="14">
        <v>0.17074201440161599</v>
      </c>
      <c r="U11" s="14">
        <v>0.16877450152387399</v>
      </c>
      <c r="V11" s="14">
        <v>9.1279725100242806E-2</v>
      </c>
      <c r="W11" s="14">
        <v>0.17029483274912099</v>
      </c>
      <c r="X11" s="14">
        <v>0.13143788767577799</v>
      </c>
      <c r="Y11" s="14">
        <v>0.13657197294220799</v>
      </c>
      <c r="Z11" s="14">
        <v>0.175385927124731</v>
      </c>
      <c r="AA11" s="14">
        <v>0.111574608268529</v>
      </c>
      <c r="AB11" s="14">
        <v>0.243595532175852</v>
      </c>
      <c r="AC11" s="14">
        <v>0.19489886942514101</v>
      </c>
      <c r="AD11" s="14">
        <v>0.194812446931839</v>
      </c>
      <c r="AE11" s="14"/>
      <c r="AF11" s="14">
        <v>0.126540088827336</v>
      </c>
      <c r="AG11" s="14">
        <v>0.15064249394731299</v>
      </c>
      <c r="AH11" s="14">
        <v>0.216812365394567</v>
      </c>
      <c r="AI11" s="14"/>
      <c r="AJ11" s="14">
        <v>0.13533210669575399</v>
      </c>
      <c r="AK11" s="14">
        <v>9.2374973958116599E-2</v>
      </c>
      <c r="AL11" s="14">
        <v>0.227359353229585</v>
      </c>
      <c r="AM11" s="14">
        <v>9.9637199647364394E-2</v>
      </c>
      <c r="AN11" s="14">
        <v>0.233654044188086</v>
      </c>
      <c r="AO11" s="14"/>
      <c r="AP11" s="14">
        <v>0.173134152835968</v>
      </c>
      <c r="AQ11" s="14">
        <v>5.7668542309420798E-2</v>
      </c>
      <c r="AR11" s="14">
        <v>0.25062766690203703</v>
      </c>
      <c r="AS11" s="14">
        <v>0.15346785390321699</v>
      </c>
      <c r="AT11" s="14">
        <v>0.28887853325337798</v>
      </c>
      <c r="AU11" s="14"/>
      <c r="AV11" s="14" t="s">
        <v>84</v>
      </c>
      <c r="AW11" s="14">
        <v>0.133685778821127</v>
      </c>
      <c r="AX11" s="14">
        <v>0.15585122586477301</v>
      </c>
      <c r="AY11" s="14">
        <v>0.20171091187280901</v>
      </c>
      <c r="AZ11" s="14">
        <v>0.113522273173723</v>
      </c>
      <c r="BA11" s="14"/>
      <c r="BB11" s="14">
        <v>0.12704763861556301</v>
      </c>
      <c r="BC11" s="14">
        <v>0.111964997519406</v>
      </c>
      <c r="BD11" s="14">
        <v>0.18554781048944899</v>
      </c>
      <c r="BE11" s="14"/>
      <c r="BF11" s="14">
        <v>0.14132856475795499</v>
      </c>
    </row>
    <row r="12" spans="2:58" x14ac:dyDescent="0.35">
      <c r="B12" s="15" t="s">
        <v>108</v>
      </c>
      <c r="C12" s="14">
        <v>0.26721903775387701</v>
      </c>
      <c r="D12" s="14">
        <v>0.246831333148091</v>
      </c>
      <c r="E12" s="14">
        <v>0.287037392301697</v>
      </c>
      <c r="F12" s="14"/>
      <c r="G12" s="14">
        <v>0.33537877177808001</v>
      </c>
      <c r="H12" s="14">
        <v>0.36064434652708099</v>
      </c>
      <c r="I12" s="14">
        <v>0.286142248748327</v>
      </c>
      <c r="J12" s="14">
        <v>0.25134805500518298</v>
      </c>
      <c r="K12" s="14">
        <v>0.218411418718678</v>
      </c>
      <c r="L12" s="14">
        <v>0.17630018168505501</v>
      </c>
      <c r="M12" s="14"/>
      <c r="N12" s="14">
        <v>0.283661737627037</v>
      </c>
      <c r="O12" s="14">
        <v>0.27965988536428898</v>
      </c>
      <c r="P12" s="14">
        <v>0.22344197893376699</v>
      </c>
      <c r="Q12" s="14">
        <v>0.27979842772233599</v>
      </c>
      <c r="R12" s="14"/>
      <c r="S12" s="14">
        <v>0.342435078078488</v>
      </c>
      <c r="T12" s="14">
        <v>0.22583671103172101</v>
      </c>
      <c r="U12" s="14">
        <v>0.21191089836980101</v>
      </c>
      <c r="V12" s="14">
        <v>0.21665089869380699</v>
      </c>
      <c r="W12" s="14">
        <v>0.27333217162381801</v>
      </c>
      <c r="X12" s="14">
        <v>0.24361621292076499</v>
      </c>
      <c r="Y12" s="14">
        <v>0.28375217404660003</v>
      </c>
      <c r="Z12" s="14">
        <v>0.328657968309431</v>
      </c>
      <c r="AA12" s="14">
        <v>0.248718305129905</v>
      </c>
      <c r="AB12" s="14">
        <v>0.30803397682619899</v>
      </c>
      <c r="AC12" s="14">
        <v>0.248753618957403</v>
      </c>
      <c r="AD12" s="14">
        <v>0.30130889445320103</v>
      </c>
      <c r="AE12" s="14"/>
      <c r="AF12" s="14">
        <v>0.182274738118683</v>
      </c>
      <c r="AG12" s="14">
        <v>0.31140485426354703</v>
      </c>
      <c r="AH12" s="14">
        <v>0.31536194303343701</v>
      </c>
      <c r="AI12" s="14"/>
      <c r="AJ12" s="14">
        <v>0.16729643060265301</v>
      </c>
      <c r="AK12" s="14">
        <v>0.34631274046602201</v>
      </c>
      <c r="AL12" s="14">
        <v>0.35298158347343001</v>
      </c>
      <c r="AM12" s="14">
        <v>0.14346291067283501</v>
      </c>
      <c r="AN12" s="14">
        <v>0.29148875702909599</v>
      </c>
      <c r="AO12" s="14"/>
      <c r="AP12" s="14">
        <v>0.106037637617251</v>
      </c>
      <c r="AQ12" s="14">
        <v>0.42485089668811499</v>
      </c>
      <c r="AR12" s="14">
        <v>0.30453793345663699</v>
      </c>
      <c r="AS12" s="14">
        <v>6.6020335766989E-2</v>
      </c>
      <c r="AT12" s="14">
        <v>0.179919715723482</v>
      </c>
      <c r="AU12" s="14"/>
      <c r="AV12" s="14" t="s">
        <v>84</v>
      </c>
      <c r="AW12" s="14">
        <v>0.28833087431083299</v>
      </c>
      <c r="AX12" s="14">
        <v>0.29727528145124399</v>
      </c>
      <c r="AY12" s="14">
        <v>0.31254177256322602</v>
      </c>
      <c r="AZ12" s="14">
        <v>0.409815498259744</v>
      </c>
      <c r="BA12" s="14"/>
      <c r="BB12" s="14">
        <v>0.50201828054179498</v>
      </c>
      <c r="BC12" s="14">
        <v>1.6239200429006499E-2</v>
      </c>
      <c r="BD12" s="14">
        <v>0.19629567572387699</v>
      </c>
      <c r="BE12" s="14"/>
      <c r="BF12" s="14">
        <v>0.227050392968249</v>
      </c>
    </row>
    <row r="13" spans="2:58" x14ac:dyDescent="0.35">
      <c r="B13" s="15" t="s">
        <v>109</v>
      </c>
      <c r="C13" s="14">
        <v>0.20587830000718199</v>
      </c>
      <c r="D13" s="14">
        <v>0.22528737431228599</v>
      </c>
      <c r="E13" s="14">
        <v>0.187496184085372</v>
      </c>
      <c r="F13" s="14"/>
      <c r="G13" s="14">
        <v>0.24092448734724201</v>
      </c>
      <c r="H13" s="14">
        <v>0.30532749698150402</v>
      </c>
      <c r="I13" s="14">
        <v>0.231561044801461</v>
      </c>
      <c r="J13" s="14">
        <v>0.218204783945709</v>
      </c>
      <c r="K13" s="14">
        <v>0.13252369064653599</v>
      </c>
      <c r="L13" s="14">
        <v>0.120123835184163</v>
      </c>
      <c r="M13" s="14"/>
      <c r="N13" s="14">
        <v>0.21916570246492001</v>
      </c>
      <c r="O13" s="14">
        <v>0.189028158208909</v>
      </c>
      <c r="P13" s="14">
        <v>0.23804016252391899</v>
      </c>
      <c r="Q13" s="14">
        <v>0.17879693813116901</v>
      </c>
      <c r="R13" s="14"/>
      <c r="S13" s="14">
        <v>0.27534091337352401</v>
      </c>
      <c r="T13" s="14">
        <v>0.15437706162735401</v>
      </c>
      <c r="U13" s="14">
        <v>0.21137105270126799</v>
      </c>
      <c r="V13" s="14">
        <v>0.15776004791102699</v>
      </c>
      <c r="W13" s="14">
        <v>0.15415531927871001</v>
      </c>
      <c r="X13" s="14">
        <v>0.23696466112294801</v>
      </c>
      <c r="Y13" s="14">
        <v>0.179796378648441</v>
      </c>
      <c r="Z13" s="14">
        <v>0.24962240814498199</v>
      </c>
      <c r="AA13" s="14">
        <v>0.29310600330898201</v>
      </c>
      <c r="AB13" s="14">
        <v>0.13284349142834401</v>
      </c>
      <c r="AC13" s="14">
        <v>0.23492931545420701</v>
      </c>
      <c r="AD13" s="14">
        <v>0.123405835010802</v>
      </c>
      <c r="AE13" s="14"/>
      <c r="AF13" s="14">
        <v>0.131623681396702</v>
      </c>
      <c r="AG13" s="14">
        <v>0.26790855754242898</v>
      </c>
      <c r="AH13" s="14">
        <v>0.211480183250113</v>
      </c>
      <c r="AI13" s="14"/>
      <c r="AJ13" s="14">
        <v>6.6667057914011896E-2</v>
      </c>
      <c r="AK13" s="14">
        <v>0.45766516085470899</v>
      </c>
      <c r="AL13" s="14">
        <v>0.126632297724941</v>
      </c>
      <c r="AM13" s="14">
        <v>0</v>
      </c>
      <c r="AN13" s="14">
        <v>0.128761706961042</v>
      </c>
      <c r="AO13" s="14"/>
      <c r="AP13" s="14">
        <v>4.1853113938375097E-2</v>
      </c>
      <c r="AQ13" s="14">
        <v>0.46250534849091202</v>
      </c>
      <c r="AR13" s="14">
        <v>9.5752247703719706E-2</v>
      </c>
      <c r="AS13" s="14">
        <v>2.8890468054518201E-2</v>
      </c>
      <c r="AT13" s="14">
        <v>6.3548032858190204E-3</v>
      </c>
      <c r="AU13" s="14"/>
      <c r="AV13" s="14" t="s">
        <v>84</v>
      </c>
      <c r="AW13" s="14">
        <v>0.195945144477947</v>
      </c>
      <c r="AX13" s="14">
        <v>0.240953251375019</v>
      </c>
      <c r="AY13" s="14">
        <v>0.26599340549302403</v>
      </c>
      <c r="AZ13" s="14">
        <v>0.15727839840233501</v>
      </c>
      <c r="BA13" s="14"/>
      <c r="BB13" s="14">
        <v>0.29933593030725902</v>
      </c>
      <c r="BC13" s="14">
        <v>2.06140320488837E-2</v>
      </c>
      <c r="BD13" s="14">
        <v>0</v>
      </c>
      <c r="BE13" s="14"/>
      <c r="BF13" s="14">
        <v>0.10359204221421101</v>
      </c>
    </row>
    <row r="14" spans="2:58" x14ac:dyDescent="0.35">
      <c r="B14" s="15" t="s">
        <v>97</v>
      </c>
      <c r="C14" s="14">
        <v>1.63030862351113E-2</v>
      </c>
      <c r="D14" s="14">
        <v>1.14674648497424E-2</v>
      </c>
      <c r="E14" s="14">
        <v>2.00700832496701E-2</v>
      </c>
      <c r="F14" s="14"/>
      <c r="G14" s="14">
        <v>3.6005550016844003E-2</v>
      </c>
      <c r="H14" s="14">
        <v>1.5160526961619E-2</v>
      </c>
      <c r="I14" s="14">
        <v>1.1341581905846901E-2</v>
      </c>
      <c r="J14" s="14">
        <v>1.10085580177702E-2</v>
      </c>
      <c r="K14" s="14">
        <v>1.01196493534774E-2</v>
      </c>
      <c r="L14" s="14">
        <v>1.6626879612539499E-2</v>
      </c>
      <c r="M14" s="14"/>
      <c r="N14" s="14">
        <v>1.6624616314843101E-2</v>
      </c>
      <c r="O14" s="14">
        <v>1.47950061497324E-2</v>
      </c>
      <c r="P14" s="14">
        <v>2.27896356943545E-2</v>
      </c>
      <c r="Q14" s="14">
        <v>1.0056890141319001E-2</v>
      </c>
      <c r="R14" s="14"/>
      <c r="S14" s="14">
        <v>1.23351396240362E-2</v>
      </c>
      <c r="T14" s="14">
        <v>1.9576655508686001E-2</v>
      </c>
      <c r="U14" s="14">
        <v>1.7825088543124899E-2</v>
      </c>
      <c r="V14" s="14">
        <v>1.0507088505907499E-2</v>
      </c>
      <c r="W14" s="14">
        <v>7.3790633796590602E-3</v>
      </c>
      <c r="X14" s="14">
        <v>2.8649494196656002E-2</v>
      </c>
      <c r="Y14" s="14">
        <v>2.8755131879644701E-2</v>
      </c>
      <c r="Z14" s="14">
        <v>0</v>
      </c>
      <c r="AA14" s="14">
        <v>2.65368402980652E-2</v>
      </c>
      <c r="AB14" s="14">
        <v>5.1945355133103596E-3</v>
      </c>
      <c r="AC14" s="14">
        <v>8.9849164332992896E-3</v>
      </c>
      <c r="AD14" s="14">
        <v>1.4303367604955999E-2</v>
      </c>
      <c r="AE14" s="14"/>
      <c r="AF14" s="14">
        <v>9.4996002044879391E-3</v>
      </c>
      <c r="AG14" s="14">
        <v>8.6146373462285507E-3</v>
      </c>
      <c r="AH14" s="14">
        <v>2.6546058471505499E-2</v>
      </c>
      <c r="AI14" s="14"/>
      <c r="AJ14" s="14">
        <v>1.3251348206872E-2</v>
      </c>
      <c r="AK14" s="14">
        <v>7.7366960059665601E-3</v>
      </c>
      <c r="AL14" s="14">
        <v>0</v>
      </c>
      <c r="AM14" s="14">
        <v>0</v>
      </c>
      <c r="AN14" s="14">
        <v>2.8667514509290601E-2</v>
      </c>
      <c r="AO14" s="14"/>
      <c r="AP14" s="14">
        <v>1.0977100844178999E-2</v>
      </c>
      <c r="AQ14" s="14">
        <v>6.0758804917766104E-3</v>
      </c>
      <c r="AR14" s="14">
        <v>0</v>
      </c>
      <c r="AS14" s="14">
        <v>1.7534779073741999E-2</v>
      </c>
      <c r="AT14" s="14">
        <v>6.9609239059406705E-2</v>
      </c>
      <c r="AU14" s="14"/>
      <c r="AV14" s="14" t="s">
        <v>84</v>
      </c>
      <c r="AW14" s="14">
        <v>2.734426804811E-2</v>
      </c>
      <c r="AX14" s="14">
        <v>7.9507819006524403E-3</v>
      </c>
      <c r="AY14" s="14">
        <v>1.66307200488322E-2</v>
      </c>
      <c r="AZ14" s="14">
        <v>0</v>
      </c>
      <c r="BA14" s="14"/>
      <c r="BB14" s="14">
        <v>0</v>
      </c>
      <c r="BC14" s="14">
        <v>7.7902170589585901E-3</v>
      </c>
      <c r="BD14" s="14">
        <v>5.2221377520371003E-2</v>
      </c>
      <c r="BE14" s="14"/>
      <c r="BF14" s="14">
        <v>1.34461135029941E-2</v>
      </c>
    </row>
    <row r="15" spans="2:58" x14ac:dyDescent="0.35">
      <c r="B15" s="15" t="s">
        <v>110</v>
      </c>
      <c r="C15" s="21">
        <v>0.357917210443226</v>
      </c>
      <c r="D15" s="21">
        <v>0.37151924963244698</v>
      </c>
      <c r="E15" s="21">
        <v>0.345665695920024</v>
      </c>
      <c r="F15" s="21"/>
      <c r="G15" s="21">
        <v>0.210774588307683</v>
      </c>
      <c r="H15" s="21">
        <v>0.18421481393205799</v>
      </c>
      <c r="I15" s="21">
        <v>0.293031033222589</v>
      </c>
      <c r="J15" s="21">
        <v>0.39419836389528601</v>
      </c>
      <c r="K15" s="21">
        <v>0.47566467097249199</v>
      </c>
      <c r="L15" s="21">
        <v>0.54100947411640699</v>
      </c>
      <c r="M15" s="21"/>
      <c r="N15" s="21">
        <v>0.306786341106141</v>
      </c>
      <c r="O15" s="21">
        <v>0.35893016262466898</v>
      </c>
      <c r="P15" s="21">
        <v>0.385145608263679</v>
      </c>
      <c r="Q15" s="21">
        <v>0.38628743084592299</v>
      </c>
      <c r="R15" s="21"/>
      <c r="S15" s="21">
        <v>0.2463309165717</v>
      </c>
      <c r="T15" s="21">
        <v>0.42946755743062198</v>
      </c>
      <c r="U15" s="21">
        <v>0.39011845886193097</v>
      </c>
      <c r="V15" s="21">
        <v>0.52380223978901597</v>
      </c>
      <c r="W15" s="21">
        <v>0.39483861296869199</v>
      </c>
      <c r="X15" s="21">
        <v>0.35933174408385299</v>
      </c>
      <c r="Y15" s="21">
        <v>0.371124342483106</v>
      </c>
      <c r="Z15" s="21">
        <v>0.24633369642085601</v>
      </c>
      <c r="AA15" s="21">
        <v>0.32006424299452002</v>
      </c>
      <c r="AB15" s="21">
        <v>0.310332464056294</v>
      </c>
      <c r="AC15" s="21">
        <v>0.31243327972995</v>
      </c>
      <c r="AD15" s="21">
        <v>0.36616945599920198</v>
      </c>
      <c r="AE15" s="21"/>
      <c r="AF15" s="21">
        <v>0.55006189145279205</v>
      </c>
      <c r="AG15" s="21">
        <v>0.26142945690048303</v>
      </c>
      <c r="AH15" s="21">
        <v>0.22979944985037801</v>
      </c>
      <c r="AI15" s="21"/>
      <c r="AJ15" s="21">
        <v>0.61745305658070904</v>
      </c>
      <c r="AK15" s="21">
        <v>9.5910428715186194E-2</v>
      </c>
      <c r="AL15" s="21">
        <v>0.29302676557204399</v>
      </c>
      <c r="AM15" s="21">
        <v>0.75689988967980004</v>
      </c>
      <c r="AN15" s="21">
        <v>0.31742797731248501</v>
      </c>
      <c r="AO15" s="21"/>
      <c r="AP15" s="21">
        <v>0.66799799476422606</v>
      </c>
      <c r="AQ15" s="21">
        <v>4.88993320197754E-2</v>
      </c>
      <c r="AR15" s="21">
        <v>0.349082151937607</v>
      </c>
      <c r="AS15" s="21">
        <v>0.73408656320153298</v>
      </c>
      <c r="AT15" s="21">
        <v>0.45523770867791402</v>
      </c>
      <c r="AU15" s="21"/>
      <c r="AV15" s="21" t="s">
        <v>84</v>
      </c>
      <c r="AW15" s="21">
        <v>0.35469393434198299</v>
      </c>
      <c r="AX15" s="21">
        <v>0.29796945940831099</v>
      </c>
      <c r="AY15" s="21">
        <v>0.20312319002210899</v>
      </c>
      <c r="AZ15" s="21">
        <v>0.31938383016419702</v>
      </c>
      <c r="BA15" s="21"/>
      <c r="BB15" s="21">
        <v>7.1598150535382502E-2</v>
      </c>
      <c r="BC15" s="21">
        <v>0.84339155294374502</v>
      </c>
      <c r="BD15" s="21">
        <v>0.56593513626630298</v>
      </c>
      <c r="BE15" s="21"/>
      <c r="BF15" s="21">
        <v>0.51458288655659101</v>
      </c>
    </row>
    <row r="16" spans="2:58" x14ac:dyDescent="0.35">
      <c r="B16" s="15" t="s">
        <v>111</v>
      </c>
      <c r="C16" s="21">
        <v>0.47309733776106</v>
      </c>
      <c r="D16" s="21">
        <v>0.47211870746037798</v>
      </c>
      <c r="E16" s="21">
        <v>0.474533576387069</v>
      </c>
      <c r="F16" s="21"/>
      <c r="G16" s="21">
        <v>0.57630325912532199</v>
      </c>
      <c r="H16" s="21">
        <v>0.66597184350858496</v>
      </c>
      <c r="I16" s="21">
        <v>0.51770329354978795</v>
      </c>
      <c r="J16" s="21">
        <v>0.469552838950892</v>
      </c>
      <c r="K16" s="21">
        <v>0.35093510936521399</v>
      </c>
      <c r="L16" s="21">
        <v>0.29642401686921799</v>
      </c>
      <c r="M16" s="21"/>
      <c r="N16" s="21">
        <v>0.50282744009195701</v>
      </c>
      <c r="O16" s="21">
        <v>0.46868804357319899</v>
      </c>
      <c r="P16" s="21">
        <v>0.46148214145768501</v>
      </c>
      <c r="Q16" s="21">
        <v>0.45859536585350602</v>
      </c>
      <c r="R16" s="21"/>
      <c r="S16" s="21">
        <v>0.61777599145201201</v>
      </c>
      <c r="T16" s="21">
        <v>0.38021377265907502</v>
      </c>
      <c r="U16" s="21">
        <v>0.42328195107106997</v>
      </c>
      <c r="V16" s="21">
        <v>0.37441094660483398</v>
      </c>
      <c r="W16" s="21">
        <v>0.42748749090252802</v>
      </c>
      <c r="X16" s="21">
        <v>0.48058087404371203</v>
      </c>
      <c r="Y16" s="21">
        <v>0.46354855269504103</v>
      </c>
      <c r="Z16" s="21">
        <v>0.57828037645441299</v>
      </c>
      <c r="AA16" s="21">
        <v>0.54182430843888696</v>
      </c>
      <c r="AB16" s="21">
        <v>0.44087746825454299</v>
      </c>
      <c r="AC16" s="21">
        <v>0.48368293441160898</v>
      </c>
      <c r="AD16" s="21">
        <v>0.42471472946400401</v>
      </c>
      <c r="AE16" s="21"/>
      <c r="AF16" s="21">
        <v>0.313898419515385</v>
      </c>
      <c r="AG16" s="21">
        <v>0.57931341180597595</v>
      </c>
      <c r="AH16" s="21">
        <v>0.52684212628354998</v>
      </c>
      <c r="AI16" s="21"/>
      <c r="AJ16" s="21">
        <v>0.23396348851666501</v>
      </c>
      <c r="AK16" s="21">
        <v>0.80397790132073099</v>
      </c>
      <c r="AL16" s="21">
        <v>0.47961388119837101</v>
      </c>
      <c r="AM16" s="21">
        <v>0.14346291067283501</v>
      </c>
      <c r="AN16" s="21">
        <v>0.42025046399013799</v>
      </c>
      <c r="AO16" s="21"/>
      <c r="AP16" s="21">
        <v>0.147890751555626</v>
      </c>
      <c r="AQ16" s="21">
        <v>0.887356245179027</v>
      </c>
      <c r="AR16" s="21">
        <v>0.40029018116035597</v>
      </c>
      <c r="AS16" s="21">
        <v>9.4910803821507198E-2</v>
      </c>
      <c r="AT16" s="21">
        <v>0.186274519009302</v>
      </c>
      <c r="AU16" s="21"/>
      <c r="AV16" s="21" t="s">
        <v>84</v>
      </c>
      <c r="AW16" s="21">
        <v>0.48427601878878002</v>
      </c>
      <c r="AX16" s="21">
        <v>0.53822853282626304</v>
      </c>
      <c r="AY16" s="21">
        <v>0.57853517805624999</v>
      </c>
      <c r="AZ16" s="21">
        <v>0.56709389666207899</v>
      </c>
      <c r="BA16" s="21"/>
      <c r="BB16" s="21">
        <v>0.801354210849055</v>
      </c>
      <c r="BC16" s="21">
        <v>3.6853232477890199E-2</v>
      </c>
      <c r="BD16" s="21">
        <v>0.19629567572387699</v>
      </c>
      <c r="BE16" s="21"/>
      <c r="BF16" s="21">
        <v>0.33064243518246</v>
      </c>
    </row>
    <row r="17" spans="2:58" x14ac:dyDescent="0.35">
      <c r="B17" s="15" t="s">
        <v>112</v>
      </c>
      <c r="C17" s="22">
        <v>-0.115180127317834</v>
      </c>
      <c r="D17" s="22">
        <v>-0.10059945782793001</v>
      </c>
      <c r="E17" s="22">
        <v>-0.128867880467045</v>
      </c>
      <c r="F17" s="22"/>
      <c r="G17" s="22">
        <v>-0.36552867081763901</v>
      </c>
      <c r="H17" s="22">
        <v>-0.481757029576526</v>
      </c>
      <c r="I17" s="22">
        <v>-0.224672260327198</v>
      </c>
      <c r="J17" s="22">
        <v>-7.5354475055605802E-2</v>
      </c>
      <c r="K17" s="22">
        <v>0.12472956160727799</v>
      </c>
      <c r="L17" s="22">
        <v>0.244585457247189</v>
      </c>
      <c r="M17" s="22"/>
      <c r="N17" s="22">
        <v>-0.19604109898581601</v>
      </c>
      <c r="O17" s="22">
        <v>-0.10975788094853001</v>
      </c>
      <c r="P17" s="22">
        <v>-7.6336533194006198E-2</v>
      </c>
      <c r="Q17" s="22">
        <v>-7.2307935007582799E-2</v>
      </c>
      <c r="R17" s="22"/>
      <c r="S17" s="22">
        <v>-0.37144507488031198</v>
      </c>
      <c r="T17" s="22">
        <v>4.9253784771547002E-2</v>
      </c>
      <c r="U17" s="22">
        <v>-3.3163492209138397E-2</v>
      </c>
      <c r="V17" s="22">
        <v>0.14939129318418201</v>
      </c>
      <c r="W17" s="22">
        <v>-3.2648877933836203E-2</v>
      </c>
      <c r="X17" s="22">
        <v>-0.12124912995985899</v>
      </c>
      <c r="Y17" s="22">
        <v>-9.2424210211935795E-2</v>
      </c>
      <c r="Z17" s="22">
        <v>-0.33194668003355698</v>
      </c>
      <c r="AA17" s="22">
        <v>-0.22176006544436699</v>
      </c>
      <c r="AB17" s="22">
        <v>-0.13054500419824899</v>
      </c>
      <c r="AC17" s="22">
        <v>-0.17124965468166001</v>
      </c>
      <c r="AD17" s="22">
        <v>-5.8545273464801803E-2</v>
      </c>
      <c r="AE17" s="22"/>
      <c r="AF17" s="22">
        <v>0.236163471937407</v>
      </c>
      <c r="AG17" s="22">
        <v>-0.31788395490549298</v>
      </c>
      <c r="AH17" s="22">
        <v>-0.297042676433172</v>
      </c>
      <c r="AI17" s="22"/>
      <c r="AJ17" s="22">
        <v>0.383489568064044</v>
      </c>
      <c r="AK17" s="22">
        <v>-0.70806747260554403</v>
      </c>
      <c r="AL17" s="22">
        <v>-0.18658711562632599</v>
      </c>
      <c r="AM17" s="22">
        <v>0.61343697900696503</v>
      </c>
      <c r="AN17" s="22">
        <v>-0.10282248667765299</v>
      </c>
      <c r="AO17" s="22"/>
      <c r="AP17" s="22">
        <v>0.52010724320860002</v>
      </c>
      <c r="AQ17" s="22">
        <v>-0.83845691315925197</v>
      </c>
      <c r="AR17" s="22">
        <v>-5.1208029222749502E-2</v>
      </c>
      <c r="AS17" s="22">
        <v>0.63917575938002602</v>
      </c>
      <c r="AT17" s="22">
        <v>0.26896318966861299</v>
      </c>
      <c r="AU17" s="22"/>
      <c r="AV17" s="22" t="s">
        <v>84</v>
      </c>
      <c r="AW17" s="22">
        <v>-0.129582084446796</v>
      </c>
      <c r="AX17" s="22">
        <v>-0.240259073417952</v>
      </c>
      <c r="AY17" s="22">
        <v>-0.375411988034141</v>
      </c>
      <c r="AZ17" s="22">
        <v>-0.24771006649788199</v>
      </c>
      <c r="BA17" s="22"/>
      <c r="BB17" s="22">
        <v>-0.72975606031367202</v>
      </c>
      <c r="BC17" s="22">
        <v>0.80653832046585505</v>
      </c>
      <c r="BD17" s="22">
        <v>0.36963946054242602</v>
      </c>
      <c r="BE17" s="22"/>
      <c r="BF17" s="22">
        <v>0.18394045137413101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116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105</v>
      </c>
      <c r="C9" s="14">
        <v>0.129652390503222</v>
      </c>
      <c r="D9" s="14">
        <v>0.16930257300995799</v>
      </c>
      <c r="E9" s="14">
        <v>9.1241091861619897E-2</v>
      </c>
      <c r="F9" s="14"/>
      <c r="G9" s="14">
        <v>8.4115839237209306E-2</v>
      </c>
      <c r="H9" s="14">
        <v>8.4177571764373002E-2</v>
      </c>
      <c r="I9" s="14">
        <v>0.110450098753771</v>
      </c>
      <c r="J9" s="14">
        <v>0.171842102650166</v>
      </c>
      <c r="K9" s="14">
        <v>0.15234210209473301</v>
      </c>
      <c r="L9" s="14">
        <v>0.16287889990375501</v>
      </c>
      <c r="M9" s="14"/>
      <c r="N9" s="14">
        <v>0.109454752489951</v>
      </c>
      <c r="O9" s="14">
        <v>0.11274110851682199</v>
      </c>
      <c r="P9" s="14">
        <v>0.13817638170000601</v>
      </c>
      <c r="Q9" s="14">
        <v>0.16396042143929901</v>
      </c>
      <c r="R9" s="14"/>
      <c r="S9" s="14">
        <v>0.100207012684706</v>
      </c>
      <c r="T9" s="14">
        <v>0.102901057147446</v>
      </c>
      <c r="U9" s="14">
        <v>0.16050488376868899</v>
      </c>
      <c r="V9" s="14">
        <v>0.19021133732147699</v>
      </c>
      <c r="W9" s="14">
        <v>0.14266905138201599</v>
      </c>
      <c r="X9" s="14">
        <v>0.119911005964707</v>
      </c>
      <c r="Y9" s="14">
        <v>0.12756308619538401</v>
      </c>
      <c r="Z9" s="14">
        <v>0.12801465703379999</v>
      </c>
      <c r="AA9" s="14">
        <v>0.124586592231049</v>
      </c>
      <c r="AB9" s="14">
        <v>0.141663493740632</v>
      </c>
      <c r="AC9" s="14">
        <v>0.13285319499797299</v>
      </c>
      <c r="AD9" s="14">
        <v>0.102563878162762</v>
      </c>
      <c r="AE9" s="14"/>
      <c r="AF9" s="14">
        <v>0.22081471087931501</v>
      </c>
      <c r="AG9" s="14">
        <v>7.9179424255773803E-2</v>
      </c>
      <c r="AH9" s="14">
        <v>7.0720046501813599E-2</v>
      </c>
      <c r="AI9" s="14"/>
      <c r="AJ9" s="14">
        <v>0.19744646054906501</v>
      </c>
      <c r="AK9" s="14">
        <v>7.8777860740846806E-2</v>
      </c>
      <c r="AL9" s="14">
        <v>8.1772828343712294E-3</v>
      </c>
      <c r="AM9" s="14">
        <v>0.41250336610313698</v>
      </c>
      <c r="AN9" s="14">
        <v>0.11845813748159401</v>
      </c>
      <c r="AO9" s="14"/>
      <c r="AP9" s="14">
        <v>0.17393390385801599</v>
      </c>
      <c r="AQ9" s="14">
        <v>7.3435968011140204E-2</v>
      </c>
      <c r="AR9" s="14">
        <v>0</v>
      </c>
      <c r="AS9" s="14">
        <v>0.35972697479919102</v>
      </c>
      <c r="AT9" s="14">
        <v>9.5511873803825503E-2</v>
      </c>
      <c r="AU9" s="14"/>
      <c r="AV9" s="14" t="s">
        <v>84</v>
      </c>
      <c r="AW9" s="14">
        <v>0.13846996308504</v>
      </c>
      <c r="AX9" s="14">
        <v>8.0091949509006694E-2</v>
      </c>
      <c r="AY9" s="14">
        <v>8.1081678140544095E-2</v>
      </c>
      <c r="AZ9" s="14">
        <v>0.15598325857884299</v>
      </c>
      <c r="BA9" s="14"/>
      <c r="BB9" s="14">
        <v>9.9259092794626705E-2</v>
      </c>
      <c r="BC9" s="14">
        <v>0.40436808299982202</v>
      </c>
      <c r="BD9" s="14">
        <v>0.130062704585656</v>
      </c>
      <c r="BE9" s="14"/>
      <c r="BF9" s="14">
        <v>0.20599917270437099</v>
      </c>
    </row>
    <row r="10" spans="2:58" x14ac:dyDescent="0.35">
      <c r="B10" s="15" t="s">
        <v>106</v>
      </c>
      <c r="C10" s="14">
        <v>0.19141332299479</v>
      </c>
      <c r="D10" s="14">
        <v>0.20443813869526101</v>
      </c>
      <c r="E10" s="14">
        <v>0.17821270702689199</v>
      </c>
      <c r="F10" s="14"/>
      <c r="G10" s="14">
        <v>0.155917684275025</v>
      </c>
      <c r="H10" s="14">
        <v>0.218689949865189</v>
      </c>
      <c r="I10" s="14">
        <v>0.190676409735858</v>
      </c>
      <c r="J10" s="14">
        <v>0.15748420495072499</v>
      </c>
      <c r="K10" s="14">
        <v>0.22504881615754099</v>
      </c>
      <c r="L10" s="14">
        <v>0.198498897202256</v>
      </c>
      <c r="M10" s="14"/>
      <c r="N10" s="14">
        <v>0.195187306446575</v>
      </c>
      <c r="O10" s="14">
        <v>0.200255234345845</v>
      </c>
      <c r="P10" s="14">
        <v>0.215007480152934</v>
      </c>
      <c r="Q10" s="14">
        <v>0.15835778508336801</v>
      </c>
      <c r="R10" s="14"/>
      <c r="S10" s="14">
        <v>0.19768041196788799</v>
      </c>
      <c r="T10" s="14">
        <v>0.15255837669790301</v>
      </c>
      <c r="U10" s="14">
        <v>0.15972859017796601</v>
      </c>
      <c r="V10" s="14">
        <v>0.22102617276188799</v>
      </c>
      <c r="W10" s="14">
        <v>0.214152030164006</v>
      </c>
      <c r="X10" s="14">
        <v>0.17998591638522499</v>
      </c>
      <c r="Y10" s="14">
        <v>0.15758156687654301</v>
      </c>
      <c r="Z10" s="14">
        <v>0.19340264322383299</v>
      </c>
      <c r="AA10" s="14">
        <v>0.21818599084405699</v>
      </c>
      <c r="AB10" s="14">
        <v>0.16534128998242101</v>
      </c>
      <c r="AC10" s="14">
        <v>0.25367872886836501</v>
      </c>
      <c r="AD10" s="14">
        <v>0.27104913485739601</v>
      </c>
      <c r="AE10" s="14"/>
      <c r="AF10" s="14">
        <v>0.25332634919649599</v>
      </c>
      <c r="AG10" s="14">
        <v>0.15811374782135401</v>
      </c>
      <c r="AH10" s="14">
        <v>0.127101222531249</v>
      </c>
      <c r="AI10" s="14"/>
      <c r="AJ10" s="14">
        <v>0.23522696491067599</v>
      </c>
      <c r="AK10" s="14">
        <v>0.18592307505390601</v>
      </c>
      <c r="AL10" s="14">
        <v>2.6601111722501701E-2</v>
      </c>
      <c r="AM10" s="14">
        <v>0.38580222323904001</v>
      </c>
      <c r="AN10" s="14">
        <v>0.160663437607902</v>
      </c>
      <c r="AO10" s="14"/>
      <c r="AP10" s="14">
        <v>0.23876056084405201</v>
      </c>
      <c r="AQ10" s="14">
        <v>0.177133053880037</v>
      </c>
      <c r="AR10" s="14">
        <v>7.1641260832127204E-3</v>
      </c>
      <c r="AS10" s="14">
        <v>0.259416778412422</v>
      </c>
      <c r="AT10" s="14">
        <v>0.17146922996471001</v>
      </c>
      <c r="AU10" s="14"/>
      <c r="AV10" s="14" t="s">
        <v>84</v>
      </c>
      <c r="AW10" s="14">
        <v>0.20715969324863001</v>
      </c>
      <c r="AX10" s="14">
        <v>0.16150192991980999</v>
      </c>
      <c r="AY10" s="14">
        <v>0.20009130023566199</v>
      </c>
      <c r="AZ10" s="14">
        <v>0.17381950125835199</v>
      </c>
      <c r="BA10" s="14"/>
      <c r="BB10" s="14">
        <v>0.19478720535401201</v>
      </c>
      <c r="BC10" s="14">
        <v>0.26442812926001902</v>
      </c>
      <c r="BD10" s="14">
        <v>0.234806490894891</v>
      </c>
      <c r="BE10" s="14"/>
      <c r="BF10" s="14">
        <v>0.220450830857401</v>
      </c>
    </row>
    <row r="11" spans="2:58" ht="29" x14ac:dyDescent="0.35">
      <c r="B11" s="15" t="s">
        <v>107</v>
      </c>
      <c r="C11" s="14">
        <v>0.38159603612497001</v>
      </c>
      <c r="D11" s="14">
        <v>0.346973438545362</v>
      </c>
      <c r="E11" s="14">
        <v>0.416597908179973</v>
      </c>
      <c r="F11" s="14"/>
      <c r="G11" s="14">
        <v>0.404822818332914</v>
      </c>
      <c r="H11" s="14">
        <v>0.40630180204642302</v>
      </c>
      <c r="I11" s="14">
        <v>0.38356669069227201</v>
      </c>
      <c r="J11" s="14">
        <v>0.36778850675499503</v>
      </c>
      <c r="K11" s="14">
        <v>0.39171375384497298</v>
      </c>
      <c r="L11" s="14">
        <v>0.348910124762004</v>
      </c>
      <c r="M11" s="14"/>
      <c r="N11" s="14">
        <v>0.360213524276216</v>
      </c>
      <c r="O11" s="14">
        <v>0.37385289347796002</v>
      </c>
      <c r="P11" s="14">
        <v>0.40173281546442602</v>
      </c>
      <c r="Q11" s="14">
        <v>0.39034501480967598</v>
      </c>
      <c r="R11" s="14"/>
      <c r="S11" s="14">
        <v>0.38262155722001601</v>
      </c>
      <c r="T11" s="14">
        <v>0.36218046144734201</v>
      </c>
      <c r="U11" s="14">
        <v>0.32529295713587097</v>
      </c>
      <c r="V11" s="14">
        <v>0.32589785873899701</v>
      </c>
      <c r="W11" s="14">
        <v>0.38472115818311697</v>
      </c>
      <c r="X11" s="14">
        <v>0.39008368008983202</v>
      </c>
      <c r="Y11" s="14">
        <v>0.456002170367865</v>
      </c>
      <c r="Z11" s="14">
        <v>0.39898500658935498</v>
      </c>
      <c r="AA11" s="14">
        <v>0.396218881459932</v>
      </c>
      <c r="AB11" s="14">
        <v>0.436388595050546</v>
      </c>
      <c r="AC11" s="14">
        <v>0.34930402196977001</v>
      </c>
      <c r="AD11" s="14">
        <v>0.35974403350574502</v>
      </c>
      <c r="AE11" s="14"/>
      <c r="AF11" s="14">
        <v>0.32446527384254698</v>
      </c>
      <c r="AG11" s="14">
        <v>0.38384065742205498</v>
      </c>
      <c r="AH11" s="14">
        <v>0.51383767698140903</v>
      </c>
      <c r="AI11" s="14"/>
      <c r="AJ11" s="14">
        <v>0.36449143959854702</v>
      </c>
      <c r="AK11" s="14">
        <v>0.411287811990874</v>
      </c>
      <c r="AL11" s="14">
        <v>0.12313465848421699</v>
      </c>
      <c r="AM11" s="14">
        <v>0.134037686087324</v>
      </c>
      <c r="AN11" s="14">
        <v>0.466204466055952</v>
      </c>
      <c r="AO11" s="14"/>
      <c r="AP11" s="14">
        <v>0.39808098916293799</v>
      </c>
      <c r="AQ11" s="14">
        <v>0.43418173247809799</v>
      </c>
      <c r="AR11" s="14">
        <v>0.11301530260837001</v>
      </c>
      <c r="AS11" s="14">
        <v>0.27253477844464902</v>
      </c>
      <c r="AT11" s="14">
        <v>0.42153269581660702</v>
      </c>
      <c r="AU11" s="14"/>
      <c r="AV11" s="14" t="s">
        <v>84</v>
      </c>
      <c r="AW11" s="14">
        <v>0.35568047599253999</v>
      </c>
      <c r="AX11" s="14">
        <v>0.41021365372947399</v>
      </c>
      <c r="AY11" s="14">
        <v>0.34918219566837599</v>
      </c>
      <c r="AZ11" s="14">
        <v>0.514188573561146</v>
      </c>
      <c r="BA11" s="14"/>
      <c r="BB11" s="14">
        <v>0.41674124393199702</v>
      </c>
      <c r="BC11" s="14">
        <v>0.27992234228819501</v>
      </c>
      <c r="BD11" s="14">
        <v>0.41217422994964897</v>
      </c>
      <c r="BE11" s="14"/>
      <c r="BF11" s="14">
        <v>0.34512029548964002</v>
      </c>
    </row>
    <row r="12" spans="2:58" x14ac:dyDescent="0.35">
      <c r="B12" s="15" t="s">
        <v>108</v>
      </c>
      <c r="C12" s="14">
        <v>0.21302529759078601</v>
      </c>
      <c r="D12" s="14">
        <v>0.21268719839028699</v>
      </c>
      <c r="E12" s="14">
        <v>0.21306689419969399</v>
      </c>
      <c r="F12" s="14"/>
      <c r="G12" s="14">
        <v>0.246422560652614</v>
      </c>
      <c r="H12" s="14">
        <v>0.19471302908390101</v>
      </c>
      <c r="I12" s="14">
        <v>0.22295450064198</v>
      </c>
      <c r="J12" s="14">
        <v>0.23148698537064699</v>
      </c>
      <c r="K12" s="14">
        <v>0.16692025705944399</v>
      </c>
      <c r="L12" s="14">
        <v>0.21356888691325901</v>
      </c>
      <c r="M12" s="14"/>
      <c r="N12" s="14">
        <v>0.24710031820359299</v>
      </c>
      <c r="O12" s="14">
        <v>0.234561704203295</v>
      </c>
      <c r="P12" s="14">
        <v>0.18014871974161201</v>
      </c>
      <c r="Q12" s="14">
        <v>0.18648103346140099</v>
      </c>
      <c r="R12" s="14"/>
      <c r="S12" s="14">
        <v>0.228222238257175</v>
      </c>
      <c r="T12" s="14">
        <v>0.28452283306509601</v>
      </c>
      <c r="U12" s="14">
        <v>0.25745950766577003</v>
      </c>
      <c r="V12" s="14">
        <v>0.18505853539127501</v>
      </c>
      <c r="W12" s="14">
        <v>0.16399802324482499</v>
      </c>
      <c r="X12" s="14">
        <v>0.16311231150844599</v>
      </c>
      <c r="Y12" s="14">
        <v>0.19561686031689099</v>
      </c>
      <c r="Z12" s="14">
        <v>0.22195730435067401</v>
      </c>
      <c r="AA12" s="14">
        <v>0.215896230873904</v>
      </c>
      <c r="AB12" s="14">
        <v>0.186550707603341</v>
      </c>
      <c r="AC12" s="14">
        <v>0.19940021938729599</v>
      </c>
      <c r="AD12" s="14">
        <v>0.18854691846240099</v>
      </c>
      <c r="AE12" s="14"/>
      <c r="AF12" s="14">
        <v>0.146305228426305</v>
      </c>
      <c r="AG12" s="14">
        <v>0.29185757571655302</v>
      </c>
      <c r="AH12" s="14">
        <v>0.167092767507769</v>
      </c>
      <c r="AI12" s="14"/>
      <c r="AJ12" s="14">
        <v>0.155340328654686</v>
      </c>
      <c r="AK12" s="14">
        <v>0.2711299274756</v>
      </c>
      <c r="AL12" s="14">
        <v>0.50325808981901499</v>
      </c>
      <c r="AM12" s="14">
        <v>6.7656724570499899E-2</v>
      </c>
      <c r="AN12" s="14">
        <v>0.12856298124247001</v>
      </c>
      <c r="AO12" s="14"/>
      <c r="AP12" s="14">
        <v>0.13745342877177999</v>
      </c>
      <c r="AQ12" s="14">
        <v>0.26330842442746799</v>
      </c>
      <c r="AR12" s="14">
        <v>0.44766208480790898</v>
      </c>
      <c r="AS12" s="14">
        <v>7.0997308653667296E-2</v>
      </c>
      <c r="AT12" s="14">
        <v>0.19427163392917399</v>
      </c>
      <c r="AU12" s="14"/>
      <c r="AV12" s="14" t="s">
        <v>84</v>
      </c>
      <c r="AW12" s="14">
        <v>0.21322880009234599</v>
      </c>
      <c r="AX12" s="14">
        <v>0.26127178109230398</v>
      </c>
      <c r="AY12" s="14">
        <v>0.25429281078515598</v>
      </c>
      <c r="AZ12" s="14">
        <v>4.04455810649696E-2</v>
      </c>
      <c r="BA12" s="14"/>
      <c r="BB12" s="14">
        <v>0.23605830879904399</v>
      </c>
      <c r="BC12" s="14">
        <v>2.1880651650618501E-2</v>
      </c>
      <c r="BD12" s="14">
        <v>0.18394958226070199</v>
      </c>
      <c r="BE12" s="14"/>
      <c r="BF12" s="14">
        <v>0.172235777995628</v>
      </c>
    </row>
    <row r="13" spans="2:58" x14ac:dyDescent="0.35">
      <c r="B13" s="15" t="s">
        <v>109</v>
      </c>
      <c r="C13" s="14">
        <v>5.3198903691732399E-2</v>
      </c>
      <c r="D13" s="14">
        <v>4.6482233624600501E-2</v>
      </c>
      <c r="E13" s="14">
        <v>5.9927646553805197E-2</v>
      </c>
      <c r="F13" s="14"/>
      <c r="G13" s="14">
        <v>5.4659916873068502E-2</v>
      </c>
      <c r="H13" s="14">
        <v>6.1548587276817598E-2</v>
      </c>
      <c r="I13" s="14">
        <v>5.7255913152122001E-2</v>
      </c>
      <c r="J13" s="14">
        <v>5.5090525478679001E-2</v>
      </c>
      <c r="K13" s="14">
        <v>2.8438701318838199E-2</v>
      </c>
      <c r="L13" s="14">
        <v>5.7247693623911598E-2</v>
      </c>
      <c r="M13" s="14"/>
      <c r="N13" s="14">
        <v>6.9160189039136302E-2</v>
      </c>
      <c r="O13" s="14">
        <v>5.1317075588461998E-2</v>
      </c>
      <c r="P13" s="14">
        <v>3.3506011784095097E-2</v>
      </c>
      <c r="Q13" s="14">
        <v>5.6176982974621099E-2</v>
      </c>
      <c r="R13" s="14"/>
      <c r="S13" s="14">
        <v>5.7168913369844802E-2</v>
      </c>
      <c r="T13" s="14">
        <v>7.4942060214233094E-2</v>
      </c>
      <c r="U13" s="14">
        <v>7.2556890773496294E-2</v>
      </c>
      <c r="V13" s="14">
        <v>4.4697003861898198E-2</v>
      </c>
      <c r="W13" s="14">
        <v>6.0152253778942101E-2</v>
      </c>
      <c r="X13" s="14">
        <v>9.5017380257646E-2</v>
      </c>
      <c r="Y13" s="14">
        <v>3.4482353243757501E-2</v>
      </c>
      <c r="Z13" s="14">
        <v>2.28227287672862E-2</v>
      </c>
      <c r="AA13" s="14">
        <v>2.7141284855842201E-2</v>
      </c>
      <c r="AB13" s="14">
        <v>3.1910657480329702E-2</v>
      </c>
      <c r="AC13" s="14">
        <v>4.6999079887246401E-2</v>
      </c>
      <c r="AD13" s="14">
        <v>3.25331881368831E-2</v>
      </c>
      <c r="AE13" s="14"/>
      <c r="AF13" s="14">
        <v>3.9930343564037601E-2</v>
      </c>
      <c r="AG13" s="14">
        <v>6.6959730146403607E-2</v>
      </c>
      <c r="AH13" s="14">
        <v>4.7250298252309003E-2</v>
      </c>
      <c r="AI13" s="14"/>
      <c r="AJ13" s="14">
        <v>2.9741876923787099E-2</v>
      </c>
      <c r="AK13" s="14">
        <v>3.3055158053581002E-2</v>
      </c>
      <c r="AL13" s="14">
        <v>0.33882885713989502</v>
      </c>
      <c r="AM13" s="14">
        <v>0</v>
      </c>
      <c r="AN13" s="14">
        <v>3.7930920398255803E-2</v>
      </c>
      <c r="AO13" s="14"/>
      <c r="AP13" s="14">
        <v>2.3659445165636402E-2</v>
      </c>
      <c r="AQ13" s="14">
        <v>2.35067866512788E-2</v>
      </c>
      <c r="AR13" s="14">
        <v>0.43215848650050798</v>
      </c>
      <c r="AS13" s="14">
        <v>2.9015612366226701E-2</v>
      </c>
      <c r="AT13" s="14">
        <v>2.6219351440962799E-2</v>
      </c>
      <c r="AU13" s="14"/>
      <c r="AV13" s="14" t="s">
        <v>84</v>
      </c>
      <c r="AW13" s="14">
        <v>4.2924451635590097E-2</v>
      </c>
      <c r="AX13" s="14">
        <v>5.4944069860983998E-2</v>
      </c>
      <c r="AY13" s="14">
        <v>8.4011911047500901E-2</v>
      </c>
      <c r="AZ13" s="14">
        <v>0.11556308553668899</v>
      </c>
      <c r="BA13" s="14"/>
      <c r="BB13" s="14">
        <v>3.4807062949031999E-2</v>
      </c>
      <c r="BC13" s="14">
        <v>2.1610576742386801E-2</v>
      </c>
      <c r="BD13" s="14">
        <v>0</v>
      </c>
      <c r="BE13" s="14"/>
      <c r="BF13" s="14">
        <v>3.9902277563758901E-2</v>
      </c>
    </row>
    <row r="14" spans="2:58" x14ac:dyDescent="0.35">
      <c r="B14" s="15" t="s">
        <v>97</v>
      </c>
      <c r="C14" s="14">
        <v>3.1114049094500301E-2</v>
      </c>
      <c r="D14" s="14">
        <v>2.01164177345316E-2</v>
      </c>
      <c r="E14" s="14">
        <v>4.09537521780153E-2</v>
      </c>
      <c r="F14" s="14"/>
      <c r="G14" s="14">
        <v>5.40611806291686E-2</v>
      </c>
      <c r="H14" s="14">
        <v>3.4569059963296601E-2</v>
      </c>
      <c r="I14" s="14">
        <v>3.5096387023996402E-2</v>
      </c>
      <c r="J14" s="14">
        <v>1.6307674794788299E-2</v>
      </c>
      <c r="K14" s="14">
        <v>3.55363695244705E-2</v>
      </c>
      <c r="L14" s="14">
        <v>1.88954975948145E-2</v>
      </c>
      <c r="M14" s="14"/>
      <c r="N14" s="14">
        <v>1.8883909544528E-2</v>
      </c>
      <c r="O14" s="14">
        <v>2.7271983867615101E-2</v>
      </c>
      <c r="P14" s="14">
        <v>3.1428591156927699E-2</v>
      </c>
      <c r="Q14" s="14">
        <v>4.4678762231635402E-2</v>
      </c>
      <c r="R14" s="14"/>
      <c r="S14" s="14">
        <v>3.4099866500370501E-2</v>
      </c>
      <c r="T14" s="14">
        <v>2.2895211427979501E-2</v>
      </c>
      <c r="U14" s="14">
        <v>2.4457170478207699E-2</v>
      </c>
      <c r="V14" s="14">
        <v>3.3109091924463999E-2</v>
      </c>
      <c r="W14" s="14">
        <v>3.4307483247094199E-2</v>
      </c>
      <c r="X14" s="14">
        <v>5.1889705794142503E-2</v>
      </c>
      <c r="Y14" s="14">
        <v>2.8753962999559901E-2</v>
      </c>
      <c r="Z14" s="14">
        <v>3.4817660035051802E-2</v>
      </c>
      <c r="AA14" s="14">
        <v>1.7971019735216202E-2</v>
      </c>
      <c r="AB14" s="14">
        <v>3.8145256142730601E-2</v>
      </c>
      <c r="AC14" s="14">
        <v>1.7764754889350299E-2</v>
      </c>
      <c r="AD14" s="14">
        <v>4.5562846874812303E-2</v>
      </c>
      <c r="AE14" s="14"/>
      <c r="AF14" s="14">
        <v>1.51580940912999E-2</v>
      </c>
      <c r="AG14" s="14">
        <v>2.0048864637860899E-2</v>
      </c>
      <c r="AH14" s="14">
        <v>7.3997988225449798E-2</v>
      </c>
      <c r="AI14" s="14"/>
      <c r="AJ14" s="14">
        <v>1.7752929363238201E-2</v>
      </c>
      <c r="AK14" s="14">
        <v>1.9826166685192E-2</v>
      </c>
      <c r="AL14" s="14">
        <v>0</v>
      </c>
      <c r="AM14" s="14">
        <v>0</v>
      </c>
      <c r="AN14" s="14">
        <v>8.8180057213825797E-2</v>
      </c>
      <c r="AO14" s="14"/>
      <c r="AP14" s="14">
        <v>2.8111672197576699E-2</v>
      </c>
      <c r="AQ14" s="14">
        <v>2.8434034551979102E-2</v>
      </c>
      <c r="AR14" s="14">
        <v>0</v>
      </c>
      <c r="AS14" s="14">
        <v>8.3085473238437707E-3</v>
      </c>
      <c r="AT14" s="14">
        <v>9.0995215044720801E-2</v>
      </c>
      <c r="AU14" s="14"/>
      <c r="AV14" s="14" t="s">
        <v>84</v>
      </c>
      <c r="AW14" s="14">
        <v>4.2536615945853402E-2</v>
      </c>
      <c r="AX14" s="14">
        <v>3.19766158884216E-2</v>
      </c>
      <c r="AY14" s="14">
        <v>3.1340104122761302E-2</v>
      </c>
      <c r="AZ14" s="14">
        <v>0</v>
      </c>
      <c r="BA14" s="14"/>
      <c r="BB14" s="14">
        <v>1.8347086171287399E-2</v>
      </c>
      <c r="BC14" s="14">
        <v>7.7902170589585901E-3</v>
      </c>
      <c r="BD14" s="14">
        <v>3.9006992309102699E-2</v>
      </c>
      <c r="BE14" s="14"/>
      <c r="BF14" s="14">
        <v>1.6291645389200901E-2</v>
      </c>
    </row>
    <row r="15" spans="2:58" x14ac:dyDescent="0.35">
      <c r="B15" s="15" t="s">
        <v>110</v>
      </c>
      <c r="C15" s="21">
        <v>0.321065713498012</v>
      </c>
      <c r="D15" s="21">
        <v>0.373740711705219</v>
      </c>
      <c r="E15" s="21">
        <v>0.26945379888851201</v>
      </c>
      <c r="F15" s="21"/>
      <c r="G15" s="21">
        <v>0.240033523512235</v>
      </c>
      <c r="H15" s="21">
        <v>0.30286752162956199</v>
      </c>
      <c r="I15" s="21">
        <v>0.30112650848963002</v>
      </c>
      <c r="J15" s="21">
        <v>0.32932630760089099</v>
      </c>
      <c r="K15" s="21">
        <v>0.377390918252274</v>
      </c>
      <c r="L15" s="21">
        <v>0.36137779710601098</v>
      </c>
      <c r="M15" s="21"/>
      <c r="N15" s="21">
        <v>0.30464205893652602</v>
      </c>
      <c r="O15" s="21">
        <v>0.31299634286266798</v>
      </c>
      <c r="P15" s="21">
        <v>0.35318386185293998</v>
      </c>
      <c r="Q15" s="21">
        <v>0.32231820652266702</v>
      </c>
      <c r="R15" s="21"/>
      <c r="S15" s="21">
        <v>0.29788742465259399</v>
      </c>
      <c r="T15" s="21">
        <v>0.25545943384535003</v>
      </c>
      <c r="U15" s="21">
        <v>0.32023347394665502</v>
      </c>
      <c r="V15" s="21">
        <v>0.41123751008336601</v>
      </c>
      <c r="W15" s="21">
        <v>0.35682108154602199</v>
      </c>
      <c r="X15" s="21">
        <v>0.29989692234993298</v>
      </c>
      <c r="Y15" s="21">
        <v>0.28514465307192699</v>
      </c>
      <c r="Z15" s="21">
        <v>0.32141730025763299</v>
      </c>
      <c r="AA15" s="21">
        <v>0.342772583075106</v>
      </c>
      <c r="AB15" s="21">
        <v>0.30700478372305201</v>
      </c>
      <c r="AC15" s="21">
        <v>0.386531923866337</v>
      </c>
      <c r="AD15" s="21">
        <v>0.37361301302015898</v>
      </c>
      <c r="AE15" s="21"/>
      <c r="AF15" s="21">
        <v>0.47414106007581103</v>
      </c>
      <c r="AG15" s="21">
        <v>0.237293172077128</v>
      </c>
      <c r="AH15" s="21">
        <v>0.19782126903306299</v>
      </c>
      <c r="AI15" s="21"/>
      <c r="AJ15" s="21">
        <v>0.43267342545974102</v>
      </c>
      <c r="AK15" s="21">
        <v>0.26470093579475201</v>
      </c>
      <c r="AL15" s="21">
        <v>3.4778394556872899E-2</v>
      </c>
      <c r="AM15" s="21">
        <v>0.79830558934217699</v>
      </c>
      <c r="AN15" s="21">
        <v>0.27912157508949598</v>
      </c>
      <c r="AO15" s="21"/>
      <c r="AP15" s="21">
        <v>0.412694464702069</v>
      </c>
      <c r="AQ15" s="21">
        <v>0.25056902189117702</v>
      </c>
      <c r="AR15" s="21">
        <v>7.1641260832127204E-3</v>
      </c>
      <c r="AS15" s="21">
        <v>0.61914375321161297</v>
      </c>
      <c r="AT15" s="21">
        <v>0.26698110376853601</v>
      </c>
      <c r="AU15" s="21"/>
      <c r="AV15" s="21" t="s">
        <v>84</v>
      </c>
      <c r="AW15" s="21">
        <v>0.34562965633366999</v>
      </c>
      <c r="AX15" s="21">
        <v>0.24159387942881699</v>
      </c>
      <c r="AY15" s="21">
        <v>0.28117297837620597</v>
      </c>
      <c r="AZ15" s="21">
        <v>0.32980275983719498</v>
      </c>
      <c r="BA15" s="21"/>
      <c r="BB15" s="21">
        <v>0.29404629814863897</v>
      </c>
      <c r="BC15" s="21">
        <v>0.66879621225984098</v>
      </c>
      <c r="BD15" s="21">
        <v>0.36486919548054703</v>
      </c>
      <c r="BE15" s="21"/>
      <c r="BF15" s="21">
        <v>0.42645000356177198</v>
      </c>
    </row>
    <row r="16" spans="2:58" x14ac:dyDescent="0.35">
      <c r="B16" s="15" t="s">
        <v>111</v>
      </c>
      <c r="C16" s="21">
        <v>0.266224201282518</v>
      </c>
      <c r="D16" s="21">
        <v>0.25916943201488701</v>
      </c>
      <c r="E16" s="21">
        <v>0.27299454075349899</v>
      </c>
      <c r="F16" s="21"/>
      <c r="G16" s="21">
        <v>0.30108247752568301</v>
      </c>
      <c r="H16" s="21">
        <v>0.25626161636071898</v>
      </c>
      <c r="I16" s="21">
        <v>0.280210413794102</v>
      </c>
      <c r="J16" s="21">
        <v>0.28657751084932598</v>
      </c>
      <c r="K16" s="21">
        <v>0.19535895837828199</v>
      </c>
      <c r="L16" s="21">
        <v>0.270816580537171</v>
      </c>
      <c r="M16" s="21"/>
      <c r="N16" s="21">
        <v>0.31626050724272903</v>
      </c>
      <c r="O16" s="21">
        <v>0.28587877979175702</v>
      </c>
      <c r="P16" s="21">
        <v>0.21365473152570699</v>
      </c>
      <c r="Q16" s="21">
        <v>0.242658016436022</v>
      </c>
      <c r="R16" s="21"/>
      <c r="S16" s="21">
        <v>0.28539115162702</v>
      </c>
      <c r="T16" s="21">
        <v>0.35946489327932901</v>
      </c>
      <c r="U16" s="21">
        <v>0.330016398439266</v>
      </c>
      <c r="V16" s="21">
        <v>0.22975553925317299</v>
      </c>
      <c r="W16" s="21">
        <v>0.224150277023767</v>
      </c>
      <c r="X16" s="21">
        <v>0.25812969176609202</v>
      </c>
      <c r="Y16" s="21">
        <v>0.230099213560648</v>
      </c>
      <c r="Z16" s="21">
        <v>0.24478003311796101</v>
      </c>
      <c r="AA16" s="21">
        <v>0.243037515729746</v>
      </c>
      <c r="AB16" s="21">
        <v>0.21846136508367101</v>
      </c>
      <c r="AC16" s="21">
        <v>0.24639929927454199</v>
      </c>
      <c r="AD16" s="21">
        <v>0.22108010659928401</v>
      </c>
      <c r="AE16" s="21"/>
      <c r="AF16" s="21">
        <v>0.18623557199034199</v>
      </c>
      <c r="AG16" s="21">
        <v>0.35881730586295602</v>
      </c>
      <c r="AH16" s="21">
        <v>0.214343065760078</v>
      </c>
      <c r="AI16" s="21"/>
      <c r="AJ16" s="21">
        <v>0.18508220557847399</v>
      </c>
      <c r="AK16" s="21">
        <v>0.304185085529181</v>
      </c>
      <c r="AL16" s="21">
        <v>0.84208694695890995</v>
      </c>
      <c r="AM16" s="21">
        <v>6.7656724570499899E-2</v>
      </c>
      <c r="AN16" s="21">
        <v>0.166493901640726</v>
      </c>
      <c r="AO16" s="21"/>
      <c r="AP16" s="21">
        <v>0.16111287393741699</v>
      </c>
      <c r="AQ16" s="21">
        <v>0.28681521107874702</v>
      </c>
      <c r="AR16" s="21">
        <v>0.87982057130841795</v>
      </c>
      <c r="AS16" s="21">
        <v>0.10001292101989399</v>
      </c>
      <c r="AT16" s="21">
        <v>0.22049098537013601</v>
      </c>
      <c r="AU16" s="21"/>
      <c r="AV16" s="21" t="s">
        <v>84</v>
      </c>
      <c r="AW16" s="21">
        <v>0.25615325172793602</v>
      </c>
      <c r="AX16" s="21">
        <v>0.31621585095328802</v>
      </c>
      <c r="AY16" s="21">
        <v>0.33830472183265697</v>
      </c>
      <c r="AZ16" s="21">
        <v>0.15600866660165899</v>
      </c>
      <c r="BA16" s="21"/>
      <c r="BB16" s="21">
        <v>0.27086537174807701</v>
      </c>
      <c r="BC16" s="21">
        <v>4.3491228393005302E-2</v>
      </c>
      <c r="BD16" s="21">
        <v>0.18394958226070199</v>
      </c>
      <c r="BE16" s="21"/>
      <c r="BF16" s="21">
        <v>0.212138055559387</v>
      </c>
    </row>
    <row r="17" spans="2:58" x14ac:dyDescent="0.35">
      <c r="B17" s="15" t="s">
        <v>112</v>
      </c>
      <c r="C17" s="22">
        <v>5.48415122154935E-2</v>
      </c>
      <c r="D17" s="22">
        <v>0.114571279690332</v>
      </c>
      <c r="E17" s="22">
        <v>-3.5407418649869302E-3</v>
      </c>
      <c r="F17" s="22"/>
      <c r="G17" s="22">
        <v>-6.1048954013448203E-2</v>
      </c>
      <c r="H17" s="22">
        <v>4.6605905268843097E-2</v>
      </c>
      <c r="I17" s="22">
        <v>2.09160946955281E-2</v>
      </c>
      <c r="J17" s="22">
        <v>4.27487967515656E-2</v>
      </c>
      <c r="K17" s="22">
        <v>0.18203195987399201</v>
      </c>
      <c r="L17" s="22">
        <v>9.0561216568840794E-2</v>
      </c>
      <c r="M17" s="22"/>
      <c r="N17" s="22">
        <v>-1.16184483062032E-2</v>
      </c>
      <c r="O17" s="22">
        <v>2.7117563070911E-2</v>
      </c>
      <c r="P17" s="22">
        <v>0.13952913032723299</v>
      </c>
      <c r="Q17" s="22">
        <v>7.9660190086645405E-2</v>
      </c>
      <c r="R17" s="22"/>
      <c r="S17" s="22">
        <v>1.2496273025573899E-2</v>
      </c>
      <c r="T17" s="22">
        <v>-0.10400545943398</v>
      </c>
      <c r="U17" s="22">
        <v>-9.7829244926106503E-3</v>
      </c>
      <c r="V17" s="22">
        <v>0.18148197083019199</v>
      </c>
      <c r="W17" s="22">
        <v>0.13267080452225599</v>
      </c>
      <c r="X17" s="22">
        <v>4.1767230583840499E-2</v>
      </c>
      <c r="Y17" s="22">
        <v>5.5045439511278701E-2</v>
      </c>
      <c r="Z17" s="22">
        <v>7.6637267139672102E-2</v>
      </c>
      <c r="AA17" s="22">
        <v>9.9735067345359599E-2</v>
      </c>
      <c r="AB17" s="22">
        <v>8.8543418639381602E-2</v>
      </c>
      <c r="AC17" s="22">
        <v>0.14013262459179501</v>
      </c>
      <c r="AD17" s="22">
        <v>0.152532906420874</v>
      </c>
      <c r="AE17" s="22"/>
      <c r="AF17" s="22">
        <v>0.28790548808546901</v>
      </c>
      <c r="AG17" s="22">
        <v>-0.12152413378582801</v>
      </c>
      <c r="AH17" s="22">
        <v>-1.65217967270147E-2</v>
      </c>
      <c r="AI17" s="22"/>
      <c r="AJ17" s="22">
        <v>0.247591219881268</v>
      </c>
      <c r="AK17" s="22">
        <v>-3.9484149734428702E-2</v>
      </c>
      <c r="AL17" s="22">
        <v>-0.80730855240203703</v>
      </c>
      <c r="AM17" s="22">
        <v>0.73064886477167701</v>
      </c>
      <c r="AN17" s="22">
        <v>0.11262767344877</v>
      </c>
      <c r="AO17" s="22"/>
      <c r="AP17" s="22">
        <v>0.25158159076465197</v>
      </c>
      <c r="AQ17" s="22">
        <v>-3.6246189187569798E-2</v>
      </c>
      <c r="AR17" s="22">
        <v>-0.87265644522520502</v>
      </c>
      <c r="AS17" s="22">
        <v>0.51913083219171896</v>
      </c>
      <c r="AT17" s="22">
        <v>4.6490118398399102E-2</v>
      </c>
      <c r="AU17" s="22"/>
      <c r="AV17" s="22" t="s">
        <v>84</v>
      </c>
      <c r="AW17" s="22">
        <v>8.9476404605734E-2</v>
      </c>
      <c r="AX17" s="22">
        <v>-7.4621971524471004E-2</v>
      </c>
      <c r="AY17" s="22">
        <v>-5.7131743456451403E-2</v>
      </c>
      <c r="AZ17" s="22">
        <v>0.17379409323553599</v>
      </c>
      <c r="BA17" s="22"/>
      <c r="BB17" s="22">
        <v>2.3180926400562601E-2</v>
      </c>
      <c r="BC17" s="22">
        <v>0.62530498386683497</v>
      </c>
      <c r="BD17" s="22">
        <v>0.18091961321984401</v>
      </c>
      <c r="BE17" s="22"/>
      <c r="BF17" s="22">
        <v>0.21431194800238501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117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105</v>
      </c>
      <c r="C9" s="14">
        <v>0.27865176017811599</v>
      </c>
      <c r="D9" s="14">
        <v>0.29759765560095602</v>
      </c>
      <c r="E9" s="14">
        <v>0.25991549788846102</v>
      </c>
      <c r="F9" s="14"/>
      <c r="G9" s="14">
        <v>0.30614484533259101</v>
      </c>
      <c r="H9" s="14">
        <v>0.20423328732422399</v>
      </c>
      <c r="I9" s="14">
        <v>0.241737965411365</v>
      </c>
      <c r="J9" s="14">
        <v>0.31083290811943698</v>
      </c>
      <c r="K9" s="14">
        <v>0.268609556739341</v>
      </c>
      <c r="L9" s="14">
        <v>0.33136960019855699</v>
      </c>
      <c r="M9" s="14"/>
      <c r="N9" s="14">
        <v>0.318473048371333</v>
      </c>
      <c r="O9" s="14">
        <v>0.33307312647568699</v>
      </c>
      <c r="P9" s="14">
        <v>0.21126173195118</v>
      </c>
      <c r="Q9" s="14">
        <v>0.23940730080530301</v>
      </c>
      <c r="R9" s="14"/>
      <c r="S9" s="14">
        <v>0.272210566938966</v>
      </c>
      <c r="T9" s="14">
        <v>0.268063152494941</v>
      </c>
      <c r="U9" s="14">
        <v>0.31568308052731903</v>
      </c>
      <c r="V9" s="14">
        <v>0.201728653542876</v>
      </c>
      <c r="W9" s="14">
        <v>0.21730531945488099</v>
      </c>
      <c r="X9" s="14">
        <v>0.22251252453081899</v>
      </c>
      <c r="Y9" s="14">
        <v>0.275778133714842</v>
      </c>
      <c r="Z9" s="14">
        <v>0.334542105641989</v>
      </c>
      <c r="AA9" s="14">
        <v>0.25161254078335599</v>
      </c>
      <c r="AB9" s="14">
        <v>0.41887613522289702</v>
      </c>
      <c r="AC9" s="14">
        <v>0.37670764023787101</v>
      </c>
      <c r="AD9" s="14">
        <v>0.24589496186232601</v>
      </c>
      <c r="AE9" s="14"/>
      <c r="AF9" s="14">
        <v>0.136801349645294</v>
      </c>
      <c r="AG9" s="14">
        <v>0.43670428723809801</v>
      </c>
      <c r="AH9" s="14">
        <v>0.16151040958832499</v>
      </c>
      <c r="AI9" s="14"/>
      <c r="AJ9" s="14">
        <v>0.14312477475677901</v>
      </c>
      <c r="AK9" s="14">
        <v>0.38737220622156099</v>
      </c>
      <c r="AL9" s="14">
        <v>0.46147375418205</v>
      </c>
      <c r="AM9" s="14">
        <v>0.10045434581462701</v>
      </c>
      <c r="AN9" s="14">
        <v>0.189183178916288</v>
      </c>
      <c r="AO9" s="14"/>
      <c r="AP9" s="14">
        <v>0.156791205358321</v>
      </c>
      <c r="AQ9" s="14">
        <v>0.36194766714308901</v>
      </c>
      <c r="AR9" s="14">
        <v>0.42362168187410498</v>
      </c>
      <c r="AS9" s="14">
        <v>1.62882506123057E-2</v>
      </c>
      <c r="AT9" s="14">
        <v>0.19849463100091999</v>
      </c>
      <c r="AU9" s="14"/>
      <c r="AV9" s="14" t="s">
        <v>84</v>
      </c>
      <c r="AW9" s="14">
        <v>0.33226942816416499</v>
      </c>
      <c r="AX9" s="14">
        <v>0.34196706466836801</v>
      </c>
      <c r="AY9" s="14">
        <v>0.248616915304819</v>
      </c>
      <c r="AZ9" s="14">
        <v>0.34287551856990001</v>
      </c>
      <c r="BA9" s="14"/>
      <c r="BB9" s="14">
        <v>0.218578135387831</v>
      </c>
      <c r="BC9" s="14">
        <v>7.04192787931247E-3</v>
      </c>
      <c r="BD9" s="14">
        <v>0.17169728118699401</v>
      </c>
      <c r="BE9" s="14"/>
      <c r="BF9" s="14">
        <v>0.13098837614290201</v>
      </c>
    </row>
    <row r="10" spans="2:58" x14ac:dyDescent="0.35">
      <c r="B10" s="15" t="s">
        <v>106</v>
      </c>
      <c r="C10" s="14">
        <v>0.16641104501686299</v>
      </c>
      <c r="D10" s="14">
        <v>0.16389747610262301</v>
      </c>
      <c r="E10" s="14">
        <v>0.16844350056053101</v>
      </c>
      <c r="F10" s="14"/>
      <c r="G10" s="14">
        <v>0.19593069270298</v>
      </c>
      <c r="H10" s="14">
        <v>0.16497230503812299</v>
      </c>
      <c r="I10" s="14">
        <v>0.18858843455464999</v>
      </c>
      <c r="J10" s="14">
        <v>0.15750885746673601</v>
      </c>
      <c r="K10" s="14">
        <v>0.133601081166005</v>
      </c>
      <c r="L10" s="14">
        <v>0.15922963833010401</v>
      </c>
      <c r="M10" s="14"/>
      <c r="N10" s="14">
        <v>0.15713867151578201</v>
      </c>
      <c r="O10" s="14">
        <v>0.176854286633953</v>
      </c>
      <c r="P10" s="14">
        <v>0.146659479031267</v>
      </c>
      <c r="Q10" s="14">
        <v>0.182142806423779</v>
      </c>
      <c r="R10" s="14"/>
      <c r="S10" s="14">
        <v>0.15955854856621099</v>
      </c>
      <c r="T10" s="14">
        <v>0.18022628923962999</v>
      </c>
      <c r="U10" s="14">
        <v>0.19390263348363701</v>
      </c>
      <c r="V10" s="14">
        <v>0.135713616794329</v>
      </c>
      <c r="W10" s="14">
        <v>0.17012193823432201</v>
      </c>
      <c r="X10" s="14">
        <v>0.17696665366259301</v>
      </c>
      <c r="Y10" s="14">
        <v>0.15595580093145001</v>
      </c>
      <c r="Z10" s="14">
        <v>0.16878124409998399</v>
      </c>
      <c r="AA10" s="14">
        <v>0.17892425615350599</v>
      </c>
      <c r="AB10" s="14">
        <v>0.164770770822875</v>
      </c>
      <c r="AC10" s="14">
        <v>0.133182467365629</v>
      </c>
      <c r="AD10" s="14">
        <v>0.15648787051218599</v>
      </c>
      <c r="AE10" s="14"/>
      <c r="AF10" s="14">
        <v>0.13834304408861001</v>
      </c>
      <c r="AG10" s="14">
        <v>0.19499435306055701</v>
      </c>
      <c r="AH10" s="14">
        <v>0.12725852530642301</v>
      </c>
      <c r="AI10" s="14"/>
      <c r="AJ10" s="14">
        <v>0.158327369361912</v>
      </c>
      <c r="AK10" s="14">
        <v>0.17203715634797201</v>
      </c>
      <c r="AL10" s="14">
        <v>0.22051946013339899</v>
      </c>
      <c r="AM10" s="14">
        <v>9.9609031775733006E-2</v>
      </c>
      <c r="AN10" s="14">
        <v>0.144414720400762</v>
      </c>
      <c r="AO10" s="14"/>
      <c r="AP10" s="14">
        <v>0.20050060400382599</v>
      </c>
      <c r="AQ10" s="14">
        <v>0.18493444841081499</v>
      </c>
      <c r="AR10" s="14">
        <v>0.19091036960405799</v>
      </c>
      <c r="AS10" s="14">
        <v>2.97875819710379E-2</v>
      </c>
      <c r="AT10" s="14">
        <v>0.15955119793630099</v>
      </c>
      <c r="AU10" s="14"/>
      <c r="AV10" s="14" t="s">
        <v>84</v>
      </c>
      <c r="AW10" s="14">
        <v>0.16907686905038599</v>
      </c>
      <c r="AX10" s="14">
        <v>0.16459038516814201</v>
      </c>
      <c r="AY10" s="14">
        <v>0.20881638736216501</v>
      </c>
      <c r="AZ10" s="14">
        <v>0.21183650887174099</v>
      </c>
      <c r="BA10" s="14"/>
      <c r="BB10" s="14">
        <v>0.21122305990012799</v>
      </c>
      <c r="BC10" s="14">
        <v>0</v>
      </c>
      <c r="BD10" s="14">
        <v>0.17669162686720899</v>
      </c>
      <c r="BE10" s="14"/>
      <c r="BF10" s="14">
        <v>0.123943220711928</v>
      </c>
    </row>
    <row r="11" spans="2:58" ht="29" x14ac:dyDescent="0.35">
      <c r="B11" s="15" t="s">
        <v>107</v>
      </c>
      <c r="C11" s="14">
        <v>0.24953741077153799</v>
      </c>
      <c r="D11" s="14">
        <v>0.20432015965766701</v>
      </c>
      <c r="E11" s="14">
        <v>0.29451525567109299</v>
      </c>
      <c r="F11" s="14"/>
      <c r="G11" s="14">
        <v>0.24292470756808601</v>
      </c>
      <c r="H11" s="14">
        <v>0.32300554570672402</v>
      </c>
      <c r="I11" s="14">
        <v>0.26190462794000202</v>
      </c>
      <c r="J11" s="14">
        <v>0.225391798966985</v>
      </c>
      <c r="K11" s="14">
        <v>0.24987195152556099</v>
      </c>
      <c r="L11" s="14">
        <v>0.20362488323758199</v>
      </c>
      <c r="M11" s="14"/>
      <c r="N11" s="14">
        <v>0.237824896825889</v>
      </c>
      <c r="O11" s="14">
        <v>0.22649068305251199</v>
      </c>
      <c r="P11" s="14">
        <v>0.26872965472587301</v>
      </c>
      <c r="Q11" s="14">
        <v>0.26748310863741498</v>
      </c>
      <c r="R11" s="14"/>
      <c r="S11" s="14">
        <v>0.27663541818031401</v>
      </c>
      <c r="T11" s="14">
        <v>0.23373114090907199</v>
      </c>
      <c r="U11" s="14">
        <v>0.17042052732701701</v>
      </c>
      <c r="V11" s="14">
        <v>0.27806612515493301</v>
      </c>
      <c r="W11" s="14">
        <v>0.234400689962313</v>
      </c>
      <c r="X11" s="14">
        <v>0.29400720905831201</v>
      </c>
      <c r="Y11" s="14">
        <v>0.29294052300074802</v>
      </c>
      <c r="Z11" s="14">
        <v>0.23793330967022</v>
      </c>
      <c r="AA11" s="14">
        <v>0.24852684938108299</v>
      </c>
      <c r="AB11" s="14">
        <v>0.198936475982808</v>
      </c>
      <c r="AC11" s="14">
        <v>0.229068972208606</v>
      </c>
      <c r="AD11" s="14">
        <v>0.30841428771873503</v>
      </c>
      <c r="AE11" s="14"/>
      <c r="AF11" s="14">
        <v>0.261009619592802</v>
      </c>
      <c r="AG11" s="14">
        <v>0.19366970812613801</v>
      </c>
      <c r="AH11" s="14">
        <v>0.38829326217818</v>
      </c>
      <c r="AI11" s="14"/>
      <c r="AJ11" s="14">
        <v>0.26750885226647197</v>
      </c>
      <c r="AK11" s="14">
        <v>0.24168254371672401</v>
      </c>
      <c r="AL11" s="14">
        <v>0.106416581524195</v>
      </c>
      <c r="AM11" s="14">
        <v>4.30107800529776E-2</v>
      </c>
      <c r="AN11" s="14">
        <v>0.34227705033650202</v>
      </c>
      <c r="AO11" s="14"/>
      <c r="AP11" s="14">
        <v>0.33831156464394502</v>
      </c>
      <c r="AQ11" s="14">
        <v>0.27174959678073601</v>
      </c>
      <c r="AR11" s="14">
        <v>0.18247334333074999</v>
      </c>
      <c r="AS11" s="14">
        <v>3.46343684881344E-2</v>
      </c>
      <c r="AT11" s="14">
        <v>0.34547885358029701</v>
      </c>
      <c r="AU11" s="14"/>
      <c r="AV11" s="14" t="s">
        <v>84</v>
      </c>
      <c r="AW11" s="14">
        <v>0.22311194873472501</v>
      </c>
      <c r="AX11" s="14">
        <v>0.24904184768290599</v>
      </c>
      <c r="AY11" s="14">
        <v>0.26755397352011301</v>
      </c>
      <c r="AZ11" s="14">
        <v>0.21729713598921799</v>
      </c>
      <c r="BA11" s="14"/>
      <c r="BB11" s="14">
        <v>0.321709742820453</v>
      </c>
      <c r="BC11" s="14">
        <v>3.60564194289167E-2</v>
      </c>
      <c r="BD11" s="14">
        <v>0.33005522477664501</v>
      </c>
      <c r="BE11" s="14"/>
      <c r="BF11" s="14">
        <v>0.215711787648006</v>
      </c>
    </row>
    <row r="12" spans="2:58" x14ac:dyDescent="0.35">
      <c r="B12" s="15" t="s">
        <v>108</v>
      </c>
      <c r="C12" s="14">
        <v>0.15950890110799301</v>
      </c>
      <c r="D12" s="14">
        <v>0.18120299094234599</v>
      </c>
      <c r="E12" s="14">
        <v>0.138754183669798</v>
      </c>
      <c r="F12" s="14"/>
      <c r="G12" s="14">
        <v>0.12636903626791901</v>
      </c>
      <c r="H12" s="14">
        <v>0.18575435873771201</v>
      </c>
      <c r="I12" s="14">
        <v>0.15744838442968401</v>
      </c>
      <c r="J12" s="14">
        <v>0.15319224792677</v>
      </c>
      <c r="K12" s="14">
        <v>0.173888077497768</v>
      </c>
      <c r="L12" s="14">
        <v>0.15738199746334899</v>
      </c>
      <c r="M12" s="14"/>
      <c r="N12" s="14">
        <v>0.17142153219876699</v>
      </c>
      <c r="O12" s="14">
        <v>0.11479575486204199</v>
      </c>
      <c r="P12" s="14">
        <v>0.20662323767924001</v>
      </c>
      <c r="Q12" s="14">
        <v>0.154621076693302</v>
      </c>
      <c r="R12" s="14"/>
      <c r="S12" s="14">
        <v>0.16309263027760801</v>
      </c>
      <c r="T12" s="14">
        <v>0.15578822196014699</v>
      </c>
      <c r="U12" s="14">
        <v>0.16337388046579401</v>
      </c>
      <c r="V12" s="14">
        <v>0.17413245877158001</v>
      </c>
      <c r="W12" s="14">
        <v>0.22407940674388299</v>
      </c>
      <c r="X12" s="14">
        <v>0.14868070060300401</v>
      </c>
      <c r="Y12" s="14">
        <v>0.13354654393608201</v>
      </c>
      <c r="Z12" s="14">
        <v>0.176954039318687</v>
      </c>
      <c r="AA12" s="14">
        <v>0.192885585597453</v>
      </c>
      <c r="AB12" s="14">
        <v>0.116557124812142</v>
      </c>
      <c r="AC12" s="14">
        <v>0.101729625726579</v>
      </c>
      <c r="AD12" s="14">
        <v>0.13558799784468101</v>
      </c>
      <c r="AE12" s="14"/>
      <c r="AF12" s="14">
        <v>0.242533387569979</v>
      </c>
      <c r="AG12" s="14">
        <v>9.5405512889456798E-2</v>
      </c>
      <c r="AH12" s="14">
        <v>0.16654917234323699</v>
      </c>
      <c r="AI12" s="14"/>
      <c r="AJ12" s="14">
        <v>0.248382312773922</v>
      </c>
      <c r="AK12" s="14">
        <v>0.103515805954899</v>
      </c>
      <c r="AL12" s="14">
        <v>0.14620915986753799</v>
      </c>
      <c r="AM12" s="14">
        <v>0.13720962028563999</v>
      </c>
      <c r="AN12" s="14">
        <v>0.15655982180546699</v>
      </c>
      <c r="AO12" s="14"/>
      <c r="AP12" s="14">
        <v>0.21550788277088301</v>
      </c>
      <c r="AQ12" s="14">
        <v>0.11396902748540701</v>
      </c>
      <c r="AR12" s="14">
        <v>0.11500044566918299</v>
      </c>
      <c r="AS12" s="14">
        <v>0.30969441378714502</v>
      </c>
      <c r="AT12" s="14">
        <v>0.187735984826578</v>
      </c>
      <c r="AU12" s="14"/>
      <c r="AV12" s="14" t="s">
        <v>84</v>
      </c>
      <c r="AW12" s="14">
        <v>0.134046752769341</v>
      </c>
      <c r="AX12" s="14">
        <v>0.13619745904804501</v>
      </c>
      <c r="AY12" s="14">
        <v>0.14608184841329899</v>
      </c>
      <c r="AZ12" s="14">
        <v>0.19139080736404501</v>
      </c>
      <c r="BA12" s="14"/>
      <c r="BB12" s="14">
        <v>0.16002331947704801</v>
      </c>
      <c r="BC12" s="14">
        <v>0.359700517168623</v>
      </c>
      <c r="BD12" s="14">
        <v>0.29514174995494102</v>
      </c>
      <c r="BE12" s="14"/>
      <c r="BF12" s="14">
        <v>0.26151907345624098</v>
      </c>
    </row>
    <row r="13" spans="2:58" x14ac:dyDescent="0.35">
      <c r="B13" s="15" t="s">
        <v>109</v>
      </c>
      <c r="C13" s="14">
        <v>0.104103248043008</v>
      </c>
      <c r="D13" s="14">
        <v>0.13053373409862401</v>
      </c>
      <c r="E13" s="14">
        <v>7.8550791432054803E-2</v>
      </c>
      <c r="F13" s="14"/>
      <c r="G13" s="14">
        <v>6.10959790707137E-2</v>
      </c>
      <c r="H13" s="14">
        <v>7.1740392064951405E-2</v>
      </c>
      <c r="I13" s="14">
        <v>0.106244947656739</v>
      </c>
      <c r="J13" s="14">
        <v>0.12196321496976099</v>
      </c>
      <c r="K13" s="14">
        <v>0.14859742620104099</v>
      </c>
      <c r="L13" s="14">
        <v>0.11281335934572501</v>
      </c>
      <c r="M13" s="14"/>
      <c r="N13" s="14">
        <v>8.6684972678383806E-2</v>
      </c>
      <c r="O13" s="14">
        <v>0.102551837944013</v>
      </c>
      <c r="P13" s="14">
        <v>0.12480702890418199</v>
      </c>
      <c r="Q13" s="14">
        <v>0.10618595008529499</v>
      </c>
      <c r="R13" s="14"/>
      <c r="S13" s="14">
        <v>9.0731899855097997E-2</v>
      </c>
      <c r="T13" s="14">
        <v>0.116963577585372</v>
      </c>
      <c r="U13" s="14">
        <v>0.108023100395668</v>
      </c>
      <c r="V13" s="14">
        <v>0.171958093921978</v>
      </c>
      <c r="W13" s="14">
        <v>0.120198295247331</v>
      </c>
      <c r="X13" s="14">
        <v>0.105971803405527</v>
      </c>
      <c r="Y13" s="14">
        <v>0.10667898193495</v>
      </c>
      <c r="Z13" s="14">
        <v>5.8638987616351099E-2</v>
      </c>
      <c r="AA13" s="14">
        <v>8.8606121341131203E-2</v>
      </c>
      <c r="AB13" s="14">
        <v>5.2174048319671998E-2</v>
      </c>
      <c r="AC13" s="14">
        <v>0.11353973040795701</v>
      </c>
      <c r="AD13" s="14">
        <v>0.10389366327319199</v>
      </c>
      <c r="AE13" s="14"/>
      <c r="AF13" s="14">
        <v>0.201475773697849</v>
      </c>
      <c r="AG13" s="14">
        <v>4.8927971145421398E-2</v>
      </c>
      <c r="AH13" s="14">
        <v>5.0445226521247499E-2</v>
      </c>
      <c r="AI13" s="14"/>
      <c r="AJ13" s="14">
        <v>0.16010326622041299</v>
      </c>
      <c r="AK13" s="14">
        <v>5.5726501313541003E-2</v>
      </c>
      <c r="AL13" s="14">
        <v>4.8922646357275397E-2</v>
      </c>
      <c r="AM13" s="14">
        <v>0.61971622207102195</v>
      </c>
      <c r="AN13" s="14">
        <v>7.3055108204620495E-2</v>
      </c>
      <c r="AO13" s="14"/>
      <c r="AP13" s="14">
        <v>6.1084403276302997E-2</v>
      </c>
      <c r="AQ13" s="14">
        <v>3.5819050564774101E-2</v>
      </c>
      <c r="AR13" s="14">
        <v>4.65356357294461E-2</v>
      </c>
      <c r="AS13" s="14">
        <v>0.60133392366165395</v>
      </c>
      <c r="AT13" s="14">
        <v>1.1165825795558E-2</v>
      </c>
      <c r="AU13" s="14"/>
      <c r="AV13" s="14" t="s">
        <v>84</v>
      </c>
      <c r="AW13" s="14">
        <v>9.6208786910751007E-2</v>
      </c>
      <c r="AX13" s="14">
        <v>6.6393093200710199E-2</v>
      </c>
      <c r="AY13" s="14">
        <v>7.9251226347004905E-2</v>
      </c>
      <c r="AZ13" s="14">
        <v>3.6600029205097001E-2</v>
      </c>
      <c r="BA13" s="14"/>
      <c r="BB13" s="14">
        <v>7.1866852205141205E-2</v>
      </c>
      <c r="BC13" s="14">
        <v>0.58941091846418903</v>
      </c>
      <c r="BD13" s="14">
        <v>0</v>
      </c>
      <c r="BE13" s="14"/>
      <c r="BF13" s="14">
        <v>0.24589962061632101</v>
      </c>
    </row>
    <row r="14" spans="2:58" x14ac:dyDescent="0.35">
      <c r="B14" s="15" t="s">
        <v>97</v>
      </c>
      <c r="C14" s="14">
        <v>4.1787634882481398E-2</v>
      </c>
      <c r="D14" s="14">
        <v>2.2447983597784899E-2</v>
      </c>
      <c r="E14" s="14">
        <v>5.9820770778062603E-2</v>
      </c>
      <c r="F14" s="14"/>
      <c r="G14" s="14">
        <v>6.7534739057710597E-2</v>
      </c>
      <c r="H14" s="14">
        <v>5.0294111128264998E-2</v>
      </c>
      <c r="I14" s="14">
        <v>4.4075640007560299E-2</v>
      </c>
      <c r="J14" s="14">
        <v>3.1110972550310499E-2</v>
      </c>
      <c r="K14" s="14">
        <v>2.54319068702832E-2</v>
      </c>
      <c r="L14" s="14">
        <v>3.5580521424682501E-2</v>
      </c>
      <c r="M14" s="14"/>
      <c r="N14" s="14">
        <v>2.84568784098457E-2</v>
      </c>
      <c r="O14" s="14">
        <v>4.6234311031793797E-2</v>
      </c>
      <c r="P14" s="14">
        <v>4.1918867708257201E-2</v>
      </c>
      <c r="Q14" s="14">
        <v>5.0159757354906201E-2</v>
      </c>
      <c r="R14" s="14"/>
      <c r="S14" s="14">
        <v>3.7770936181802502E-2</v>
      </c>
      <c r="T14" s="14">
        <v>4.5227617810837097E-2</v>
      </c>
      <c r="U14" s="14">
        <v>4.8596777800565198E-2</v>
      </c>
      <c r="V14" s="14">
        <v>3.8401051814303699E-2</v>
      </c>
      <c r="W14" s="14">
        <v>3.3894350357269697E-2</v>
      </c>
      <c r="X14" s="14">
        <v>5.1861108739745497E-2</v>
      </c>
      <c r="Y14" s="14">
        <v>3.5100016481929203E-2</v>
      </c>
      <c r="Z14" s="14">
        <v>2.3150313652768699E-2</v>
      </c>
      <c r="AA14" s="14">
        <v>3.9444646743471402E-2</v>
      </c>
      <c r="AB14" s="14">
        <v>4.8685444839605803E-2</v>
      </c>
      <c r="AC14" s="14">
        <v>4.5771564053358499E-2</v>
      </c>
      <c r="AD14" s="14">
        <v>4.9721218788880299E-2</v>
      </c>
      <c r="AE14" s="14"/>
      <c r="AF14" s="14">
        <v>1.9836825405466E-2</v>
      </c>
      <c r="AG14" s="14">
        <v>3.02981675403293E-2</v>
      </c>
      <c r="AH14" s="14">
        <v>0.105943404062587</v>
      </c>
      <c r="AI14" s="14"/>
      <c r="AJ14" s="14">
        <v>2.2553424620501899E-2</v>
      </c>
      <c r="AK14" s="14">
        <v>3.9665786445302199E-2</v>
      </c>
      <c r="AL14" s="14">
        <v>1.6458397935542698E-2</v>
      </c>
      <c r="AM14" s="14">
        <v>0</v>
      </c>
      <c r="AN14" s="14">
        <v>9.4510120336359804E-2</v>
      </c>
      <c r="AO14" s="14"/>
      <c r="AP14" s="14">
        <v>2.7804339946722201E-2</v>
      </c>
      <c r="AQ14" s="14">
        <v>3.1580209615178302E-2</v>
      </c>
      <c r="AR14" s="14">
        <v>4.1458523792457999E-2</v>
      </c>
      <c r="AS14" s="14">
        <v>8.2614614797230299E-3</v>
      </c>
      <c r="AT14" s="14">
        <v>9.7573506860345202E-2</v>
      </c>
      <c r="AU14" s="14"/>
      <c r="AV14" s="14" t="s">
        <v>84</v>
      </c>
      <c r="AW14" s="14">
        <v>4.52862143706321E-2</v>
      </c>
      <c r="AX14" s="14">
        <v>4.1810150231827901E-2</v>
      </c>
      <c r="AY14" s="14">
        <v>4.9679649052599403E-2</v>
      </c>
      <c r="AZ14" s="14">
        <v>0</v>
      </c>
      <c r="BA14" s="14"/>
      <c r="BB14" s="14">
        <v>1.6598890209398001E-2</v>
      </c>
      <c r="BC14" s="14">
        <v>7.7902170589585901E-3</v>
      </c>
      <c r="BD14" s="14">
        <v>2.64141172142109E-2</v>
      </c>
      <c r="BE14" s="14"/>
      <c r="BF14" s="14">
        <v>2.19379214246016E-2</v>
      </c>
    </row>
    <row r="15" spans="2:58" x14ac:dyDescent="0.35">
      <c r="B15" s="15" t="s">
        <v>110</v>
      </c>
      <c r="C15" s="21">
        <v>0.44506280519497998</v>
      </c>
      <c r="D15" s="21">
        <v>0.46149513170357798</v>
      </c>
      <c r="E15" s="21">
        <v>0.428358998448992</v>
      </c>
      <c r="F15" s="21"/>
      <c r="G15" s="21">
        <v>0.50207553803557103</v>
      </c>
      <c r="H15" s="21">
        <v>0.36920559236234701</v>
      </c>
      <c r="I15" s="21">
        <v>0.43032639996601502</v>
      </c>
      <c r="J15" s="21">
        <v>0.46834176558617402</v>
      </c>
      <c r="K15" s="21">
        <v>0.402210637905346</v>
      </c>
      <c r="L15" s="21">
        <v>0.490599238528661</v>
      </c>
      <c r="M15" s="21"/>
      <c r="N15" s="21">
        <v>0.47561171988711498</v>
      </c>
      <c r="O15" s="21">
        <v>0.50992741310963896</v>
      </c>
      <c r="P15" s="21">
        <v>0.357921210982447</v>
      </c>
      <c r="Q15" s="21">
        <v>0.42155010722908198</v>
      </c>
      <c r="R15" s="21"/>
      <c r="S15" s="21">
        <v>0.43176911550517699</v>
      </c>
      <c r="T15" s="21">
        <v>0.44828944173457103</v>
      </c>
      <c r="U15" s="21">
        <v>0.50958571401095598</v>
      </c>
      <c r="V15" s="21">
        <v>0.33744227033720497</v>
      </c>
      <c r="W15" s="21">
        <v>0.387427257689203</v>
      </c>
      <c r="X15" s="21">
        <v>0.399479178193412</v>
      </c>
      <c r="Y15" s="21">
        <v>0.43173393464629101</v>
      </c>
      <c r="Z15" s="21">
        <v>0.50332334974197301</v>
      </c>
      <c r="AA15" s="21">
        <v>0.43053679693686198</v>
      </c>
      <c r="AB15" s="21">
        <v>0.58364690604577196</v>
      </c>
      <c r="AC15" s="21">
        <v>0.50989010760349895</v>
      </c>
      <c r="AD15" s="21">
        <v>0.402382832374512</v>
      </c>
      <c r="AE15" s="21"/>
      <c r="AF15" s="21">
        <v>0.27514439373390398</v>
      </c>
      <c r="AG15" s="21">
        <v>0.63169864029865497</v>
      </c>
      <c r="AH15" s="21">
        <v>0.28876893489474897</v>
      </c>
      <c r="AI15" s="21"/>
      <c r="AJ15" s="21">
        <v>0.30145214411869098</v>
      </c>
      <c r="AK15" s="21">
        <v>0.559409362569533</v>
      </c>
      <c r="AL15" s="21">
        <v>0.68199321431544802</v>
      </c>
      <c r="AM15" s="21">
        <v>0.20006337759036</v>
      </c>
      <c r="AN15" s="21">
        <v>0.33359789931704997</v>
      </c>
      <c r="AO15" s="21"/>
      <c r="AP15" s="21">
        <v>0.35729180936214699</v>
      </c>
      <c r="AQ15" s="21">
        <v>0.54688211555390398</v>
      </c>
      <c r="AR15" s="21">
        <v>0.61453205147816303</v>
      </c>
      <c r="AS15" s="21">
        <v>4.60758325833436E-2</v>
      </c>
      <c r="AT15" s="21">
        <v>0.35804582893722098</v>
      </c>
      <c r="AU15" s="21"/>
      <c r="AV15" s="21" t="s">
        <v>84</v>
      </c>
      <c r="AW15" s="21">
        <v>0.50134629721455104</v>
      </c>
      <c r="AX15" s="21">
        <v>0.50655744983651096</v>
      </c>
      <c r="AY15" s="21">
        <v>0.45743330266698401</v>
      </c>
      <c r="AZ15" s="21">
        <v>0.55471202744164105</v>
      </c>
      <c r="BA15" s="21"/>
      <c r="BB15" s="21">
        <v>0.42980119528795901</v>
      </c>
      <c r="BC15" s="21">
        <v>7.04192787931247E-3</v>
      </c>
      <c r="BD15" s="21">
        <v>0.34838890805420297</v>
      </c>
      <c r="BE15" s="21"/>
      <c r="BF15" s="21">
        <v>0.25493159685483002</v>
      </c>
    </row>
    <row r="16" spans="2:58" x14ac:dyDescent="0.35">
      <c r="B16" s="15" t="s">
        <v>111</v>
      </c>
      <c r="C16" s="21">
        <v>0.26361214915100101</v>
      </c>
      <c r="D16" s="21">
        <v>0.31173672504097</v>
      </c>
      <c r="E16" s="21">
        <v>0.21730497510185301</v>
      </c>
      <c r="F16" s="21"/>
      <c r="G16" s="21">
        <v>0.187465015338632</v>
      </c>
      <c r="H16" s="21">
        <v>0.25749475080266399</v>
      </c>
      <c r="I16" s="21">
        <v>0.26369333208642198</v>
      </c>
      <c r="J16" s="21">
        <v>0.27515546289653098</v>
      </c>
      <c r="K16" s="21">
        <v>0.32248550369881002</v>
      </c>
      <c r="L16" s="21">
        <v>0.27019535680907403</v>
      </c>
      <c r="M16" s="21"/>
      <c r="N16" s="21">
        <v>0.25810650487715098</v>
      </c>
      <c r="O16" s="21">
        <v>0.21734759280605501</v>
      </c>
      <c r="P16" s="21">
        <v>0.33143026658342301</v>
      </c>
      <c r="Q16" s="21">
        <v>0.26080702677859702</v>
      </c>
      <c r="R16" s="21"/>
      <c r="S16" s="21">
        <v>0.25382453013270601</v>
      </c>
      <c r="T16" s="21">
        <v>0.27275179954551898</v>
      </c>
      <c r="U16" s="21">
        <v>0.27139698086146102</v>
      </c>
      <c r="V16" s="21">
        <v>0.34609055269355798</v>
      </c>
      <c r="W16" s="21">
        <v>0.34427770199121499</v>
      </c>
      <c r="X16" s="21">
        <v>0.25465250400853101</v>
      </c>
      <c r="Y16" s="21">
        <v>0.24022552587103099</v>
      </c>
      <c r="Z16" s="21">
        <v>0.235593026935039</v>
      </c>
      <c r="AA16" s="21">
        <v>0.281491706938584</v>
      </c>
      <c r="AB16" s="21">
        <v>0.16873117313181399</v>
      </c>
      <c r="AC16" s="21">
        <v>0.21526935613453599</v>
      </c>
      <c r="AD16" s="21">
        <v>0.239481661117873</v>
      </c>
      <c r="AE16" s="21"/>
      <c r="AF16" s="21">
        <v>0.44400916126782802</v>
      </c>
      <c r="AG16" s="21">
        <v>0.144333484034878</v>
      </c>
      <c r="AH16" s="21">
        <v>0.21699439886448499</v>
      </c>
      <c r="AI16" s="21"/>
      <c r="AJ16" s="21">
        <v>0.40848557899433502</v>
      </c>
      <c r="AK16" s="21">
        <v>0.15924230726843999</v>
      </c>
      <c r="AL16" s="21">
        <v>0.19513180622481399</v>
      </c>
      <c r="AM16" s="21">
        <v>0.75692584235666305</v>
      </c>
      <c r="AN16" s="21">
        <v>0.22961493001008801</v>
      </c>
      <c r="AO16" s="21"/>
      <c r="AP16" s="21">
        <v>0.276592286047186</v>
      </c>
      <c r="AQ16" s="21">
        <v>0.14978807805018199</v>
      </c>
      <c r="AR16" s="21">
        <v>0.16153608139862899</v>
      </c>
      <c r="AS16" s="21">
        <v>0.91102833744879896</v>
      </c>
      <c r="AT16" s="21">
        <v>0.19890181062213599</v>
      </c>
      <c r="AU16" s="21"/>
      <c r="AV16" s="21" t="s">
        <v>84</v>
      </c>
      <c r="AW16" s="21">
        <v>0.23025553968009199</v>
      </c>
      <c r="AX16" s="21">
        <v>0.202590552248755</v>
      </c>
      <c r="AY16" s="21">
        <v>0.22533307476030401</v>
      </c>
      <c r="AZ16" s="21">
        <v>0.22799083656914201</v>
      </c>
      <c r="BA16" s="21"/>
      <c r="BB16" s="21">
        <v>0.23189017168219</v>
      </c>
      <c r="BC16" s="21">
        <v>0.94911143563281197</v>
      </c>
      <c r="BD16" s="21">
        <v>0.29514174995494102</v>
      </c>
      <c r="BE16" s="21"/>
      <c r="BF16" s="21">
        <v>0.50741869407256202</v>
      </c>
    </row>
    <row r="17" spans="2:58" x14ac:dyDescent="0.35">
      <c r="B17" s="15" t="s">
        <v>112</v>
      </c>
      <c r="C17" s="22">
        <v>0.181450656043979</v>
      </c>
      <c r="D17" s="22">
        <v>0.14975840666260901</v>
      </c>
      <c r="E17" s="22">
        <v>0.21105402334713899</v>
      </c>
      <c r="F17" s="22"/>
      <c r="G17" s="22">
        <v>0.31461052269693901</v>
      </c>
      <c r="H17" s="22">
        <v>0.111710841559684</v>
      </c>
      <c r="I17" s="22">
        <v>0.16663306787959301</v>
      </c>
      <c r="J17" s="22">
        <v>0.19318630268964301</v>
      </c>
      <c r="K17" s="22">
        <v>7.9725134206536402E-2</v>
      </c>
      <c r="L17" s="22">
        <v>0.220403881719587</v>
      </c>
      <c r="M17" s="22"/>
      <c r="N17" s="22">
        <v>0.217505215009964</v>
      </c>
      <c r="O17" s="22">
        <v>0.29257982030358398</v>
      </c>
      <c r="P17" s="22">
        <v>2.6490944399023799E-2</v>
      </c>
      <c r="Q17" s="22">
        <v>0.16074308045048599</v>
      </c>
      <c r="R17" s="22"/>
      <c r="S17" s="22">
        <v>0.17794458537246999</v>
      </c>
      <c r="T17" s="22">
        <v>0.17553764218905199</v>
      </c>
      <c r="U17" s="22">
        <v>0.23818873314949501</v>
      </c>
      <c r="V17" s="22">
        <v>-8.6482823563536794E-3</v>
      </c>
      <c r="W17" s="22">
        <v>4.3149555697988E-2</v>
      </c>
      <c r="X17" s="22">
        <v>0.14482667418488099</v>
      </c>
      <c r="Y17" s="22">
        <v>0.19150840877525999</v>
      </c>
      <c r="Z17" s="22">
        <v>0.26773032280693398</v>
      </c>
      <c r="AA17" s="22">
        <v>0.14904508999827801</v>
      </c>
      <c r="AB17" s="22">
        <v>0.414915732913958</v>
      </c>
      <c r="AC17" s="22">
        <v>0.29462075146896399</v>
      </c>
      <c r="AD17" s="22">
        <v>0.162901171256639</v>
      </c>
      <c r="AE17" s="22"/>
      <c r="AF17" s="22">
        <v>-0.16886476753392299</v>
      </c>
      <c r="AG17" s="22">
        <v>0.48736515626377702</v>
      </c>
      <c r="AH17" s="22">
        <v>7.1774536030263694E-2</v>
      </c>
      <c r="AI17" s="22"/>
      <c r="AJ17" s="22">
        <v>-0.107033434875643</v>
      </c>
      <c r="AK17" s="22">
        <v>0.40016705530109298</v>
      </c>
      <c r="AL17" s="22">
        <v>0.486861408090635</v>
      </c>
      <c r="AM17" s="22">
        <v>-0.55686246476630297</v>
      </c>
      <c r="AN17" s="22">
        <v>0.10398296930696201</v>
      </c>
      <c r="AO17" s="22"/>
      <c r="AP17" s="22">
        <v>8.0699523314961802E-2</v>
      </c>
      <c r="AQ17" s="22">
        <v>0.39709403750372202</v>
      </c>
      <c r="AR17" s="22">
        <v>0.45299597007953402</v>
      </c>
      <c r="AS17" s="22">
        <v>-0.86495250486545505</v>
      </c>
      <c r="AT17" s="22">
        <v>0.15914401831508501</v>
      </c>
      <c r="AU17" s="22"/>
      <c r="AV17" s="22" t="s">
        <v>84</v>
      </c>
      <c r="AW17" s="22">
        <v>0.27109075753445999</v>
      </c>
      <c r="AX17" s="22">
        <v>0.30396689758775502</v>
      </c>
      <c r="AY17" s="22">
        <v>0.23210022790668</v>
      </c>
      <c r="AZ17" s="22">
        <v>0.32672119087249901</v>
      </c>
      <c r="BA17" s="22"/>
      <c r="BB17" s="22">
        <v>0.19791102360577001</v>
      </c>
      <c r="BC17" s="22">
        <v>-0.94206950775349996</v>
      </c>
      <c r="BD17" s="22">
        <v>5.32471580992619E-2</v>
      </c>
      <c r="BE17" s="22"/>
      <c r="BF17" s="22">
        <v>-0.25248709721773199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118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105</v>
      </c>
      <c r="C9" s="14">
        <v>0.143767886150378</v>
      </c>
      <c r="D9" s="14">
        <v>0.18711947128746501</v>
      </c>
      <c r="E9" s="14">
        <v>0.100858554761888</v>
      </c>
      <c r="F9" s="14"/>
      <c r="G9" s="14">
        <v>7.0152906300468706E-2</v>
      </c>
      <c r="H9" s="14">
        <v>5.5760403575649299E-2</v>
      </c>
      <c r="I9" s="14">
        <v>0.11004536364921901</v>
      </c>
      <c r="J9" s="14">
        <v>0.186006826841767</v>
      </c>
      <c r="K9" s="14">
        <v>0.206946079706645</v>
      </c>
      <c r="L9" s="14">
        <v>0.21478784470530199</v>
      </c>
      <c r="M9" s="14"/>
      <c r="N9" s="14">
        <v>0.13554499407266499</v>
      </c>
      <c r="O9" s="14">
        <v>0.15574545527306399</v>
      </c>
      <c r="P9" s="14">
        <v>0.132540975394972</v>
      </c>
      <c r="Q9" s="14">
        <v>0.15075603960074099</v>
      </c>
      <c r="R9" s="14"/>
      <c r="S9" s="14">
        <v>0.103211535899749</v>
      </c>
      <c r="T9" s="14">
        <v>0.122674780950584</v>
      </c>
      <c r="U9" s="14">
        <v>0.18318033957847399</v>
      </c>
      <c r="V9" s="14">
        <v>0.19129732196310401</v>
      </c>
      <c r="W9" s="14">
        <v>0.154585030146664</v>
      </c>
      <c r="X9" s="14">
        <v>8.80034181710347E-2</v>
      </c>
      <c r="Y9" s="14">
        <v>0.141415356565983</v>
      </c>
      <c r="Z9" s="14">
        <v>6.8629197522944996E-2</v>
      </c>
      <c r="AA9" s="14">
        <v>0.142045076978141</v>
      </c>
      <c r="AB9" s="14">
        <v>0.24964050442369401</v>
      </c>
      <c r="AC9" s="14">
        <v>0.14269082268576999</v>
      </c>
      <c r="AD9" s="14">
        <v>0.115075221961269</v>
      </c>
      <c r="AE9" s="14"/>
      <c r="AF9" s="14">
        <v>0.24357737111043201</v>
      </c>
      <c r="AG9" s="14">
        <v>9.8106486346567198E-2</v>
      </c>
      <c r="AH9" s="14">
        <v>7.3656421475372297E-2</v>
      </c>
      <c r="AI9" s="14"/>
      <c r="AJ9" s="14">
        <v>0.25015461497628</v>
      </c>
      <c r="AK9" s="14">
        <v>6.4349398735670596E-2</v>
      </c>
      <c r="AL9" s="14">
        <v>7.6013065586738607E-2</v>
      </c>
      <c r="AM9" s="14">
        <v>0.38463967323620102</v>
      </c>
      <c r="AN9" s="14">
        <v>0.12640506719685601</v>
      </c>
      <c r="AO9" s="14"/>
      <c r="AP9" s="14">
        <v>0.230943981368012</v>
      </c>
      <c r="AQ9" s="14">
        <v>7.66020570946645E-2</v>
      </c>
      <c r="AR9" s="14">
        <v>8.5246014004779505E-2</v>
      </c>
      <c r="AS9" s="14">
        <v>0.37169614266140599</v>
      </c>
      <c r="AT9" s="14">
        <v>0.10717959838193</v>
      </c>
      <c r="AU9" s="14"/>
      <c r="AV9" s="14" t="s">
        <v>84</v>
      </c>
      <c r="AW9" s="14">
        <v>0.142074829913722</v>
      </c>
      <c r="AX9" s="14">
        <v>0.108719856585829</v>
      </c>
      <c r="AY9" s="14">
        <v>8.9314509620556107E-2</v>
      </c>
      <c r="AZ9" s="14">
        <v>0.11287507589976201</v>
      </c>
      <c r="BA9" s="14"/>
      <c r="BB9" s="14">
        <v>0.13511480550087199</v>
      </c>
      <c r="BC9" s="14">
        <v>0.44808053685201299</v>
      </c>
      <c r="BD9" s="14">
        <v>0.15845721224134601</v>
      </c>
      <c r="BE9" s="14"/>
      <c r="BF9" s="14">
        <v>0.24893696548473401</v>
      </c>
    </row>
    <row r="10" spans="2:58" x14ac:dyDescent="0.35">
      <c r="B10" s="15" t="s">
        <v>106</v>
      </c>
      <c r="C10" s="14">
        <v>0.173785662698728</v>
      </c>
      <c r="D10" s="14">
        <v>0.19705383094530701</v>
      </c>
      <c r="E10" s="14">
        <v>0.15153300755073601</v>
      </c>
      <c r="F10" s="14"/>
      <c r="G10" s="14">
        <v>0.12667890901620299</v>
      </c>
      <c r="H10" s="14">
        <v>0.16540550547865199</v>
      </c>
      <c r="I10" s="14">
        <v>0.17687398901441001</v>
      </c>
      <c r="J10" s="14">
        <v>0.14212566360744899</v>
      </c>
      <c r="K10" s="14">
        <v>0.189536807835117</v>
      </c>
      <c r="L10" s="14">
        <v>0.22464509630698801</v>
      </c>
      <c r="M10" s="14"/>
      <c r="N10" s="14">
        <v>0.16649469866513</v>
      </c>
      <c r="O10" s="14">
        <v>0.16490128661124001</v>
      </c>
      <c r="P10" s="14">
        <v>0.21587565525269101</v>
      </c>
      <c r="Q10" s="14">
        <v>0.15501381279759499</v>
      </c>
      <c r="R10" s="14"/>
      <c r="S10" s="14">
        <v>0.17422582583594301</v>
      </c>
      <c r="T10" s="14">
        <v>0.15182538415959301</v>
      </c>
      <c r="U10" s="14">
        <v>0.16068967250187799</v>
      </c>
      <c r="V10" s="14">
        <v>0.19702542957801</v>
      </c>
      <c r="W10" s="14">
        <v>0.16241886638120401</v>
      </c>
      <c r="X10" s="14">
        <v>0.13990160536924501</v>
      </c>
      <c r="Y10" s="14">
        <v>0.12914677876268801</v>
      </c>
      <c r="Z10" s="14">
        <v>0.22682428904784299</v>
      </c>
      <c r="AA10" s="14">
        <v>0.220437988616701</v>
      </c>
      <c r="AB10" s="14">
        <v>0.20109576453421399</v>
      </c>
      <c r="AC10" s="14">
        <v>0.177479508097035</v>
      </c>
      <c r="AD10" s="14">
        <v>0.14981732063813</v>
      </c>
      <c r="AE10" s="14"/>
      <c r="AF10" s="14">
        <v>0.22869059251596299</v>
      </c>
      <c r="AG10" s="14">
        <v>0.15554144610694801</v>
      </c>
      <c r="AH10" s="14">
        <v>0.12489809365137</v>
      </c>
      <c r="AI10" s="14"/>
      <c r="AJ10" s="14">
        <v>0.222305808298739</v>
      </c>
      <c r="AK10" s="14">
        <v>0.15409742267354001</v>
      </c>
      <c r="AL10" s="14">
        <v>0.21121632027456</v>
      </c>
      <c r="AM10" s="14">
        <v>0.33638632858351503</v>
      </c>
      <c r="AN10" s="14">
        <v>0.14264934428536</v>
      </c>
      <c r="AO10" s="14"/>
      <c r="AP10" s="14">
        <v>0.24142070620997899</v>
      </c>
      <c r="AQ10" s="14">
        <v>0.154619442969436</v>
      </c>
      <c r="AR10" s="14">
        <v>0.14397734913444701</v>
      </c>
      <c r="AS10" s="14">
        <v>0.20843033491587801</v>
      </c>
      <c r="AT10" s="14">
        <v>0.18049188949150199</v>
      </c>
      <c r="AU10" s="14"/>
      <c r="AV10" s="14" t="s">
        <v>84</v>
      </c>
      <c r="AW10" s="14">
        <v>0.156668777811799</v>
      </c>
      <c r="AX10" s="14">
        <v>0.16035539734708301</v>
      </c>
      <c r="AY10" s="14">
        <v>0.15977204894216199</v>
      </c>
      <c r="AZ10" s="14">
        <v>4.3961894276968401E-2</v>
      </c>
      <c r="BA10" s="14"/>
      <c r="BB10" s="14">
        <v>0.183825536016823</v>
      </c>
      <c r="BC10" s="14">
        <v>0.20555149606336501</v>
      </c>
      <c r="BD10" s="14">
        <v>0.29300004060118201</v>
      </c>
      <c r="BE10" s="14"/>
      <c r="BF10" s="14">
        <v>0.20764038840839899</v>
      </c>
    </row>
    <row r="11" spans="2:58" ht="29" x14ac:dyDescent="0.35">
      <c r="B11" s="15" t="s">
        <v>107</v>
      </c>
      <c r="C11" s="14">
        <v>0.33375481168110199</v>
      </c>
      <c r="D11" s="14">
        <v>0.32906370743396302</v>
      </c>
      <c r="E11" s="14">
        <v>0.33830793483537303</v>
      </c>
      <c r="F11" s="14"/>
      <c r="G11" s="14">
        <v>0.311235639281708</v>
      </c>
      <c r="H11" s="14">
        <v>0.32909989408087198</v>
      </c>
      <c r="I11" s="14">
        <v>0.33846500658267598</v>
      </c>
      <c r="J11" s="14">
        <v>0.32438571856762</v>
      </c>
      <c r="K11" s="14">
        <v>0.361197332392723</v>
      </c>
      <c r="L11" s="14">
        <v>0.337880355822122</v>
      </c>
      <c r="M11" s="14"/>
      <c r="N11" s="14">
        <v>0.34238331677156902</v>
      </c>
      <c r="O11" s="14">
        <v>0.325315733287943</v>
      </c>
      <c r="P11" s="14">
        <v>0.33614128663509701</v>
      </c>
      <c r="Q11" s="14">
        <v>0.33128926426793998</v>
      </c>
      <c r="R11" s="14"/>
      <c r="S11" s="14">
        <v>0.37100559115063803</v>
      </c>
      <c r="T11" s="14">
        <v>0.36465796541693601</v>
      </c>
      <c r="U11" s="14">
        <v>0.29007965122775098</v>
      </c>
      <c r="V11" s="14">
        <v>0.35213419831401699</v>
      </c>
      <c r="W11" s="14">
        <v>0.301006592805526</v>
      </c>
      <c r="X11" s="14">
        <v>0.35230514536398699</v>
      </c>
      <c r="Y11" s="14">
        <v>0.34177338094937998</v>
      </c>
      <c r="Z11" s="14">
        <v>0.30783027058838403</v>
      </c>
      <c r="AA11" s="14">
        <v>0.30367264150530099</v>
      </c>
      <c r="AB11" s="14">
        <v>0.25946368629918498</v>
      </c>
      <c r="AC11" s="14">
        <v>0.36745457075041998</v>
      </c>
      <c r="AD11" s="14">
        <v>0.39823418099621599</v>
      </c>
      <c r="AE11" s="14"/>
      <c r="AF11" s="14">
        <v>0.30882290261088402</v>
      </c>
      <c r="AG11" s="14">
        <v>0.34464524488338399</v>
      </c>
      <c r="AH11" s="14">
        <v>0.415085825638561</v>
      </c>
      <c r="AI11" s="14"/>
      <c r="AJ11" s="14">
        <v>0.32971040359471998</v>
      </c>
      <c r="AK11" s="14">
        <v>0.34721763676336598</v>
      </c>
      <c r="AL11" s="14">
        <v>0.35938137811335802</v>
      </c>
      <c r="AM11" s="14">
        <v>0.135624223775202</v>
      </c>
      <c r="AN11" s="14">
        <v>0.40223147189742298</v>
      </c>
      <c r="AO11" s="14"/>
      <c r="AP11" s="14">
        <v>0.337144599790138</v>
      </c>
      <c r="AQ11" s="14">
        <v>0.36597852196716102</v>
      </c>
      <c r="AR11" s="14">
        <v>0.357486087056407</v>
      </c>
      <c r="AS11" s="14">
        <v>0.235478494678202</v>
      </c>
      <c r="AT11" s="14">
        <v>0.40838773828547298</v>
      </c>
      <c r="AU11" s="14"/>
      <c r="AV11" s="14" t="s">
        <v>84</v>
      </c>
      <c r="AW11" s="14">
        <v>0.28609329144548501</v>
      </c>
      <c r="AX11" s="14">
        <v>0.34253430268328899</v>
      </c>
      <c r="AY11" s="14">
        <v>0.329750561412886</v>
      </c>
      <c r="AZ11" s="14">
        <v>0.39429610704399598</v>
      </c>
      <c r="BA11" s="14"/>
      <c r="BB11" s="14">
        <v>0.39050959920784101</v>
      </c>
      <c r="BC11" s="14">
        <v>0.25805940278985601</v>
      </c>
      <c r="BD11" s="14">
        <v>0.33763598761679398</v>
      </c>
      <c r="BE11" s="14"/>
      <c r="BF11" s="14">
        <v>0.32825620837841002</v>
      </c>
    </row>
    <row r="12" spans="2:58" x14ac:dyDescent="0.35">
      <c r="B12" s="15" t="s">
        <v>108</v>
      </c>
      <c r="C12" s="14">
        <v>0.24967508149484899</v>
      </c>
      <c r="D12" s="14">
        <v>0.204522805594783</v>
      </c>
      <c r="E12" s="14">
        <v>0.293577397401591</v>
      </c>
      <c r="F12" s="14"/>
      <c r="G12" s="14">
        <v>0.31838519161589002</v>
      </c>
      <c r="H12" s="14">
        <v>0.32546192814611202</v>
      </c>
      <c r="I12" s="14">
        <v>0.281840815236928</v>
      </c>
      <c r="J12" s="14">
        <v>0.26054370057937898</v>
      </c>
      <c r="K12" s="14">
        <v>0.169750838203894</v>
      </c>
      <c r="L12" s="14">
        <v>0.161091191705693</v>
      </c>
      <c r="M12" s="14"/>
      <c r="N12" s="14">
        <v>0.26920948716660698</v>
      </c>
      <c r="O12" s="14">
        <v>0.26874796750602198</v>
      </c>
      <c r="P12" s="14">
        <v>0.217075636293276</v>
      </c>
      <c r="Q12" s="14">
        <v>0.233580117337436</v>
      </c>
      <c r="R12" s="14"/>
      <c r="S12" s="14">
        <v>0.24398831492040199</v>
      </c>
      <c r="T12" s="14">
        <v>0.25994114759447201</v>
      </c>
      <c r="U12" s="14">
        <v>0.28958391498465402</v>
      </c>
      <c r="V12" s="14">
        <v>0.163253892926255</v>
      </c>
      <c r="W12" s="14">
        <v>0.28127516375116202</v>
      </c>
      <c r="X12" s="14">
        <v>0.25531901335715101</v>
      </c>
      <c r="Y12" s="14">
        <v>0.26799881711212198</v>
      </c>
      <c r="Z12" s="14">
        <v>0.26897513754117802</v>
      </c>
      <c r="AA12" s="14">
        <v>0.26664569878508398</v>
      </c>
      <c r="AB12" s="14">
        <v>0.22482410325837299</v>
      </c>
      <c r="AC12" s="14">
        <v>0.23560587577713901</v>
      </c>
      <c r="AD12" s="14">
        <v>0.25532874922831</v>
      </c>
      <c r="AE12" s="14"/>
      <c r="AF12" s="14">
        <v>0.16989016912625099</v>
      </c>
      <c r="AG12" s="14">
        <v>0.30088047599180201</v>
      </c>
      <c r="AH12" s="14">
        <v>0.23021078178755999</v>
      </c>
      <c r="AI12" s="14"/>
      <c r="AJ12" s="14">
        <v>0.15939955952273899</v>
      </c>
      <c r="AK12" s="14">
        <v>0.32369063147744098</v>
      </c>
      <c r="AL12" s="14">
        <v>0.29893643464845598</v>
      </c>
      <c r="AM12" s="14">
        <v>0.14334977440508201</v>
      </c>
      <c r="AN12" s="14">
        <v>0.201510342904024</v>
      </c>
      <c r="AO12" s="14"/>
      <c r="AP12" s="14">
        <v>0.146873175051072</v>
      </c>
      <c r="AQ12" s="14">
        <v>0.32494650054877899</v>
      </c>
      <c r="AR12" s="14">
        <v>0.32734691555318401</v>
      </c>
      <c r="AS12" s="14">
        <v>0.136567133945658</v>
      </c>
      <c r="AT12" s="14">
        <v>0.19591455239156799</v>
      </c>
      <c r="AU12" s="14"/>
      <c r="AV12" s="14" t="s">
        <v>84</v>
      </c>
      <c r="AW12" s="14">
        <v>0.291353591771641</v>
      </c>
      <c r="AX12" s="14">
        <v>0.30852473113303402</v>
      </c>
      <c r="AY12" s="14">
        <v>0.28857589139445999</v>
      </c>
      <c r="AZ12" s="14">
        <v>0.32775539738463799</v>
      </c>
      <c r="BA12" s="14"/>
      <c r="BB12" s="14">
        <v>0.24567749828326199</v>
      </c>
      <c r="BC12" s="14">
        <v>5.9131186661949803E-2</v>
      </c>
      <c r="BD12" s="14">
        <v>0.170311145675862</v>
      </c>
      <c r="BE12" s="14"/>
      <c r="BF12" s="14">
        <v>0.16883108546244099</v>
      </c>
    </row>
    <row r="13" spans="2:58" x14ac:dyDescent="0.35">
      <c r="B13" s="15" t="s">
        <v>109</v>
      </c>
      <c r="C13" s="14">
        <v>6.4787060380478698E-2</v>
      </c>
      <c r="D13" s="14">
        <v>5.7885790114125299E-2</v>
      </c>
      <c r="E13" s="14">
        <v>7.1730635402781504E-2</v>
      </c>
      <c r="F13" s="14"/>
      <c r="G13" s="14">
        <v>0.12739652529505899</v>
      </c>
      <c r="H13" s="14">
        <v>7.8294850627315102E-2</v>
      </c>
      <c r="I13" s="14">
        <v>6.4425055796734895E-2</v>
      </c>
      <c r="J13" s="14">
        <v>6.7691495179861505E-2</v>
      </c>
      <c r="K13" s="14">
        <v>4.4398005290172002E-2</v>
      </c>
      <c r="L13" s="14">
        <v>2.3783893065274401E-2</v>
      </c>
      <c r="M13" s="14"/>
      <c r="N13" s="14">
        <v>5.8206786936472701E-2</v>
      </c>
      <c r="O13" s="14">
        <v>6.14594677524841E-2</v>
      </c>
      <c r="P13" s="14">
        <v>7.1028038746143204E-2</v>
      </c>
      <c r="Q13" s="14">
        <v>7.1048373890327393E-2</v>
      </c>
      <c r="R13" s="14"/>
      <c r="S13" s="14">
        <v>7.2779706319964693E-2</v>
      </c>
      <c r="T13" s="14">
        <v>7.4676432778152196E-2</v>
      </c>
      <c r="U13" s="14">
        <v>5.2304966370595202E-2</v>
      </c>
      <c r="V13" s="14">
        <v>5.3346941127732798E-2</v>
      </c>
      <c r="W13" s="14">
        <v>6.6015910823505303E-2</v>
      </c>
      <c r="X13" s="14">
        <v>0.101513584441351</v>
      </c>
      <c r="Y13" s="14">
        <v>7.8816674519669103E-2</v>
      </c>
      <c r="Z13" s="14">
        <v>0.104247742977352</v>
      </c>
      <c r="AA13" s="14">
        <v>4.0234711576278198E-2</v>
      </c>
      <c r="AB13" s="14">
        <v>3.6642357421825901E-2</v>
      </c>
      <c r="AC13" s="14">
        <v>6.7784306256336996E-2</v>
      </c>
      <c r="AD13" s="14">
        <v>1.85572026565991E-2</v>
      </c>
      <c r="AE13" s="14"/>
      <c r="AF13" s="14">
        <v>3.2441228229022401E-2</v>
      </c>
      <c r="AG13" s="14">
        <v>7.9967089494000707E-2</v>
      </c>
      <c r="AH13" s="14">
        <v>6.1845281757579203E-2</v>
      </c>
      <c r="AI13" s="14"/>
      <c r="AJ13" s="14">
        <v>1.7401770915682999E-2</v>
      </c>
      <c r="AK13" s="14">
        <v>8.4909604700035904E-2</v>
      </c>
      <c r="AL13" s="14">
        <v>3.10285326302807E-2</v>
      </c>
      <c r="AM13" s="14">
        <v>0</v>
      </c>
      <c r="AN13" s="14">
        <v>4.2311009026671703E-2</v>
      </c>
      <c r="AO13" s="14"/>
      <c r="AP13" s="14">
        <v>1.47322560664015E-2</v>
      </c>
      <c r="AQ13" s="14">
        <v>5.2474902782029299E-2</v>
      </c>
      <c r="AR13" s="14">
        <v>5.1851901726989801E-2</v>
      </c>
      <c r="AS13" s="14">
        <v>3.3610884001503999E-2</v>
      </c>
      <c r="AT13" s="14">
        <v>2.6412271835950098E-2</v>
      </c>
      <c r="AU13" s="14"/>
      <c r="AV13" s="14" t="s">
        <v>84</v>
      </c>
      <c r="AW13" s="14">
        <v>7.7013848696562998E-2</v>
      </c>
      <c r="AX13" s="14">
        <v>6.1976716749439602E-2</v>
      </c>
      <c r="AY13" s="14">
        <v>9.1159835110391205E-2</v>
      </c>
      <c r="AZ13" s="14">
        <v>7.9584101554486295E-2</v>
      </c>
      <c r="BA13" s="14"/>
      <c r="BB13" s="14">
        <v>2.6525474819914699E-2</v>
      </c>
      <c r="BC13" s="14">
        <v>2.1387160573856399E-2</v>
      </c>
      <c r="BD13" s="14">
        <v>0</v>
      </c>
      <c r="BE13" s="14"/>
      <c r="BF13" s="14">
        <v>2.7063092078811E-2</v>
      </c>
    </row>
    <row r="14" spans="2:58" x14ac:dyDescent="0.35">
      <c r="B14" s="15" t="s">
        <v>97</v>
      </c>
      <c r="C14" s="14">
        <v>3.4229497594464697E-2</v>
      </c>
      <c r="D14" s="14">
        <v>2.43543946243573E-2</v>
      </c>
      <c r="E14" s="14">
        <v>4.3992470047630301E-2</v>
      </c>
      <c r="F14" s="14"/>
      <c r="G14" s="14">
        <v>4.6150828490672098E-2</v>
      </c>
      <c r="H14" s="14">
        <v>4.5977418091399602E-2</v>
      </c>
      <c r="I14" s="14">
        <v>2.8349769720032201E-2</v>
      </c>
      <c r="J14" s="14">
        <v>1.92465952239236E-2</v>
      </c>
      <c r="K14" s="14">
        <v>2.81709365714473E-2</v>
      </c>
      <c r="L14" s="14">
        <v>3.7811618394620598E-2</v>
      </c>
      <c r="M14" s="14"/>
      <c r="N14" s="14">
        <v>2.8160716387556899E-2</v>
      </c>
      <c r="O14" s="14">
        <v>2.38300895692483E-2</v>
      </c>
      <c r="P14" s="14">
        <v>2.7338407677821398E-2</v>
      </c>
      <c r="Q14" s="14">
        <v>5.8312392105961001E-2</v>
      </c>
      <c r="R14" s="14"/>
      <c r="S14" s="14">
        <v>3.4789025873303299E-2</v>
      </c>
      <c r="T14" s="14">
        <v>2.6224289100263198E-2</v>
      </c>
      <c r="U14" s="14">
        <v>2.4161455336647299E-2</v>
      </c>
      <c r="V14" s="14">
        <v>4.2942216090880801E-2</v>
      </c>
      <c r="W14" s="14">
        <v>3.4698436091938803E-2</v>
      </c>
      <c r="X14" s="14">
        <v>6.2957233297231102E-2</v>
      </c>
      <c r="Y14" s="14">
        <v>4.0848992090158201E-2</v>
      </c>
      <c r="Z14" s="14">
        <v>2.3493362322296901E-2</v>
      </c>
      <c r="AA14" s="14">
        <v>2.6963882538494601E-2</v>
      </c>
      <c r="AB14" s="14">
        <v>2.83335840627079E-2</v>
      </c>
      <c r="AC14" s="14">
        <v>8.9849164332992896E-3</v>
      </c>
      <c r="AD14" s="14">
        <v>6.2987324519476098E-2</v>
      </c>
      <c r="AE14" s="14"/>
      <c r="AF14" s="14">
        <v>1.6577736407447599E-2</v>
      </c>
      <c r="AG14" s="14">
        <v>2.08592571772977E-2</v>
      </c>
      <c r="AH14" s="14">
        <v>9.4303595689557096E-2</v>
      </c>
      <c r="AI14" s="14"/>
      <c r="AJ14" s="14">
        <v>2.1027842691839702E-2</v>
      </c>
      <c r="AK14" s="14">
        <v>2.5735305649946201E-2</v>
      </c>
      <c r="AL14" s="14">
        <v>2.3424268746607201E-2</v>
      </c>
      <c r="AM14" s="14">
        <v>0</v>
      </c>
      <c r="AN14" s="14">
        <v>8.4892764689665196E-2</v>
      </c>
      <c r="AO14" s="14"/>
      <c r="AP14" s="14">
        <v>2.8885281514398099E-2</v>
      </c>
      <c r="AQ14" s="14">
        <v>2.5378574637929901E-2</v>
      </c>
      <c r="AR14" s="14">
        <v>3.40917325241928E-2</v>
      </c>
      <c r="AS14" s="14">
        <v>1.4217009797352E-2</v>
      </c>
      <c r="AT14" s="14">
        <v>8.1613949613577402E-2</v>
      </c>
      <c r="AU14" s="14"/>
      <c r="AV14" s="14" t="s">
        <v>84</v>
      </c>
      <c r="AW14" s="14">
        <v>4.67956603607897E-2</v>
      </c>
      <c r="AX14" s="14">
        <v>1.7888995501326801E-2</v>
      </c>
      <c r="AY14" s="14">
        <v>4.1427153519544499E-2</v>
      </c>
      <c r="AZ14" s="14">
        <v>4.1527423840149201E-2</v>
      </c>
      <c r="BA14" s="14"/>
      <c r="BB14" s="14">
        <v>1.8347086171287399E-2</v>
      </c>
      <c r="BC14" s="14">
        <v>7.7902170589585901E-3</v>
      </c>
      <c r="BD14" s="14">
        <v>4.0595613864816103E-2</v>
      </c>
      <c r="BE14" s="14"/>
      <c r="BF14" s="14">
        <v>1.9272260187204501E-2</v>
      </c>
    </row>
    <row r="15" spans="2:58" x14ac:dyDescent="0.35">
      <c r="B15" s="15" t="s">
        <v>110</v>
      </c>
      <c r="C15" s="21">
        <v>0.31755354884910603</v>
      </c>
      <c r="D15" s="21">
        <v>0.38417330223277202</v>
      </c>
      <c r="E15" s="21">
        <v>0.252391562312624</v>
      </c>
      <c r="F15" s="21"/>
      <c r="G15" s="21">
        <v>0.19683181531667199</v>
      </c>
      <c r="H15" s="21">
        <v>0.221165909054301</v>
      </c>
      <c r="I15" s="21">
        <v>0.28691935266363</v>
      </c>
      <c r="J15" s="21">
        <v>0.328132490449215</v>
      </c>
      <c r="K15" s="21">
        <v>0.39648288754176297</v>
      </c>
      <c r="L15" s="21">
        <v>0.43943294101229002</v>
      </c>
      <c r="M15" s="21"/>
      <c r="N15" s="21">
        <v>0.30203969273779502</v>
      </c>
      <c r="O15" s="21">
        <v>0.32064674188430398</v>
      </c>
      <c r="P15" s="21">
        <v>0.34841663064766298</v>
      </c>
      <c r="Q15" s="21">
        <v>0.30576985239833598</v>
      </c>
      <c r="R15" s="21"/>
      <c r="S15" s="21">
        <v>0.277437361735692</v>
      </c>
      <c r="T15" s="21">
        <v>0.274500165110176</v>
      </c>
      <c r="U15" s="21">
        <v>0.34387001208035201</v>
      </c>
      <c r="V15" s="21">
        <v>0.38832275154111401</v>
      </c>
      <c r="W15" s="21">
        <v>0.31700389652786798</v>
      </c>
      <c r="X15" s="21">
        <v>0.22790502354028</v>
      </c>
      <c r="Y15" s="21">
        <v>0.27056213532867102</v>
      </c>
      <c r="Z15" s="21">
        <v>0.29545348657078802</v>
      </c>
      <c r="AA15" s="21">
        <v>0.362483065594842</v>
      </c>
      <c r="AB15" s="21">
        <v>0.45073626895790803</v>
      </c>
      <c r="AC15" s="21">
        <v>0.32017033078280499</v>
      </c>
      <c r="AD15" s="21">
        <v>0.26489254259939898</v>
      </c>
      <c r="AE15" s="21"/>
      <c r="AF15" s="21">
        <v>0.472267963626395</v>
      </c>
      <c r="AG15" s="21">
        <v>0.25364793245351502</v>
      </c>
      <c r="AH15" s="21">
        <v>0.19855451512674299</v>
      </c>
      <c r="AI15" s="21"/>
      <c r="AJ15" s="21">
        <v>0.47246042327501903</v>
      </c>
      <c r="AK15" s="21">
        <v>0.21844682140921101</v>
      </c>
      <c r="AL15" s="21">
        <v>0.28722938586129898</v>
      </c>
      <c r="AM15" s="21">
        <v>0.72102600181971599</v>
      </c>
      <c r="AN15" s="21">
        <v>0.26905441148221598</v>
      </c>
      <c r="AO15" s="21"/>
      <c r="AP15" s="21">
        <v>0.47236468757798999</v>
      </c>
      <c r="AQ15" s="21">
        <v>0.231221500064101</v>
      </c>
      <c r="AR15" s="21">
        <v>0.229223363139227</v>
      </c>
      <c r="AS15" s="21">
        <v>0.58012647757728397</v>
      </c>
      <c r="AT15" s="21">
        <v>0.287671487873431</v>
      </c>
      <c r="AU15" s="21"/>
      <c r="AV15" s="21" t="s">
        <v>84</v>
      </c>
      <c r="AW15" s="21">
        <v>0.298743607725521</v>
      </c>
      <c r="AX15" s="21">
        <v>0.26907525393291098</v>
      </c>
      <c r="AY15" s="21">
        <v>0.249086558562718</v>
      </c>
      <c r="AZ15" s="21">
        <v>0.15683697017673001</v>
      </c>
      <c r="BA15" s="21"/>
      <c r="BB15" s="21">
        <v>0.31894034151769501</v>
      </c>
      <c r="BC15" s="21">
        <v>0.65363203291537897</v>
      </c>
      <c r="BD15" s="21">
        <v>0.45145725284252902</v>
      </c>
      <c r="BE15" s="21"/>
      <c r="BF15" s="21">
        <v>0.45657735389313298</v>
      </c>
    </row>
    <row r="16" spans="2:58" x14ac:dyDescent="0.35">
      <c r="B16" s="15" t="s">
        <v>111</v>
      </c>
      <c r="C16" s="21">
        <v>0.31446214187532801</v>
      </c>
      <c r="D16" s="21">
        <v>0.26240859570890801</v>
      </c>
      <c r="E16" s="21">
        <v>0.36530803280437302</v>
      </c>
      <c r="F16" s="21"/>
      <c r="G16" s="21">
        <v>0.44578171691094898</v>
      </c>
      <c r="H16" s="21">
        <v>0.40375677877342803</v>
      </c>
      <c r="I16" s="21">
        <v>0.34626587103366302</v>
      </c>
      <c r="J16" s="21">
        <v>0.32823519575924098</v>
      </c>
      <c r="K16" s="21">
        <v>0.21414884349406599</v>
      </c>
      <c r="L16" s="21">
        <v>0.18487508477096801</v>
      </c>
      <c r="M16" s="21"/>
      <c r="N16" s="21">
        <v>0.32741627410308</v>
      </c>
      <c r="O16" s="21">
        <v>0.33020743525850599</v>
      </c>
      <c r="P16" s="21">
        <v>0.28810367503941903</v>
      </c>
      <c r="Q16" s="21">
        <v>0.30462849122776298</v>
      </c>
      <c r="R16" s="21"/>
      <c r="S16" s="21">
        <v>0.31676802124036701</v>
      </c>
      <c r="T16" s="21">
        <v>0.33461758037262401</v>
      </c>
      <c r="U16" s="21">
        <v>0.34188888135524997</v>
      </c>
      <c r="V16" s="21">
        <v>0.216600834053988</v>
      </c>
      <c r="W16" s="21">
        <v>0.34729107457466701</v>
      </c>
      <c r="X16" s="21">
        <v>0.35683259779850202</v>
      </c>
      <c r="Y16" s="21">
        <v>0.34681549163179098</v>
      </c>
      <c r="Z16" s="21">
        <v>0.37322288051852998</v>
      </c>
      <c r="AA16" s="21">
        <v>0.30688041036136199</v>
      </c>
      <c r="AB16" s="21">
        <v>0.26146646068019902</v>
      </c>
      <c r="AC16" s="21">
        <v>0.30339018203347601</v>
      </c>
      <c r="AD16" s="21">
        <v>0.273885951884909</v>
      </c>
      <c r="AE16" s="21"/>
      <c r="AF16" s="21">
        <v>0.202331397355274</v>
      </c>
      <c r="AG16" s="21">
        <v>0.38084756548580301</v>
      </c>
      <c r="AH16" s="21">
        <v>0.29205606354513902</v>
      </c>
      <c r="AI16" s="21"/>
      <c r="AJ16" s="21">
        <v>0.176801330438422</v>
      </c>
      <c r="AK16" s="21">
        <v>0.40860023617747698</v>
      </c>
      <c r="AL16" s="21">
        <v>0.32996496727873598</v>
      </c>
      <c r="AM16" s="21">
        <v>0.14334977440508201</v>
      </c>
      <c r="AN16" s="21">
        <v>0.24382135193069601</v>
      </c>
      <c r="AO16" s="21"/>
      <c r="AP16" s="21">
        <v>0.161605431117474</v>
      </c>
      <c r="AQ16" s="21">
        <v>0.37742140333080798</v>
      </c>
      <c r="AR16" s="21">
        <v>0.37919881728017402</v>
      </c>
      <c r="AS16" s="21">
        <v>0.170178017947162</v>
      </c>
      <c r="AT16" s="21">
        <v>0.22232682422751801</v>
      </c>
      <c r="AU16" s="21"/>
      <c r="AV16" s="21" t="s">
        <v>84</v>
      </c>
      <c r="AW16" s="21">
        <v>0.36836744046820402</v>
      </c>
      <c r="AX16" s="21">
        <v>0.37050144788247302</v>
      </c>
      <c r="AY16" s="21">
        <v>0.37973572650485099</v>
      </c>
      <c r="AZ16" s="21">
        <v>0.40733949893912402</v>
      </c>
      <c r="BA16" s="21"/>
      <c r="BB16" s="21">
        <v>0.27220297310317698</v>
      </c>
      <c r="BC16" s="21">
        <v>8.0518347235806198E-2</v>
      </c>
      <c r="BD16" s="21">
        <v>0.170311145675862</v>
      </c>
      <c r="BE16" s="21"/>
      <c r="BF16" s="21">
        <v>0.19589417754125199</v>
      </c>
    </row>
    <row r="17" spans="2:58" x14ac:dyDescent="0.35">
      <c r="B17" s="15" t="s">
        <v>112</v>
      </c>
      <c r="C17" s="22">
        <v>3.0914069737779698E-3</v>
      </c>
      <c r="D17" s="22">
        <v>0.12176470652386399</v>
      </c>
      <c r="E17" s="22">
        <v>-0.11291647049174799</v>
      </c>
      <c r="F17" s="22"/>
      <c r="G17" s="22">
        <v>-0.24894990159427699</v>
      </c>
      <c r="H17" s="22">
        <v>-0.182590869719126</v>
      </c>
      <c r="I17" s="22">
        <v>-5.9346518370033102E-2</v>
      </c>
      <c r="J17" s="22">
        <v>-1.0270531002559701E-4</v>
      </c>
      <c r="K17" s="22">
        <v>0.18233404404769599</v>
      </c>
      <c r="L17" s="22">
        <v>0.25455785624132199</v>
      </c>
      <c r="M17" s="22"/>
      <c r="N17" s="22">
        <v>-2.53765813652852E-2</v>
      </c>
      <c r="O17" s="22">
        <v>-9.5606933742021193E-3</v>
      </c>
      <c r="P17" s="22">
        <v>6.0312955608243297E-2</v>
      </c>
      <c r="Q17" s="22">
        <v>1.1413611705728399E-3</v>
      </c>
      <c r="R17" s="22"/>
      <c r="S17" s="22">
        <v>-3.9330659504674799E-2</v>
      </c>
      <c r="T17" s="22">
        <v>-6.0117415262448098E-2</v>
      </c>
      <c r="U17" s="22">
        <v>1.98113072510231E-3</v>
      </c>
      <c r="V17" s="22">
        <v>0.17172191748712601</v>
      </c>
      <c r="W17" s="22">
        <v>-3.0287178046798799E-2</v>
      </c>
      <c r="X17" s="22">
        <v>-0.12892757425822299</v>
      </c>
      <c r="Y17" s="22">
        <v>-7.6253356303119996E-2</v>
      </c>
      <c r="Z17" s="22">
        <v>-7.7769393947741794E-2</v>
      </c>
      <c r="AA17" s="22">
        <v>5.560265523348E-2</v>
      </c>
      <c r="AB17" s="22">
        <v>0.18926980827770901</v>
      </c>
      <c r="AC17" s="22">
        <v>1.6780148749328799E-2</v>
      </c>
      <c r="AD17" s="22">
        <v>-8.9934092855104009E-3</v>
      </c>
      <c r="AE17" s="22"/>
      <c r="AF17" s="22">
        <v>0.269936566271122</v>
      </c>
      <c r="AG17" s="22">
        <v>-0.12719963303228801</v>
      </c>
      <c r="AH17" s="22">
        <v>-9.3501548418396696E-2</v>
      </c>
      <c r="AI17" s="22"/>
      <c r="AJ17" s="22">
        <v>0.29565909283659703</v>
      </c>
      <c r="AK17" s="22">
        <v>-0.190153414768267</v>
      </c>
      <c r="AL17" s="22">
        <v>-4.2735581417437801E-2</v>
      </c>
      <c r="AM17" s="22">
        <v>0.57767622741463398</v>
      </c>
      <c r="AN17" s="22">
        <v>2.5233059551519998E-2</v>
      </c>
      <c r="AO17" s="22"/>
      <c r="AP17" s="22">
        <v>0.310759256460516</v>
      </c>
      <c r="AQ17" s="22">
        <v>-0.14619990326670701</v>
      </c>
      <c r="AR17" s="22">
        <v>-0.14997545414094701</v>
      </c>
      <c r="AS17" s="22">
        <v>0.409948459630122</v>
      </c>
      <c r="AT17" s="22">
        <v>6.5344663645913098E-2</v>
      </c>
      <c r="AU17" s="22"/>
      <c r="AV17" s="22" t="s">
        <v>84</v>
      </c>
      <c r="AW17" s="22">
        <v>-6.9623832742683495E-2</v>
      </c>
      <c r="AX17" s="22">
        <v>-0.101426193949562</v>
      </c>
      <c r="AY17" s="22">
        <v>-0.13064916794213299</v>
      </c>
      <c r="AZ17" s="22">
        <v>-0.25050252876239398</v>
      </c>
      <c r="BA17" s="22"/>
      <c r="BB17" s="22">
        <v>4.6737368414517998E-2</v>
      </c>
      <c r="BC17" s="22">
        <v>0.57311368567957199</v>
      </c>
      <c r="BD17" s="22">
        <v>0.28114610716666699</v>
      </c>
      <c r="BE17" s="22"/>
      <c r="BF17" s="22">
        <v>0.26068317635188099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119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105</v>
      </c>
      <c r="C9" s="14">
        <v>0.21521031252498601</v>
      </c>
      <c r="D9" s="14">
        <v>0.26557510815317797</v>
      </c>
      <c r="E9" s="14">
        <v>0.16656836423397001</v>
      </c>
      <c r="F9" s="14"/>
      <c r="G9" s="14">
        <v>8.5276088753336601E-2</v>
      </c>
      <c r="H9" s="14">
        <v>0.114475746075189</v>
      </c>
      <c r="I9" s="14">
        <v>0.17585761381072901</v>
      </c>
      <c r="J9" s="14">
        <v>0.263740434361797</v>
      </c>
      <c r="K9" s="14">
        <v>0.31084456773319702</v>
      </c>
      <c r="L9" s="14">
        <v>0.31167584131741699</v>
      </c>
      <c r="M9" s="14"/>
      <c r="N9" s="14">
        <v>0.20721156731903001</v>
      </c>
      <c r="O9" s="14">
        <v>0.22212485519641301</v>
      </c>
      <c r="P9" s="14">
        <v>0.21754126626310899</v>
      </c>
      <c r="Q9" s="14">
        <v>0.216475406360367</v>
      </c>
      <c r="R9" s="14"/>
      <c r="S9" s="14">
        <v>0.17344213873325201</v>
      </c>
      <c r="T9" s="14">
        <v>0.20388994479577699</v>
      </c>
      <c r="U9" s="14">
        <v>0.22039144470742</v>
      </c>
      <c r="V9" s="14">
        <v>0.26347624872557701</v>
      </c>
      <c r="W9" s="14">
        <v>0.207238798376285</v>
      </c>
      <c r="X9" s="14">
        <v>0.139851943679347</v>
      </c>
      <c r="Y9" s="14">
        <v>0.217599380977199</v>
      </c>
      <c r="Z9" s="14">
        <v>0.12916890646656001</v>
      </c>
      <c r="AA9" s="14">
        <v>0.20874330655107401</v>
      </c>
      <c r="AB9" s="14">
        <v>0.36759996661565197</v>
      </c>
      <c r="AC9" s="14">
        <v>0.219015515611555</v>
      </c>
      <c r="AD9" s="14">
        <v>0.213333870405023</v>
      </c>
      <c r="AE9" s="14"/>
      <c r="AF9" s="14">
        <v>0.35256835409516701</v>
      </c>
      <c r="AG9" s="14">
        <v>0.17003368327594201</v>
      </c>
      <c r="AH9" s="14">
        <v>8.0617958665749806E-2</v>
      </c>
      <c r="AI9" s="14"/>
      <c r="AJ9" s="14">
        <v>0.35743582237328198</v>
      </c>
      <c r="AK9" s="14">
        <v>0.13384519475314599</v>
      </c>
      <c r="AL9" s="14">
        <v>0.224723983077673</v>
      </c>
      <c r="AM9" s="14">
        <v>0.54552556844147304</v>
      </c>
      <c r="AN9" s="14">
        <v>0.115293300999804</v>
      </c>
      <c r="AO9" s="14"/>
      <c r="AP9" s="14">
        <v>0.32076483129095001</v>
      </c>
      <c r="AQ9" s="14">
        <v>0.14745364815190001</v>
      </c>
      <c r="AR9" s="14">
        <v>0.172502632872122</v>
      </c>
      <c r="AS9" s="14">
        <v>0.41689816830766302</v>
      </c>
      <c r="AT9" s="14">
        <v>0.15326416018465699</v>
      </c>
      <c r="AU9" s="14"/>
      <c r="AV9" s="14" t="s">
        <v>84</v>
      </c>
      <c r="AW9" s="14">
        <v>0.225002486153424</v>
      </c>
      <c r="AX9" s="14">
        <v>0.18293382505527001</v>
      </c>
      <c r="AY9" s="14">
        <v>0.15623267002841901</v>
      </c>
      <c r="AZ9" s="14">
        <v>0.11287507589976201</v>
      </c>
      <c r="BA9" s="14"/>
      <c r="BB9" s="14">
        <v>0.269317775280217</v>
      </c>
      <c r="BC9" s="14">
        <v>0.50406204343584804</v>
      </c>
      <c r="BD9" s="14">
        <v>0.26040807672783001</v>
      </c>
      <c r="BE9" s="14"/>
      <c r="BF9" s="14">
        <v>0.353416374276529</v>
      </c>
    </row>
    <row r="10" spans="2:58" x14ac:dyDescent="0.35">
      <c r="B10" s="15" t="s">
        <v>106</v>
      </c>
      <c r="C10" s="14">
        <v>0.19197367043755401</v>
      </c>
      <c r="D10" s="14">
        <v>0.21542602228633301</v>
      </c>
      <c r="E10" s="14">
        <v>0.16867629018319</v>
      </c>
      <c r="F10" s="14"/>
      <c r="G10" s="14">
        <v>0.143977172803464</v>
      </c>
      <c r="H10" s="14">
        <v>0.196776854760636</v>
      </c>
      <c r="I10" s="14">
        <v>0.21144368391413401</v>
      </c>
      <c r="J10" s="14">
        <v>0.18296057526780499</v>
      </c>
      <c r="K10" s="14">
        <v>0.19271707220523701</v>
      </c>
      <c r="L10" s="14">
        <v>0.21102812769608101</v>
      </c>
      <c r="M10" s="14"/>
      <c r="N10" s="14">
        <v>0.17131341764868899</v>
      </c>
      <c r="O10" s="14">
        <v>0.21375800159965599</v>
      </c>
      <c r="P10" s="14">
        <v>0.19066024285857</v>
      </c>
      <c r="Q10" s="14">
        <v>0.19434424105423001</v>
      </c>
      <c r="R10" s="14"/>
      <c r="S10" s="14">
        <v>0.19111830305090399</v>
      </c>
      <c r="T10" s="14">
        <v>0.184492609174497</v>
      </c>
      <c r="U10" s="14">
        <v>0.25273510098409402</v>
      </c>
      <c r="V10" s="14">
        <v>0.18941235546709601</v>
      </c>
      <c r="W10" s="14">
        <v>0.198959753969286</v>
      </c>
      <c r="X10" s="14">
        <v>0.194410669388313</v>
      </c>
      <c r="Y10" s="14">
        <v>0.186743676215474</v>
      </c>
      <c r="Z10" s="14">
        <v>0.29592514042142798</v>
      </c>
      <c r="AA10" s="14">
        <v>0.19383472146722</v>
      </c>
      <c r="AB10" s="14">
        <v>8.5402522810969106E-2</v>
      </c>
      <c r="AC10" s="14">
        <v>0.20676642251486299</v>
      </c>
      <c r="AD10" s="14">
        <v>0.21462882602897701</v>
      </c>
      <c r="AE10" s="14"/>
      <c r="AF10" s="14">
        <v>0.21533164089999901</v>
      </c>
      <c r="AG10" s="14">
        <v>0.19283048586598001</v>
      </c>
      <c r="AH10" s="14">
        <v>0.154952148684808</v>
      </c>
      <c r="AI10" s="14"/>
      <c r="AJ10" s="14">
        <v>0.240644451461411</v>
      </c>
      <c r="AK10" s="14">
        <v>0.16615359340886801</v>
      </c>
      <c r="AL10" s="14">
        <v>0.16820624316174801</v>
      </c>
      <c r="AM10" s="14">
        <v>0.244030764069048</v>
      </c>
      <c r="AN10" s="14">
        <v>0.183419987165093</v>
      </c>
      <c r="AO10" s="14"/>
      <c r="AP10" s="14">
        <v>0.253011090955722</v>
      </c>
      <c r="AQ10" s="14">
        <v>0.17989044479896099</v>
      </c>
      <c r="AR10" s="14">
        <v>0.124816444693572</v>
      </c>
      <c r="AS10" s="14">
        <v>0.209922660731202</v>
      </c>
      <c r="AT10" s="14">
        <v>0.23909413646136701</v>
      </c>
      <c r="AU10" s="14"/>
      <c r="AV10" s="14" t="s">
        <v>84</v>
      </c>
      <c r="AW10" s="14">
        <v>0.171932264610478</v>
      </c>
      <c r="AX10" s="14">
        <v>0.18258260309421501</v>
      </c>
      <c r="AY10" s="14">
        <v>0.18200982223454601</v>
      </c>
      <c r="AZ10" s="14">
        <v>0.17702423711742399</v>
      </c>
      <c r="BA10" s="14"/>
      <c r="BB10" s="14">
        <v>0.17796779087617501</v>
      </c>
      <c r="BC10" s="14">
        <v>0.239383106079819</v>
      </c>
      <c r="BD10" s="14">
        <v>0.35322888118902801</v>
      </c>
      <c r="BE10" s="14"/>
      <c r="BF10" s="14">
        <v>0.23282613833313501</v>
      </c>
    </row>
    <row r="11" spans="2:58" ht="29" x14ac:dyDescent="0.35">
      <c r="B11" s="15" t="s">
        <v>107</v>
      </c>
      <c r="C11" s="14">
        <v>0.38526848157286803</v>
      </c>
      <c r="D11" s="14">
        <v>0.345325758385709</v>
      </c>
      <c r="E11" s="14">
        <v>0.425486461814581</v>
      </c>
      <c r="F11" s="14"/>
      <c r="G11" s="14">
        <v>0.467427557329608</v>
      </c>
      <c r="H11" s="14">
        <v>0.44661587227961203</v>
      </c>
      <c r="I11" s="14">
        <v>0.40370165105015499</v>
      </c>
      <c r="J11" s="14">
        <v>0.39996078578517602</v>
      </c>
      <c r="K11" s="14">
        <v>0.29686892876096199</v>
      </c>
      <c r="L11" s="14">
        <v>0.31321459878380398</v>
      </c>
      <c r="M11" s="14"/>
      <c r="N11" s="14">
        <v>0.38709045123935898</v>
      </c>
      <c r="O11" s="14">
        <v>0.39895085377384198</v>
      </c>
      <c r="P11" s="14">
        <v>0.40098108691811502</v>
      </c>
      <c r="Q11" s="14">
        <v>0.35444723543653101</v>
      </c>
      <c r="R11" s="14"/>
      <c r="S11" s="14">
        <v>0.41291151126220599</v>
      </c>
      <c r="T11" s="14">
        <v>0.44853690155117398</v>
      </c>
      <c r="U11" s="14">
        <v>0.35703022323614902</v>
      </c>
      <c r="V11" s="14">
        <v>0.37063678817913798</v>
      </c>
      <c r="W11" s="14">
        <v>0.44436148202136599</v>
      </c>
      <c r="X11" s="14">
        <v>0.43143793037479</v>
      </c>
      <c r="Y11" s="14">
        <v>0.361955334341373</v>
      </c>
      <c r="Z11" s="14">
        <v>0.45460086722961301</v>
      </c>
      <c r="AA11" s="14">
        <v>0.41432071461318698</v>
      </c>
      <c r="AB11" s="14">
        <v>0.16437327764911699</v>
      </c>
      <c r="AC11" s="14">
        <v>0.42366077101134297</v>
      </c>
      <c r="AD11" s="14">
        <v>0.28674250031896698</v>
      </c>
      <c r="AE11" s="14"/>
      <c r="AF11" s="14">
        <v>0.29941260311961598</v>
      </c>
      <c r="AG11" s="14">
        <v>0.408569212155385</v>
      </c>
      <c r="AH11" s="14">
        <v>0.509125723525927</v>
      </c>
      <c r="AI11" s="14"/>
      <c r="AJ11" s="14">
        <v>0.274830951944116</v>
      </c>
      <c r="AK11" s="14">
        <v>0.484844571782098</v>
      </c>
      <c r="AL11" s="14">
        <v>0.447513914072172</v>
      </c>
      <c r="AM11" s="14">
        <v>0.17507002757520601</v>
      </c>
      <c r="AN11" s="14">
        <v>0.46353702933596502</v>
      </c>
      <c r="AO11" s="14"/>
      <c r="AP11" s="14">
        <v>0.26898142003327102</v>
      </c>
      <c r="AQ11" s="14">
        <v>0.47407678367318301</v>
      </c>
      <c r="AR11" s="14">
        <v>0.52044938852483902</v>
      </c>
      <c r="AS11" s="14">
        <v>0.25217665831894298</v>
      </c>
      <c r="AT11" s="14">
        <v>0.35089547465952797</v>
      </c>
      <c r="AU11" s="14"/>
      <c r="AV11" s="14" t="s">
        <v>84</v>
      </c>
      <c r="AW11" s="14">
        <v>0.37965366769632702</v>
      </c>
      <c r="AX11" s="14">
        <v>0.42304174121112798</v>
      </c>
      <c r="AY11" s="14">
        <v>0.42210562335717899</v>
      </c>
      <c r="AZ11" s="14">
        <v>0.35847862802220598</v>
      </c>
      <c r="BA11" s="14"/>
      <c r="BB11" s="14">
        <v>0.40207628847117499</v>
      </c>
      <c r="BC11" s="14">
        <v>0.19009366783203399</v>
      </c>
      <c r="BD11" s="14">
        <v>0.26847785080680298</v>
      </c>
      <c r="BE11" s="14"/>
      <c r="BF11" s="14">
        <v>0.29333155740764599</v>
      </c>
    </row>
    <row r="12" spans="2:58" x14ac:dyDescent="0.35">
      <c r="B12" s="15" t="s">
        <v>108</v>
      </c>
      <c r="C12" s="14">
        <v>8.8828491117024594E-2</v>
      </c>
      <c r="D12" s="14">
        <v>8.9119307699340594E-2</v>
      </c>
      <c r="E12" s="14">
        <v>8.7793882665280806E-2</v>
      </c>
      <c r="F12" s="14"/>
      <c r="G12" s="14">
        <v>0.117418917593664</v>
      </c>
      <c r="H12" s="14">
        <v>0.11039228354335801</v>
      </c>
      <c r="I12" s="14">
        <v>9.7311446363366E-2</v>
      </c>
      <c r="J12" s="14">
        <v>8.5096689100373296E-2</v>
      </c>
      <c r="K12" s="14">
        <v>7.6097347648726305E-2</v>
      </c>
      <c r="L12" s="14">
        <v>5.6984598083431197E-2</v>
      </c>
      <c r="M12" s="14"/>
      <c r="N12" s="14">
        <v>0.11307884227192801</v>
      </c>
      <c r="O12" s="14">
        <v>6.2543486821281705E-2</v>
      </c>
      <c r="P12" s="14">
        <v>8.2134064103292603E-2</v>
      </c>
      <c r="Q12" s="14">
        <v>9.5413582231188399E-2</v>
      </c>
      <c r="R12" s="14"/>
      <c r="S12" s="14">
        <v>0.105475176936839</v>
      </c>
      <c r="T12" s="14">
        <v>5.6641931782256398E-2</v>
      </c>
      <c r="U12" s="14">
        <v>6.7717009070553502E-2</v>
      </c>
      <c r="V12" s="14">
        <v>7.8270957162597299E-2</v>
      </c>
      <c r="W12" s="14">
        <v>6.1691144362825398E-2</v>
      </c>
      <c r="X12" s="14">
        <v>7.6949837359949605E-2</v>
      </c>
      <c r="Y12" s="14">
        <v>7.5771848280365803E-2</v>
      </c>
      <c r="Z12" s="14">
        <v>7.3358546679291398E-2</v>
      </c>
      <c r="AA12" s="14">
        <v>6.8780654942471001E-2</v>
      </c>
      <c r="AB12" s="14">
        <v>0.17898635974473501</v>
      </c>
      <c r="AC12" s="14">
        <v>8.4169136536146397E-2</v>
      </c>
      <c r="AD12" s="14">
        <v>0.20407048662435301</v>
      </c>
      <c r="AE12" s="14"/>
      <c r="AF12" s="14">
        <v>5.3842053200091403E-2</v>
      </c>
      <c r="AG12" s="14">
        <v>0.116425858148789</v>
      </c>
      <c r="AH12" s="14">
        <v>6.9754745107137403E-2</v>
      </c>
      <c r="AI12" s="14"/>
      <c r="AJ12" s="14">
        <v>4.8396058962360398E-2</v>
      </c>
      <c r="AK12" s="14">
        <v>0.12726441787923901</v>
      </c>
      <c r="AL12" s="14">
        <v>6.93471917019539E-2</v>
      </c>
      <c r="AM12" s="14">
        <v>0</v>
      </c>
      <c r="AN12" s="14">
        <v>5.5333219686337497E-2</v>
      </c>
      <c r="AO12" s="14"/>
      <c r="AP12" s="14">
        <v>6.9069775069453096E-2</v>
      </c>
      <c r="AQ12" s="14">
        <v>0.113896488212996</v>
      </c>
      <c r="AR12" s="14">
        <v>6.5597380272124098E-2</v>
      </c>
      <c r="AS12" s="14">
        <v>3.4850783691829298E-2</v>
      </c>
      <c r="AT12" s="14">
        <v>4.1911380612688801E-2</v>
      </c>
      <c r="AU12" s="14"/>
      <c r="AV12" s="14" t="s">
        <v>84</v>
      </c>
      <c r="AW12" s="14">
        <v>9.3155102593202005E-2</v>
      </c>
      <c r="AX12" s="14">
        <v>0.102162294444923</v>
      </c>
      <c r="AY12" s="14">
        <v>0.12832082460142999</v>
      </c>
      <c r="AZ12" s="14">
        <v>0.15204810273075001</v>
      </c>
      <c r="BA12" s="14"/>
      <c r="BB12" s="14">
        <v>6.0886804693779203E-2</v>
      </c>
      <c r="BC12" s="14">
        <v>7.7551727679953204E-3</v>
      </c>
      <c r="BD12" s="14">
        <v>2.5017306455856599E-2</v>
      </c>
      <c r="BE12" s="14"/>
      <c r="BF12" s="14">
        <v>3.6840615202751302E-2</v>
      </c>
    </row>
    <row r="13" spans="2:58" x14ac:dyDescent="0.35">
      <c r="B13" s="15" t="s">
        <v>109</v>
      </c>
      <c r="C13" s="14">
        <v>3.9458759521316798E-2</v>
      </c>
      <c r="D13" s="14">
        <v>3.5934031318643297E-2</v>
      </c>
      <c r="E13" s="14">
        <v>4.20016921322236E-2</v>
      </c>
      <c r="F13" s="14"/>
      <c r="G13" s="14">
        <v>2.7235967272430699E-2</v>
      </c>
      <c r="H13" s="14">
        <v>6.8462095946001195E-2</v>
      </c>
      <c r="I13" s="14">
        <v>5.3728815992472201E-2</v>
      </c>
      <c r="J13" s="14">
        <v>2.16713712457763E-2</v>
      </c>
      <c r="K13" s="14">
        <v>3.3187521724873603E-2</v>
      </c>
      <c r="L13" s="14">
        <v>3.11333821002375E-2</v>
      </c>
      <c r="M13" s="14"/>
      <c r="N13" s="14">
        <v>6.2019188999498702E-2</v>
      </c>
      <c r="O13" s="14">
        <v>3.1991524430755397E-2</v>
      </c>
      <c r="P13" s="14">
        <v>2.6571585875763699E-2</v>
      </c>
      <c r="Q13" s="14">
        <v>3.4880204269759303E-2</v>
      </c>
      <c r="R13" s="14"/>
      <c r="S13" s="14">
        <v>4.4978848527043001E-2</v>
      </c>
      <c r="T13" s="14">
        <v>1.12984817900449E-2</v>
      </c>
      <c r="U13" s="14">
        <v>1.15662885832346E-2</v>
      </c>
      <c r="V13" s="14">
        <v>1.14337786770992E-2</v>
      </c>
      <c r="W13" s="14">
        <v>2.02063300477133E-2</v>
      </c>
      <c r="X13" s="14">
        <v>3.3402585361533302E-2</v>
      </c>
      <c r="Y13" s="14">
        <v>1.09435235565934E-2</v>
      </c>
      <c r="Z13" s="14">
        <v>2.30821184388099E-2</v>
      </c>
      <c r="AA13" s="14">
        <v>4.29832933463868E-2</v>
      </c>
      <c r="AB13" s="14">
        <v>0.192914097375636</v>
      </c>
      <c r="AC13" s="14">
        <v>1.87324190712925E-2</v>
      </c>
      <c r="AD13" s="14">
        <v>1.6228201830388301E-2</v>
      </c>
      <c r="AE13" s="14"/>
      <c r="AF13" s="14">
        <v>2.1619769028560502E-2</v>
      </c>
      <c r="AG13" s="14">
        <v>6.3630186183011195E-2</v>
      </c>
      <c r="AH13" s="14">
        <v>3.4346146797881102E-2</v>
      </c>
      <c r="AI13" s="14"/>
      <c r="AJ13" s="14">
        <v>1.65305448223588E-2</v>
      </c>
      <c r="AK13" s="14">
        <v>3.5233240887041203E-2</v>
      </c>
      <c r="AL13" s="14">
        <v>3.3237182731186803E-2</v>
      </c>
      <c r="AM13" s="14">
        <v>0</v>
      </c>
      <c r="AN13" s="14">
        <v>3.6868493806722198E-2</v>
      </c>
      <c r="AO13" s="14"/>
      <c r="AP13" s="14">
        <v>2.61431241390911E-2</v>
      </c>
      <c r="AQ13" s="14">
        <v>2.9656248608301499E-2</v>
      </c>
      <c r="AR13" s="14">
        <v>3.5096311012615497E-2</v>
      </c>
      <c r="AS13" s="14">
        <v>1.2460543308846E-2</v>
      </c>
      <c r="AT13" s="14">
        <v>1.4713154196335501E-2</v>
      </c>
      <c r="AU13" s="14"/>
      <c r="AV13" s="14" t="s">
        <v>84</v>
      </c>
      <c r="AW13" s="14">
        <v>1.6140370582396601E-2</v>
      </c>
      <c r="AX13" s="14">
        <v>5.1441204084934598E-2</v>
      </c>
      <c r="AY13" s="14">
        <v>6.0676490944044099E-2</v>
      </c>
      <c r="AZ13" s="14">
        <v>0.158046532389709</v>
      </c>
      <c r="BA13" s="14"/>
      <c r="BB13" s="14">
        <v>2.75934300243138E-2</v>
      </c>
      <c r="BC13" s="14">
        <v>1.41027620408062E-2</v>
      </c>
      <c r="BD13" s="14">
        <v>0</v>
      </c>
      <c r="BE13" s="14"/>
      <c r="BF13" s="14">
        <v>1.6285680777990301E-2</v>
      </c>
    </row>
    <row r="14" spans="2:58" x14ac:dyDescent="0.35">
      <c r="B14" s="15" t="s">
        <v>97</v>
      </c>
      <c r="C14" s="14">
        <v>7.9260284826250693E-2</v>
      </c>
      <c r="D14" s="14">
        <v>4.8619772156795797E-2</v>
      </c>
      <c r="E14" s="14">
        <v>0.109473308970755</v>
      </c>
      <c r="F14" s="14"/>
      <c r="G14" s="14">
        <v>0.15866429624749601</v>
      </c>
      <c r="H14" s="14">
        <v>6.3277147395203598E-2</v>
      </c>
      <c r="I14" s="14">
        <v>5.7956788869144397E-2</v>
      </c>
      <c r="J14" s="14">
        <v>4.6570144239071902E-2</v>
      </c>
      <c r="K14" s="14">
        <v>9.0284561927003806E-2</v>
      </c>
      <c r="L14" s="14">
        <v>7.5963452019029695E-2</v>
      </c>
      <c r="M14" s="14"/>
      <c r="N14" s="14">
        <v>5.9286532521495801E-2</v>
      </c>
      <c r="O14" s="14">
        <v>7.0631278178051093E-2</v>
      </c>
      <c r="P14" s="14">
        <v>8.2111753981150101E-2</v>
      </c>
      <c r="Q14" s="14">
        <v>0.104439330647924</v>
      </c>
      <c r="R14" s="14"/>
      <c r="S14" s="14">
        <v>7.2074021489755502E-2</v>
      </c>
      <c r="T14" s="14">
        <v>9.5140130906249801E-2</v>
      </c>
      <c r="U14" s="14">
        <v>9.05599334185484E-2</v>
      </c>
      <c r="V14" s="14">
        <v>8.6769871788491895E-2</v>
      </c>
      <c r="W14" s="14">
        <v>6.75424912225253E-2</v>
      </c>
      <c r="X14" s="14">
        <v>0.12394703383606701</v>
      </c>
      <c r="Y14" s="14">
        <v>0.14698623662899499</v>
      </c>
      <c r="Z14" s="14">
        <v>2.3864420764298299E-2</v>
      </c>
      <c r="AA14" s="14">
        <v>7.1337309079661404E-2</v>
      </c>
      <c r="AB14" s="14">
        <v>1.07237758038918E-2</v>
      </c>
      <c r="AC14" s="14">
        <v>4.7655735254799603E-2</v>
      </c>
      <c r="AD14" s="14">
        <v>6.4996114792291101E-2</v>
      </c>
      <c r="AE14" s="14"/>
      <c r="AF14" s="14">
        <v>5.7225579656566598E-2</v>
      </c>
      <c r="AG14" s="14">
        <v>4.8510574370892498E-2</v>
      </c>
      <c r="AH14" s="14">
        <v>0.151203277218496</v>
      </c>
      <c r="AI14" s="14"/>
      <c r="AJ14" s="14">
        <v>6.2162170436471799E-2</v>
      </c>
      <c r="AK14" s="14">
        <v>5.2658981289607401E-2</v>
      </c>
      <c r="AL14" s="14">
        <v>5.6971485255267101E-2</v>
      </c>
      <c r="AM14" s="14">
        <v>3.5373639914273197E-2</v>
      </c>
      <c r="AN14" s="14">
        <v>0.145547969006078</v>
      </c>
      <c r="AO14" s="14"/>
      <c r="AP14" s="14">
        <v>6.2029758511512698E-2</v>
      </c>
      <c r="AQ14" s="14">
        <v>5.50263865546579E-2</v>
      </c>
      <c r="AR14" s="14">
        <v>8.15378426247272E-2</v>
      </c>
      <c r="AS14" s="14">
        <v>7.3691185641516402E-2</v>
      </c>
      <c r="AT14" s="14">
        <v>0.200121693885424</v>
      </c>
      <c r="AU14" s="14"/>
      <c r="AV14" s="14" t="s">
        <v>84</v>
      </c>
      <c r="AW14" s="14">
        <v>0.11411610836417301</v>
      </c>
      <c r="AX14" s="14">
        <v>5.7838332109530197E-2</v>
      </c>
      <c r="AY14" s="14">
        <v>5.0654568834382303E-2</v>
      </c>
      <c r="AZ14" s="14">
        <v>4.1527423840149201E-2</v>
      </c>
      <c r="BA14" s="14"/>
      <c r="BB14" s="14">
        <v>6.2157910654339503E-2</v>
      </c>
      <c r="BC14" s="14">
        <v>4.4603247843497597E-2</v>
      </c>
      <c r="BD14" s="14">
        <v>9.2867884820482693E-2</v>
      </c>
      <c r="BE14" s="14"/>
      <c r="BF14" s="14">
        <v>6.72996340019483E-2</v>
      </c>
    </row>
    <row r="15" spans="2:58" x14ac:dyDescent="0.35">
      <c r="B15" s="15" t="s">
        <v>110</v>
      </c>
      <c r="C15" s="21">
        <v>0.40718398296253999</v>
      </c>
      <c r="D15" s="21">
        <v>0.48100113043951098</v>
      </c>
      <c r="E15" s="21">
        <v>0.33524465441716</v>
      </c>
      <c r="F15" s="21"/>
      <c r="G15" s="21">
        <v>0.22925326155680001</v>
      </c>
      <c r="H15" s="21">
        <v>0.31125260083582501</v>
      </c>
      <c r="I15" s="21">
        <v>0.38730129772486299</v>
      </c>
      <c r="J15" s="21">
        <v>0.44670100962960202</v>
      </c>
      <c r="K15" s="21">
        <v>0.50356163993843495</v>
      </c>
      <c r="L15" s="21">
        <v>0.52270396901349803</v>
      </c>
      <c r="M15" s="21"/>
      <c r="N15" s="21">
        <v>0.37852498496771902</v>
      </c>
      <c r="O15" s="21">
        <v>0.43588285679606897</v>
      </c>
      <c r="P15" s="21">
        <v>0.40820150912167902</v>
      </c>
      <c r="Q15" s="21">
        <v>0.41081964741459798</v>
      </c>
      <c r="R15" s="21"/>
      <c r="S15" s="21">
        <v>0.36456044178415598</v>
      </c>
      <c r="T15" s="21">
        <v>0.38838255397027399</v>
      </c>
      <c r="U15" s="21">
        <v>0.47312654569151402</v>
      </c>
      <c r="V15" s="21">
        <v>0.45288860419267302</v>
      </c>
      <c r="W15" s="21">
        <v>0.40619855234557001</v>
      </c>
      <c r="X15" s="21">
        <v>0.33426261306765997</v>
      </c>
      <c r="Y15" s="21">
        <v>0.40434305719267299</v>
      </c>
      <c r="Z15" s="21">
        <v>0.42509404688798802</v>
      </c>
      <c r="AA15" s="21">
        <v>0.40257802801829401</v>
      </c>
      <c r="AB15" s="21">
        <v>0.45300248942662102</v>
      </c>
      <c r="AC15" s="21">
        <v>0.42578193812641801</v>
      </c>
      <c r="AD15" s="21">
        <v>0.42796269643400098</v>
      </c>
      <c r="AE15" s="21"/>
      <c r="AF15" s="21">
        <v>0.56789999499516597</v>
      </c>
      <c r="AG15" s="21">
        <v>0.36286416914192199</v>
      </c>
      <c r="AH15" s="21">
        <v>0.235570107350558</v>
      </c>
      <c r="AI15" s="21"/>
      <c r="AJ15" s="21">
        <v>0.59808027383469298</v>
      </c>
      <c r="AK15" s="21">
        <v>0.29999878816201497</v>
      </c>
      <c r="AL15" s="21">
        <v>0.39293022623942098</v>
      </c>
      <c r="AM15" s="21">
        <v>0.78955633251052104</v>
      </c>
      <c r="AN15" s="21">
        <v>0.29871328816489701</v>
      </c>
      <c r="AO15" s="21"/>
      <c r="AP15" s="21">
        <v>0.57377592224667195</v>
      </c>
      <c r="AQ15" s="21">
        <v>0.32734409295086098</v>
      </c>
      <c r="AR15" s="21">
        <v>0.29731907756569398</v>
      </c>
      <c r="AS15" s="21">
        <v>0.62682082903886605</v>
      </c>
      <c r="AT15" s="21">
        <v>0.39235829664602401</v>
      </c>
      <c r="AU15" s="21"/>
      <c r="AV15" s="21" t="s">
        <v>84</v>
      </c>
      <c r="AW15" s="21">
        <v>0.396934750763902</v>
      </c>
      <c r="AX15" s="21">
        <v>0.36551642814948498</v>
      </c>
      <c r="AY15" s="21">
        <v>0.33824249226296499</v>
      </c>
      <c r="AZ15" s="21">
        <v>0.28989931301718602</v>
      </c>
      <c r="BA15" s="21"/>
      <c r="BB15" s="21">
        <v>0.44728556615639198</v>
      </c>
      <c r="BC15" s="21">
        <v>0.74344514951566698</v>
      </c>
      <c r="BD15" s="21">
        <v>0.61363695791685802</v>
      </c>
      <c r="BE15" s="21"/>
      <c r="BF15" s="21">
        <v>0.58624251260966398</v>
      </c>
    </row>
    <row r="16" spans="2:58" x14ac:dyDescent="0.35">
      <c r="B16" s="15" t="s">
        <v>111</v>
      </c>
      <c r="C16" s="21">
        <v>0.12828725063834101</v>
      </c>
      <c r="D16" s="21">
        <v>0.12505333901798399</v>
      </c>
      <c r="E16" s="21">
        <v>0.129795574797504</v>
      </c>
      <c r="F16" s="21"/>
      <c r="G16" s="21">
        <v>0.14465488486609501</v>
      </c>
      <c r="H16" s="21">
        <v>0.17885437948935901</v>
      </c>
      <c r="I16" s="21">
        <v>0.15104026235583801</v>
      </c>
      <c r="J16" s="21">
        <v>0.10676806034615</v>
      </c>
      <c r="K16" s="21">
        <v>0.1092848693736</v>
      </c>
      <c r="L16" s="21">
        <v>8.8117980183668704E-2</v>
      </c>
      <c r="M16" s="21"/>
      <c r="N16" s="21">
        <v>0.17509803127142701</v>
      </c>
      <c r="O16" s="21">
        <v>9.4535011252037199E-2</v>
      </c>
      <c r="P16" s="21">
        <v>0.108705649979056</v>
      </c>
      <c r="Q16" s="21">
        <v>0.130293786500948</v>
      </c>
      <c r="R16" s="21"/>
      <c r="S16" s="21">
        <v>0.15045402546388201</v>
      </c>
      <c r="T16" s="21">
        <v>6.7940413572301295E-2</v>
      </c>
      <c r="U16" s="21">
        <v>7.9283297653787999E-2</v>
      </c>
      <c r="V16" s="21">
        <v>8.9704735839696501E-2</v>
      </c>
      <c r="W16" s="21">
        <v>8.1897474410538698E-2</v>
      </c>
      <c r="X16" s="21">
        <v>0.110352422721483</v>
      </c>
      <c r="Y16" s="21">
        <v>8.6715371836959196E-2</v>
      </c>
      <c r="Z16" s="21">
        <v>9.6440665118101301E-2</v>
      </c>
      <c r="AA16" s="21">
        <v>0.11176394828885799</v>
      </c>
      <c r="AB16" s="21">
        <v>0.37190045712037001</v>
      </c>
      <c r="AC16" s="21">
        <v>0.10290155560743899</v>
      </c>
      <c r="AD16" s="21">
        <v>0.22029868845474199</v>
      </c>
      <c r="AE16" s="21"/>
      <c r="AF16" s="21">
        <v>7.5461822228651998E-2</v>
      </c>
      <c r="AG16" s="21">
        <v>0.1800560443318</v>
      </c>
      <c r="AH16" s="21">
        <v>0.10410089190501901</v>
      </c>
      <c r="AI16" s="21"/>
      <c r="AJ16" s="21">
        <v>6.4926603784719095E-2</v>
      </c>
      <c r="AK16" s="21">
        <v>0.16249765876628</v>
      </c>
      <c r="AL16" s="21">
        <v>0.102584374433141</v>
      </c>
      <c r="AM16" s="21">
        <v>0</v>
      </c>
      <c r="AN16" s="21">
        <v>9.2201713493059695E-2</v>
      </c>
      <c r="AO16" s="21"/>
      <c r="AP16" s="21">
        <v>9.5212899208544199E-2</v>
      </c>
      <c r="AQ16" s="21">
        <v>0.14355273682129699</v>
      </c>
      <c r="AR16" s="21">
        <v>0.10069369128474</v>
      </c>
      <c r="AS16" s="21">
        <v>4.73113270006753E-2</v>
      </c>
      <c r="AT16" s="21">
        <v>5.66245348090244E-2</v>
      </c>
      <c r="AU16" s="21"/>
      <c r="AV16" s="21" t="s">
        <v>84</v>
      </c>
      <c r="AW16" s="21">
        <v>0.109295473175599</v>
      </c>
      <c r="AX16" s="21">
        <v>0.153603498529857</v>
      </c>
      <c r="AY16" s="21">
        <v>0.188997315545474</v>
      </c>
      <c r="AZ16" s="21">
        <v>0.31009463512045898</v>
      </c>
      <c r="BA16" s="21"/>
      <c r="BB16" s="21">
        <v>8.8480234718093007E-2</v>
      </c>
      <c r="BC16" s="21">
        <v>2.18579348088015E-2</v>
      </c>
      <c r="BD16" s="21">
        <v>2.5017306455856599E-2</v>
      </c>
      <c r="BE16" s="21"/>
      <c r="BF16" s="21">
        <v>5.31262959807417E-2</v>
      </c>
    </row>
    <row r="17" spans="2:58" x14ac:dyDescent="0.35">
      <c r="B17" s="15" t="s">
        <v>112</v>
      </c>
      <c r="C17" s="22">
        <v>0.27889673232419898</v>
      </c>
      <c r="D17" s="22">
        <v>0.35594779142152699</v>
      </c>
      <c r="E17" s="22">
        <v>0.205449079619655</v>
      </c>
      <c r="F17" s="22"/>
      <c r="G17" s="22">
        <v>8.4598376690704996E-2</v>
      </c>
      <c r="H17" s="22">
        <v>0.13239822134646601</v>
      </c>
      <c r="I17" s="22">
        <v>0.23626103536902399</v>
      </c>
      <c r="J17" s="22">
        <v>0.33993294928345302</v>
      </c>
      <c r="K17" s="22">
        <v>0.39427677056483501</v>
      </c>
      <c r="L17" s="22">
        <v>0.43458598882982902</v>
      </c>
      <c r="M17" s="22"/>
      <c r="N17" s="22">
        <v>0.20342695369629199</v>
      </c>
      <c r="O17" s="22">
        <v>0.34134784554403202</v>
      </c>
      <c r="P17" s="22">
        <v>0.299495859142622</v>
      </c>
      <c r="Q17" s="22">
        <v>0.28052586091365</v>
      </c>
      <c r="R17" s="22"/>
      <c r="S17" s="22">
        <v>0.214106416320274</v>
      </c>
      <c r="T17" s="22">
        <v>0.32044214039797297</v>
      </c>
      <c r="U17" s="22">
        <v>0.39384324803772602</v>
      </c>
      <c r="V17" s="22">
        <v>0.363183868352977</v>
      </c>
      <c r="W17" s="22">
        <v>0.32430107793503199</v>
      </c>
      <c r="X17" s="22">
        <v>0.22391019034617701</v>
      </c>
      <c r="Y17" s="22">
        <v>0.31762768535571401</v>
      </c>
      <c r="Z17" s="22">
        <v>0.32865338176988601</v>
      </c>
      <c r="AA17" s="22">
        <v>0.29081407972943601</v>
      </c>
      <c r="AB17" s="22">
        <v>8.1102032306250599E-2</v>
      </c>
      <c r="AC17" s="22">
        <v>0.32288038251897899</v>
      </c>
      <c r="AD17" s="22">
        <v>0.20766400797925899</v>
      </c>
      <c r="AE17" s="22"/>
      <c r="AF17" s="22">
        <v>0.49243817276651403</v>
      </c>
      <c r="AG17" s="22">
        <v>0.18280812481012099</v>
      </c>
      <c r="AH17" s="22">
        <v>0.13146921544553999</v>
      </c>
      <c r="AI17" s="22"/>
      <c r="AJ17" s="22">
        <v>0.53315367004997405</v>
      </c>
      <c r="AK17" s="22">
        <v>0.137501129395735</v>
      </c>
      <c r="AL17" s="22">
        <v>0.29034585180627998</v>
      </c>
      <c r="AM17" s="22">
        <v>0.78955633251052104</v>
      </c>
      <c r="AN17" s="22">
        <v>0.20651157467183701</v>
      </c>
      <c r="AO17" s="22"/>
      <c r="AP17" s="22">
        <v>0.47856302303812698</v>
      </c>
      <c r="AQ17" s="22">
        <v>0.18379135612956399</v>
      </c>
      <c r="AR17" s="22">
        <v>0.196625386280954</v>
      </c>
      <c r="AS17" s="22">
        <v>0.57950950203818996</v>
      </c>
      <c r="AT17" s="22">
        <v>0.33573376183699899</v>
      </c>
      <c r="AU17" s="22"/>
      <c r="AV17" s="22" t="s">
        <v>84</v>
      </c>
      <c r="AW17" s="22">
        <v>0.28763927758830299</v>
      </c>
      <c r="AX17" s="22">
        <v>0.21191292961962699</v>
      </c>
      <c r="AY17" s="22">
        <v>0.14924517671749099</v>
      </c>
      <c r="AZ17" s="22">
        <v>-2.01953221032726E-2</v>
      </c>
      <c r="BA17" s="22"/>
      <c r="BB17" s="22">
        <v>0.35880533143829901</v>
      </c>
      <c r="BC17" s="22">
        <v>0.72158721470686504</v>
      </c>
      <c r="BD17" s="22">
        <v>0.58861965146100204</v>
      </c>
      <c r="BE17" s="22"/>
      <c r="BF17" s="22">
        <v>0.53311621662892295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G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7" width="20.6328125" customWidth="1"/>
  </cols>
  <sheetData>
    <row r="2" spans="2:7" ht="40" customHeight="1" x14ac:dyDescent="0.35">
      <c r="D2" s="30" t="s">
        <v>124</v>
      </c>
      <c r="E2" s="27"/>
      <c r="F2" s="27"/>
      <c r="G2" s="27"/>
    </row>
    <row r="6" spans="2:7" ht="50" customHeight="1" x14ac:dyDescent="0.35">
      <c r="B6" s="17" t="s">
        <v>15</v>
      </c>
      <c r="C6" s="17" t="s">
        <v>120</v>
      </c>
      <c r="D6" s="17" t="s">
        <v>121</v>
      </c>
      <c r="E6" s="17" t="s">
        <v>122</v>
      </c>
      <c r="F6" s="17" t="s">
        <v>123</v>
      </c>
    </row>
    <row r="7" spans="2:7" x14ac:dyDescent="0.35">
      <c r="B7" s="15" t="s">
        <v>105</v>
      </c>
      <c r="C7" s="14">
        <v>0.13581160799245701</v>
      </c>
      <c r="D7" s="14">
        <v>0.399470115133643</v>
      </c>
      <c r="E7" s="14">
        <v>0.33313536708491298</v>
      </c>
      <c r="F7" s="14">
        <v>0.19952696912443599</v>
      </c>
    </row>
    <row r="8" spans="2:7" x14ac:dyDescent="0.35">
      <c r="B8" s="15" t="s">
        <v>106</v>
      </c>
      <c r="C8" s="14">
        <v>0.161718465877079</v>
      </c>
      <c r="D8" s="14">
        <v>0.22407498988588001</v>
      </c>
      <c r="E8" s="14">
        <v>0.161411343019813</v>
      </c>
      <c r="F8" s="14">
        <v>0.18474108200664999</v>
      </c>
    </row>
    <row r="9" spans="2:7" ht="29" x14ac:dyDescent="0.35">
      <c r="B9" s="15" t="s">
        <v>107</v>
      </c>
      <c r="C9" s="14">
        <v>0.43944760435200297</v>
      </c>
      <c r="D9" s="14">
        <v>0.14638573936367</v>
      </c>
      <c r="E9" s="14">
        <v>0.20802720627643401</v>
      </c>
      <c r="F9" s="14">
        <v>0.20112546756418201</v>
      </c>
    </row>
    <row r="10" spans="2:7" x14ac:dyDescent="0.35">
      <c r="B10" s="15" t="s">
        <v>108</v>
      </c>
      <c r="C10" s="14">
        <v>0.13872400465867701</v>
      </c>
      <c r="D10" s="14">
        <v>0.157831684818553</v>
      </c>
      <c r="E10" s="14">
        <v>0.18063671251282601</v>
      </c>
      <c r="F10" s="14">
        <v>0.26549381498875801</v>
      </c>
    </row>
    <row r="11" spans="2:7" x14ac:dyDescent="0.35">
      <c r="B11" s="15" t="s">
        <v>109</v>
      </c>
      <c r="C11" s="14">
        <v>2.5341613660193898E-2</v>
      </c>
      <c r="D11" s="14">
        <v>6.1415330789502703E-2</v>
      </c>
      <c r="E11" s="14">
        <v>9.3581467879220906E-2</v>
      </c>
      <c r="F11" s="14">
        <v>0.12627382419584801</v>
      </c>
    </row>
    <row r="12" spans="2:7" x14ac:dyDescent="0.35">
      <c r="B12" s="15" t="s">
        <v>97</v>
      </c>
      <c r="C12" s="14">
        <v>9.8956703459588596E-2</v>
      </c>
      <c r="D12" s="14">
        <v>1.08221400087526E-2</v>
      </c>
      <c r="E12" s="14">
        <v>2.3207903226793499E-2</v>
      </c>
      <c r="F12" s="14">
        <v>2.2838842120126698E-2</v>
      </c>
    </row>
    <row r="13" spans="2:7" x14ac:dyDescent="0.35">
      <c r="B13" s="23" t="s">
        <v>110</v>
      </c>
      <c r="C13" s="21">
        <v>0.297530073869537</v>
      </c>
      <c r="D13" s="21">
        <v>0.62354510501952198</v>
      </c>
      <c r="E13" s="21">
        <v>0.49454671010472601</v>
      </c>
      <c r="F13" s="21">
        <v>0.38426805113108498</v>
      </c>
    </row>
    <row r="14" spans="2:7" x14ac:dyDescent="0.35">
      <c r="B14" s="23" t="s">
        <v>111</v>
      </c>
      <c r="C14" s="21">
        <v>0.16406561831887101</v>
      </c>
      <c r="D14" s="21">
        <v>0.21924701560805601</v>
      </c>
      <c r="E14" s="21">
        <v>0.27421818039204698</v>
      </c>
      <c r="F14" s="21">
        <v>0.391767639184606</v>
      </c>
    </row>
    <row r="15" spans="2:7" x14ac:dyDescent="0.35">
      <c r="B15" s="23" t="s">
        <v>112</v>
      </c>
      <c r="C15" s="22">
        <v>0.13346445555066599</v>
      </c>
      <c r="D15" s="22">
        <v>0.404298089411466</v>
      </c>
      <c r="E15" s="22">
        <v>0.22032852971267899</v>
      </c>
      <c r="F15" s="22">
        <v>-7.4995880535206304E-3</v>
      </c>
    </row>
    <row r="16" spans="2:7" x14ac:dyDescent="0.35">
      <c r="B16" s="16"/>
      <c r="C16" s="16"/>
      <c r="D16" s="16"/>
      <c r="E16" s="16"/>
      <c r="F16" s="16"/>
    </row>
    <row r="17" spans="2:2" x14ac:dyDescent="0.35">
      <c r="B17" t="s">
        <v>80</v>
      </c>
    </row>
    <row r="18" spans="2:2" x14ac:dyDescent="0.35">
      <c r="B18" t="s">
        <v>81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125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105</v>
      </c>
      <c r="C9" s="14">
        <v>0.399470115133643</v>
      </c>
      <c r="D9" s="14">
        <v>0.39221169067124101</v>
      </c>
      <c r="E9" s="14">
        <v>0.40479858744124297</v>
      </c>
      <c r="F9" s="14"/>
      <c r="G9" s="14">
        <v>0.481894137306971</v>
      </c>
      <c r="H9" s="14">
        <v>0.40216843873615798</v>
      </c>
      <c r="I9" s="14">
        <v>0.45885515519536801</v>
      </c>
      <c r="J9" s="14">
        <v>0.43016074312486402</v>
      </c>
      <c r="K9" s="14">
        <v>0.34645265651586299</v>
      </c>
      <c r="L9" s="14">
        <v>0.30480302600530101</v>
      </c>
      <c r="M9" s="14"/>
      <c r="N9" s="14">
        <v>0.35057450801714801</v>
      </c>
      <c r="O9" s="14">
        <v>0.39805950683885399</v>
      </c>
      <c r="P9" s="14">
        <v>0.41291884111301302</v>
      </c>
      <c r="Q9" s="14">
        <v>0.43958408433954499</v>
      </c>
      <c r="R9" s="14"/>
      <c r="S9" s="14">
        <v>0.36925491798501803</v>
      </c>
      <c r="T9" s="14">
        <v>0.37810124299904302</v>
      </c>
      <c r="U9" s="14">
        <v>0.38638914930296098</v>
      </c>
      <c r="V9" s="14">
        <v>0.34423820627373197</v>
      </c>
      <c r="W9" s="14">
        <v>0.37721583299385503</v>
      </c>
      <c r="X9" s="14">
        <v>0.38870433424226603</v>
      </c>
      <c r="Y9" s="14">
        <v>0.41718138737210902</v>
      </c>
      <c r="Z9" s="14">
        <v>0.44815949184759502</v>
      </c>
      <c r="AA9" s="14">
        <v>0.45527745853451601</v>
      </c>
      <c r="AB9" s="14">
        <v>0.47103253989895999</v>
      </c>
      <c r="AC9" s="14">
        <v>0.43935758956195298</v>
      </c>
      <c r="AD9" s="14">
        <v>0.31989382963891599</v>
      </c>
      <c r="AE9" s="14"/>
      <c r="AF9" s="14">
        <v>0.30989141606415999</v>
      </c>
      <c r="AG9" s="14">
        <v>0.45367239114709501</v>
      </c>
      <c r="AH9" s="14">
        <v>0.35727238142326601</v>
      </c>
      <c r="AI9" s="14"/>
      <c r="AJ9" s="14">
        <v>0.186368116267805</v>
      </c>
      <c r="AK9" s="14">
        <v>0.57122252568194398</v>
      </c>
      <c r="AL9" s="14">
        <v>0.345005871887755</v>
      </c>
      <c r="AM9" s="14">
        <v>0.58197735654711102</v>
      </c>
      <c r="AN9" s="14">
        <v>0.373838784129983</v>
      </c>
      <c r="AO9" s="14"/>
      <c r="AP9" s="14">
        <v>3.4326591070922598E-2</v>
      </c>
      <c r="AQ9" s="14">
        <v>0.55093074512600304</v>
      </c>
      <c r="AR9" s="14">
        <v>0.41570700260562898</v>
      </c>
      <c r="AS9" s="14">
        <v>0.39042524484243502</v>
      </c>
      <c r="AT9" s="14">
        <v>0.25279541916364301</v>
      </c>
      <c r="AU9" s="14"/>
      <c r="AV9" s="14" t="s">
        <v>84</v>
      </c>
      <c r="AW9" s="14">
        <v>0.45307226506822501</v>
      </c>
      <c r="AX9" s="14">
        <v>0.41044576190541299</v>
      </c>
      <c r="AY9" s="14">
        <v>0.34959368498516402</v>
      </c>
      <c r="AZ9" s="14">
        <v>0.51294234504615499</v>
      </c>
      <c r="BA9" s="14"/>
      <c r="BB9" s="14">
        <v>0.44013507412716502</v>
      </c>
      <c r="BC9" s="14">
        <v>0.31943604358210298</v>
      </c>
      <c r="BD9" s="14">
        <v>0.178207445580226</v>
      </c>
      <c r="BE9" s="14"/>
      <c r="BF9" s="14">
        <v>0.32417786545912902</v>
      </c>
    </row>
    <row r="10" spans="2:58" x14ac:dyDescent="0.35">
      <c r="B10" s="15" t="s">
        <v>106</v>
      </c>
      <c r="C10" s="14">
        <v>0.22407498988588001</v>
      </c>
      <c r="D10" s="14">
        <v>0.216940179844198</v>
      </c>
      <c r="E10" s="14">
        <v>0.231717407503582</v>
      </c>
      <c r="F10" s="14"/>
      <c r="G10" s="14">
        <v>0.18840821359813401</v>
      </c>
      <c r="H10" s="14">
        <v>0.24559373331619799</v>
      </c>
      <c r="I10" s="14">
        <v>0.205111172622571</v>
      </c>
      <c r="J10" s="14">
        <v>0.243382784763052</v>
      </c>
      <c r="K10" s="14">
        <v>0.25381031090730899</v>
      </c>
      <c r="L10" s="14">
        <v>0.209999694819195</v>
      </c>
      <c r="M10" s="14"/>
      <c r="N10" s="14">
        <v>0.245957135440487</v>
      </c>
      <c r="O10" s="14">
        <v>0.23673115528921099</v>
      </c>
      <c r="P10" s="14">
        <v>0.21327958903862301</v>
      </c>
      <c r="Q10" s="14">
        <v>0.19884411294252599</v>
      </c>
      <c r="R10" s="14"/>
      <c r="S10" s="14">
        <v>0.202099340505074</v>
      </c>
      <c r="T10" s="14">
        <v>0.21222414753711399</v>
      </c>
      <c r="U10" s="14">
        <v>0.225138430733441</v>
      </c>
      <c r="V10" s="14">
        <v>0.22394007856378001</v>
      </c>
      <c r="W10" s="14">
        <v>0.22506864590596901</v>
      </c>
      <c r="X10" s="14">
        <v>0.198413007288434</v>
      </c>
      <c r="Y10" s="14">
        <v>0.27976665051100502</v>
      </c>
      <c r="Z10" s="14">
        <v>0.26820122694633503</v>
      </c>
      <c r="AA10" s="14">
        <v>0.246332190545061</v>
      </c>
      <c r="AB10" s="14">
        <v>0.20424792458082</v>
      </c>
      <c r="AC10" s="14">
        <v>0.208447541466283</v>
      </c>
      <c r="AD10" s="14">
        <v>0.24741151804311401</v>
      </c>
      <c r="AE10" s="14"/>
      <c r="AF10" s="14">
        <v>0.22923865035188001</v>
      </c>
      <c r="AG10" s="14">
        <v>0.23558986539756099</v>
      </c>
      <c r="AH10" s="14">
        <v>0.21196075162165301</v>
      </c>
      <c r="AI10" s="14"/>
      <c r="AJ10" s="14">
        <v>0.17834714289001999</v>
      </c>
      <c r="AK10" s="14">
        <v>0.23142846814602799</v>
      </c>
      <c r="AL10" s="14">
        <v>0.35050443500651901</v>
      </c>
      <c r="AM10" s="14">
        <v>0.24542024191512199</v>
      </c>
      <c r="AN10" s="14">
        <v>0.23477192756662599</v>
      </c>
      <c r="AO10" s="14"/>
      <c r="AP10" s="14">
        <v>8.7675919007563996E-2</v>
      </c>
      <c r="AQ10" s="14">
        <v>0.23778361650224999</v>
      </c>
      <c r="AR10" s="14">
        <v>0.29320481812692401</v>
      </c>
      <c r="AS10" s="14">
        <v>0.27725662084714597</v>
      </c>
      <c r="AT10" s="14">
        <v>0.28829757820341501</v>
      </c>
      <c r="AU10" s="14"/>
      <c r="AV10" s="14" t="s">
        <v>84</v>
      </c>
      <c r="AW10" s="14">
        <v>0.227371558611973</v>
      </c>
      <c r="AX10" s="14">
        <v>0.222135868883196</v>
      </c>
      <c r="AY10" s="14">
        <v>0.218783872203064</v>
      </c>
      <c r="AZ10" s="14">
        <v>0.205903434880845</v>
      </c>
      <c r="BA10" s="14"/>
      <c r="BB10" s="14">
        <v>0.22139797058056301</v>
      </c>
      <c r="BC10" s="14">
        <v>0.29730738334689499</v>
      </c>
      <c r="BD10" s="14">
        <v>0.26247101840966203</v>
      </c>
      <c r="BE10" s="14"/>
      <c r="BF10" s="14">
        <v>0.262835947115379</v>
      </c>
    </row>
    <row r="11" spans="2:58" ht="29" x14ac:dyDescent="0.35">
      <c r="B11" s="15" t="s">
        <v>107</v>
      </c>
      <c r="C11" s="14">
        <v>0.14638573936367</v>
      </c>
      <c r="D11" s="14">
        <v>0.151224712193084</v>
      </c>
      <c r="E11" s="14">
        <v>0.142083487251774</v>
      </c>
      <c r="F11" s="14"/>
      <c r="G11" s="14">
        <v>0.12147631389035</v>
      </c>
      <c r="H11" s="14">
        <v>0.13440507302955701</v>
      </c>
      <c r="I11" s="14">
        <v>0.14161690725697201</v>
      </c>
      <c r="J11" s="14">
        <v>0.142673139106331</v>
      </c>
      <c r="K11" s="14">
        <v>0.16418843463093599</v>
      </c>
      <c r="L11" s="14">
        <v>0.16763040907528401</v>
      </c>
      <c r="M11" s="14"/>
      <c r="N11" s="14">
        <v>0.16626790352293699</v>
      </c>
      <c r="O11" s="14">
        <v>0.13338874789831301</v>
      </c>
      <c r="P11" s="14">
        <v>0.139618911363521</v>
      </c>
      <c r="Q11" s="14">
        <v>0.14456445709539301</v>
      </c>
      <c r="R11" s="14"/>
      <c r="S11" s="14">
        <v>0.153437953605601</v>
      </c>
      <c r="T11" s="14">
        <v>0.16457976986996201</v>
      </c>
      <c r="U11" s="14">
        <v>0.132765532509385</v>
      </c>
      <c r="V11" s="14">
        <v>0.15363270353276101</v>
      </c>
      <c r="W11" s="14">
        <v>0.153406080876961</v>
      </c>
      <c r="X11" s="14">
        <v>0.14348146020286401</v>
      </c>
      <c r="Y11" s="14">
        <v>0.10624222825589</v>
      </c>
      <c r="Z11" s="14">
        <v>0.11838131594546</v>
      </c>
      <c r="AA11" s="14">
        <v>0.13893071121291001</v>
      </c>
      <c r="AB11" s="14">
        <v>0.16430945301577299</v>
      </c>
      <c r="AC11" s="14">
        <v>0.113863931603082</v>
      </c>
      <c r="AD11" s="14">
        <v>0.21423871503212999</v>
      </c>
      <c r="AE11" s="14"/>
      <c r="AF11" s="14">
        <v>0.17859323031015001</v>
      </c>
      <c r="AG11" s="14">
        <v>0.11415516975182601</v>
      </c>
      <c r="AH11" s="14">
        <v>0.18293877414434101</v>
      </c>
      <c r="AI11" s="14"/>
      <c r="AJ11" s="14">
        <v>0.19829697284722</v>
      </c>
      <c r="AK11" s="14">
        <v>0.104092251897036</v>
      </c>
      <c r="AL11" s="14">
        <v>0.16862597085195399</v>
      </c>
      <c r="AM11" s="14">
        <v>0.10302331566977101</v>
      </c>
      <c r="AN11" s="14">
        <v>0.17754242048416999</v>
      </c>
      <c r="AO11" s="14"/>
      <c r="AP11" s="14">
        <v>0.19401359837662499</v>
      </c>
      <c r="AQ11" s="14">
        <v>0.11709192162964301</v>
      </c>
      <c r="AR11" s="14">
        <v>0.146979945803734</v>
      </c>
      <c r="AS11" s="14">
        <v>0.14309634348658901</v>
      </c>
      <c r="AT11" s="14">
        <v>0.23586048519251801</v>
      </c>
      <c r="AU11" s="14"/>
      <c r="AV11" s="14" t="s">
        <v>84</v>
      </c>
      <c r="AW11" s="14">
        <v>0.13568050282184399</v>
      </c>
      <c r="AX11" s="14">
        <v>0.168640494105257</v>
      </c>
      <c r="AY11" s="14">
        <v>0.13816296420775501</v>
      </c>
      <c r="AZ11" s="14">
        <v>7.1273941722971898E-2</v>
      </c>
      <c r="BA11" s="14"/>
      <c r="BB11" s="14">
        <v>0.18204770578424301</v>
      </c>
      <c r="BC11" s="14">
        <v>0.166994266761749</v>
      </c>
      <c r="BD11" s="14">
        <v>0.30556780789411397</v>
      </c>
      <c r="BE11" s="14"/>
      <c r="BF11" s="14">
        <v>0.20715683088716599</v>
      </c>
    </row>
    <row r="12" spans="2:58" x14ac:dyDescent="0.35">
      <c r="B12" s="15" t="s">
        <v>108</v>
      </c>
      <c r="C12" s="14">
        <v>0.157831684818553</v>
      </c>
      <c r="D12" s="14">
        <v>0.154987554216995</v>
      </c>
      <c r="E12" s="14">
        <v>0.1610804556405</v>
      </c>
      <c r="F12" s="14"/>
      <c r="G12" s="14">
        <v>0.120712903446362</v>
      </c>
      <c r="H12" s="14">
        <v>0.13060370415950301</v>
      </c>
      <c r="I12" s="14">
        <v>0.126364834351093</v>
      </c>
      <c r="J12" s="14">
        <v>0.12373465069551499</v>
      </c>
      <c r="K12" s="14">
        <v>0.16528137515580599</v>
      </c>
      <c r="L12" s="14">
        <v>0.253015278614317</v>
      </c>
      <c r="M12" s="14"/>
      <c r="N12" s="14">
        <v>0.15266742636939201</v>
      </c>
      <c r="O12" s="14">
        <v>0.16447526682324401</v>
      </c>
      <c r="P12" s="14">
        <v>0.158505634276913</v>
      </c>
      <c r="Q12" s="14">
        <v>0.15470258093296499</v>
      </c>
      <c r="R12" s="14"/>
      <c r="S12" s="14">
        <v>0.16102311167535099</v>
      </c>
      <c r="T12" s="14">
        <v>0.16725305683514</v>
      </c>
      <c r="U12" s="14">
        <v>0.177049787890665</v>
      </c>
      <c r="V12" s="14">
        <v>0.20888372775998301</v>
      </c>
      <c r="W12" s="14">
        <v>0.170787461138251</v>
      </c>
      <c r="X12" s="14">
        <v>0.16121719959196501</v>
      </c>
      <c r="Y12" s="14">
        <v>0.133604349950498</v>
      </c>
      <c r="Z12" s="14">
        <v>0.16525796526061001</v>
      </c>
      <c r="AA12" s="14">
        <v>0.12926652466902799</v>
      </c>
      <c r="AB12" s="14">
        <v>0.103571020549124</v>
      </c>
      <c r="AC12" s="14">
        <v>0.174231681048655</v>
      </c>
      <c r="AD12" s="14">
        <v>0.15201892469702399</v>
      </c>
      <c r="AE12" s="14"/>
      <c r="AF12" s="14">
        <v>0.193874371948833</v>
      </c>
      <c r="AG12" s="14">
        <v>0.14002527173799101</v>
      </c>
      <c r="AH12" s="14">
        <v>0.167948353291174</v>
      </c>
      <c r="AI12" s="14"/>
      <c r="AJ12" s="14">
        <v>0.30480746736917103</v>
      </c>
      <c r="AK12" s="14">
        <v>6.6741132953380203E-2</v>
      </c>
      <c r="AL12" s="14">
        <v>0.100636977895599</v>
      </c>
      <c r="AM12" s="14">
        <v>6.9579085867997298E-2</v>
      </c>
      <c r="AN12" s="14">
        <v>0.14185305768901699</v>
      </c>
      <c r="AO12" s="14"/>
      <c r="AP12" s="14">
        <v>0.43516628521933398</v>
      </c>
      <c r="AQ12" s="14">
        <v>7.25947103124987E-2</v>
      </c>
      <c r="AR12" s="14">
        <v>9.3986997625836802E-2</v>
      </c>
      <c r="AS12" s="14">
        <v>0.153347092690964</v>
      </c>
      <c r="AT12" s="14">
        <v>0.16892016078340399</v>
      </c>
      <c r="AU12" s="14"/>
      <c r="AV12" s="14" t="s">
        <v>84</v>
      </c>
      <c r="AW12" s="14">
        <v>0.12560665266387899</v>
      </c>
      <c r="AX12" s="14">
        <v>0.124439634485474</v>
      </c>
      <c r="AY12" s="14">
        <v>0.15994837777957499</v>
      </c>
      <c r="AZ12" s="14">
        <v>0.15945359684091401</v>
      </c>
      <c r="BA12" s="14"/>
      <c r="BB12" s="14">
        <v>0.121363519576125</v>
      </c>
      <c r="BC12" s="14">
        <v>0.182290465204244</v>
      </c>
      <c r="BD12" s="14">
        <v>0.214646456585699</v>
      </c>
      <c r="BE12" s="14"/>
      <c r="BF12" s="14">
        <v>0.169392882613844</v>
      </c>
    </row>
    <row r="13" spans="2:58" x14ac:dyDescent="0.35">
      <c r="B13" s="15" t="s">
        <v>109</v>
      </c>
      <c r="C13" s="14">
        <v>6.1415330789502703E-2</v>
      </c>
      <c r="D13" s="14">
        <v>7.5406802592343794E-2</v>
      </c>
      <c r="E13" s="14">
        <v>4.7907281599332198E-2</v>
      </c>
      <c r="F13" s="14"/>
      <c r="G13" s="14">
        <v>6.5956978772636204E-2</v>
      </c>
      <c r="H13" s="14">
        <v>7.2500615922699296E-2</v>
      </c>
      <c r="I13" s="14">
        <v>5.6418429741184301E-2</v>
      </c>
      <c r="J13" s="14">
        <v>4.9034289898976999E-2</v>
      </c>
      <c r="K13" s="14">
        <v>6.7001227197901303E-2</v>
      </c>
      <c r="L13" s="14">
        <v>5.9779546458857802E-2</v>
      </c>
      <c r="M13" s="14"/>
      <c r="N13" s="14">
        <v>7.8395798461003904E-2</v>
      </c>
      <c r="O13" s="14">
        <v>5.26905310273151E-2</v>
      </c>
      <c r="P13" s="14">
        <v>5.81460155830716E-2</v>
      </c>
      <c r="Q13" s="14">
        <v>5.61161794570081E-2</v>
      </c>
      <c r="R13" s="14"/>
      <c r="S13" s="14">
        <v>0.10184953660491999</v>
      </c>
      <c r="T13" s="14">
        <v>6.7160693599284796E-2</v>
      </c>
      <c r="U13" s="14">
        <v>6.6681321314443306E-2</v>
      </c>
      <c r="V13" s="14">
        <v>5.7524546953457198E-2</v>
      </c>
      <c r="W13" s="14">
        <v>6.7105942538842001E-2</v>
      </c>
      <c r="X13" s="14">
        <v>9.0705815702561393E-2</v>
      </c>
      <c r="Y13" s="14">
        <v>5.2076868154408401E-2</v>
      </c>
      <c r="Z13" s="14">
        <v>0</v>
      </c>
      <c r="AA13" s="14">
        <v>2.18701905377745E-2</v>
      </c>
      <c r="AB13" s="14">
        <v>5.1644526442013103E-2</v>
      </c>
      <c r="AC13" s="14">
        <v>4.6067099740904699E-2</v>
      </c>
      <c r="AD13" s="14">
        <v>5.0170569551936502E-2</v>
      </c>
      <c r="AE13" s="14"/>
      <c r="AF13" s="14">
        <v>7.7806911713774796E-2</v>
      </c>
      <c r="AG13" s="14">
        <v>5.1951352101480101E-2</v>
      </c>
      <c r="AH13" s="14">
        <v>6.0585937486670197E-2</v>
      </c>
      <c r="AI13" s="14"/>
      <c r="AJ13" s="14">
        <v>0.125027562609032</v>
      </c>
      <c r="AK13" s="14">
        <v>2.3288582742083602E-2</v>
      </c>
      <c r="AL13" s="14">
        <v>3.5226744358172503E-2</v>
      </c>
      <c r="AM13" s="14">
        <v>0</v>
      </c>
      <c r="AN13" s="14">
        <v>4.6909140288479201E-2</v>
      </c>
      <c r="AO13" s="14"/>
      <c r="AP13" s="14">
        <v>0.246194926712863</v>
      </c>
      <c r="AQ13" s="14">
        <v>1.5540885466238901E-2</v>
      </c>
      <c r="AR13" s="14">
        <v>4.3425847899439297E-2</v>
      </c>
      <c r="AS13" s="14">
        <v>2.3274951748705999E-2</v>
      </c>
      <c r="AT13" s="14">
        <v>1.50946899587109E-2</v>
      </c>
      <c r="AU13" s="14"/>
      <c r="AV13" s="14" t="s">
        <v>84</v>
      </c>
      <c r="AW13" s="14">
        <v>4.13675827359372E-2</v>
      </c>
      <c r="AX13" s="14">
        <v>6.24357737186634E-2</v>
      </c>
      <c r="AY13" s="14">
        <v>0.116625474527565</v>
      </c>
      <c r="AZ13" s="14">
        <v>5.0426681509113502E-2</v>
      </c>
      <c r="BA13" s="14"/>
      <c r="BB13" s="14">
        <v>2.67402765729787E-2</v>
      </c>
      <c r="BC13" s="14">
        <v>2.7062837106824E-2</v>
      </c>
      <c r="BD13" s="14">
        <v>2.5017306455856599E-2</v>
      </c>
      <c r="BE13" s="14"/>
      <c r="BF13" s="14">
        <v>2.58475409320164E-2</v>
      </c>
    </row>
    <row r="14" spans="2:58" x14ac:dyDescent="0.35">
      <c r="B14" s="15" t="s">
        <v>97</v>
      </c>
      <c r="C14" s="14">
        <v>1.08221400087526E-2</v>
      </c>
      <c r="D14" s="14">
        <v>9.2290604821381704E-3</v>
      </c>
      <c r="E14" s="14">
        <v>1.24127805635681E-2</v>
      </c>
      <c r="F14" s="14"/>
      <c r="G14" s="14">
        <v>2.1551452985546501E-2</v>
      </c>
      <c r="H14" s="14">
        <v>1.47284348358835E-2</v>
      </c>
      <c r="I14" s="14">
        <v>1.16335008328123E-2</v>
      </c>
      <c r="J14" s="14">
        <v>1.10143924112607E-2</v>
      </c>
      <c r="K14" s="14">
        <v>3.2659955921856402E-3</v>
      </c>
      <c r="L14" s="14">
        <v>4.7720450270440796E-3</v>
      </c>
      <c r="M14" s="14"/>
      <c r="N14" s="14">
        <v>6.1372281890315602E-3</v>
      </c>
      <c r="O14" s="14">
        <v>1.4654792123063301E-2</v>
      </c>
      <c r="P14" s="14">
        <v>1.75310086248586E-2</v>
      </c>
      <c r="Q14" s="14">
        <v>6.1885852325632004E-3</v>
      </c>
      <c r="R14" s="14"/>
      <c r="S14" s="14">
        <v>1.23351396240362E-2</v>
      </c>
      <c r="T14" s="14">
        <v>1.0681089159456701E-2</v>
      </c>
      <c r="U14" s="14">
        <v>1.1975778249104001E-2</v>
      </c>
      <c r="V14" s="14">
        <v>1.17807369162874E-2</v>
      </c>
      <c r="W14" s="14">
        <v>6.4160365461213903E-3</v>
      </c>
      <c r="X14" s="14">
        <v>1.74781829719096E-2</v>
      </c>
      <c r="Y14" s="14">
        <v>1.1128515756090101E-2</v>
      </c>
      <c r="Z14" s="14">
        <v>0</v>
      </c>
      <c r="AA14" s="14">
        <v>8.32292450071093E-3</v>
      </c>
      <c r="AB14" s="14">
        <v>5.1945355133103596E-3</v>
      </c>
      <c r="AC14" s="14">
        <v>1.8032156579121598E-2</v>
      </c>
      <c r="AD14" s="14">
        <v>1.6266443036880102E-2</v>
      </c>
      <c r="AE14" s="14"/>
      <c r="AF14" s="14">
        <v>1.0595419611201201E-2</v>
      </c>
      <c r="AG14" s="14">
        <v>4.6059498640480699E-3</v>
      </c>
      <c r="AH14" s="14">
        <v>1.9293802032895199E-2</v>
      </c>
      <c r="AI14" s="14"/>
      <c r="AJ14" s="14">
        <v>7.1527380167512701E-3</v>
      </c>
      <c r="AK14" s="14">
        <v>3.2270385795284198E-3</v>
      </c>
      <c r="AL14" s="14">
        <v>0</v>
      </c>
      <c r="AM14" s="14">
        <v>0</v>
      </c>
      <c r="AN14" s="14">
        <v>2.5084669841724999E-2</v>
      </c>
      <c r="AO14" s="14"/>
      <c r="AP14" s="14">
        <v>2.6226796126914702E-3</v>
      </c>
      <c r="AQ14" s="14">
        <v>6.0581209633662099E-3</v>
      </c>
      <c r="AR14" s="14">
        <v>6.6953879384368904E-3</v>
      </c>
      <c r="AS14" s="14">
        <v>1.25997463841598E-2</v>
      </c>
      <c r="AT14" s="14">
        <v>3.9031666698309403E-2</v>
      </c>
      <c r="AU14" s="14"/>
      <c r="AV14" s="14" t="s">
        <v>84</v>
      </c>
      <c r="AW14" s="14">
        <v>1.6901438098141298E-2</v>
      </c>
      <c r="AX14" s="14">
        <v>1.1902466901996599E-2</v>
      </c>
      <c r="AY14" s="14">
        <v>1.68856262968759E-2</v>
      </c>
      <c r="AZ14" s="14">
        <v>0</v>
      </c>
      <c r="BA14" s="14"/>
      <c r="BB14" s="14">
        <v>8.3154533589245693E-3</v>
      </c>
      <c r="BC14" s="14">
        <v>6.9090039981852197E-3</v>
      </c>
      <c r="BD14" s="14">
        <v>1.40899650744431E-2</v>
      </c>
      <c r="BE14" s="14"/>
      <c r="BF14" s="14">
        <v>1.05889329924656E-2</v>
      </c>
    </row>
    <row r="15" spans="2:58" x14ac:dyDescent="0.35">
      <c r="B15" s="15" t="s">
        <v>110</v>
      </c>
      <c r="C15" s="21">
        <v>0.62354510501952198</v>
      </c>
      <c r="D15" s="21">
        <v>0.60915187051543895</v>
      </c>
      <c r="E15" s="21">
        <v>0.63651599494482503</v>
      </c>
      <c r="F15" s="21"/>
      <c r="G15" s="21">
        <v>0.67030235090510604</v>
      </c>
      <c r="H15" s="21">
        <v>0.64776217205235698</v>
      </c>
      <c r="I15" s="21">
        <v>0.66396632781793796</v>
      </c>
      <c r="J15" s="21">
        <v>0.67354352788791605</v>
      </c>
      <c r="K15" s="21">
        <v>0.60026296742317198</v>
      </c>
      <c r="L15" s="21">
        <v>0.51480272082449596</v>
      </c>
      <c r="M15" s="21"/>
      <c r="N15" s="21">
        <v>0.59653164345763499</v>
      </c>
      <c r="O15" s="21">
        <v>0.63479066212806501</v>
      </c>
      <c r="P15" s="21">
        <v>0.62619843015163601</v>
      </c>
      <c r="Q15" s="21">
        <v>0.63842819728207001</v>
      </c>
      <c r="R15" s="21"/>
      <c r="S15" s="21">
        <v>0.57135425849009303</v>
      </c>
      <c r="T15" s="21">
        <v>0.59032539053615596</v>
      </c>
      <c r="U15" s="21">
        <v>0.61152758003640195</v>
      </c>
      <c r="V15" s="21">
        <v>0.56817828483751198</v>
      </c>
      <c r="W15" s="21">
        <v>0.60228447889982395</v>
      </c>
      <c r="X15" s="21">
        <v>0.58711734153070005</v>
      </c>
      <c r="Y15" s="21">
        <v>0.69694803788311399</v>
      </c>
      <c r="Z15" s="21">
        <v>0.71636071879393004</v>
      </c>
      <c r="AA15" s="21">
        <v>0.70160964907957701</v>
      </c>
      <c r="AB15" s="21">
        <v>0.67528046447977996</v>
      </c>
      <c r="AC15" s="21">
        <v>0.647805131028236</v>
      </c>
      <c r="AD15" s="21">
        <v>0.56730534768203</v>
      </c>
      <c r="AE15" s="21"/>
      <c r="AF15" s="21">
        <v>0.539130066416041</v>
      </c>
      <c r="AG15" s="21">
        <v>0.68926225654465501</v>
      </c>
      <c r="AH15" s="21">
        <v>0.56923313304491896</v>
      </c>
      <c r="AI15" s="21"/>
      <c r="AJ15" s="21">
        <v>0.36471525915782499</v>
      </c>
      <c r="AK15" s="21">
        <v>0.802650993827972</v>
      </c>
      <c r="AL15" s="21">
        <v>0.69551030689427396</v>
      </c>
      <c r="AM15" s="21">
        <v>0.82739759846223204</v>
      </c>
      <c r="AN15" s="21">
        <v>0.60861071169660896</v>
      </c>
      <c r="AO15" s="21"/>
      <c r="AP15" s="21">
        <v>0.122002510078487</v>
      </c>
      <c r="AQ15" s="21">
        <v>0.78871436162825304</v>
      </c>
      <c r="AR15" s="21">
        <v>0.70891182073255299</v>
      </c>
      <c r="AS15" s="21">
        <v>0.66768186568958099</v>
      </c>
      <c r="AT15" s="21">
        <v>0.54109299736705796</v>
      </c>
      <c r="AU15" s="21"/>
      <c r="AV15" s="21" t="s">
        <v>84</v>
      </c>
      <c r="AW15" s="21">
        <v>0.68044382368019796</v>
      </c>
      <c r="AX15" s="21">
        <v>0.63258163078860896</v>
      </c>
      <c r="AY15" s="21">
        <v>0.56837755718822802</v>
      </c>
      <c r="AZ15" s="21">
        <v>0.71884577992700005</v>
      </c>
      <c r="BA15" s="21"/>
      <c r="BB15" s="21">
        <v>0.661533044707728</v>
      </c>
      <c r="BC15" s="21">
        <v>0.61674342692899797</v>
      </c>
      <c r="BD15" s="21">
        <v>0.44067846398988803</v>
      </c>
      <c r="BE15" s="21"/>
      <c r="BF15" s="21">
        <v>0.58701381257450802</v>
      </c>
    </row>
    <row r="16" spans="2:58" x14ac:dyDescent="0.35">
      <c r="B16" s="15" t="s">
        <v>111</v>
      </c>
      <c r="C16" s="21">
        <v>0.21924701560805601</v>
      </c>
      <c r="D16" s="21">
        <v>0.23039435680933901</v>
      </c>
      <c r="E16" s="21">
        <v>0.20898773723983299</v>
      </c>
      <c r="F16" s="21"/>
      <c r="G16" s="21">
        <v>0.186669882218998</v>
      </c>
      <c r="H16" s="21">
        <v>0.203104320082202</v>
      </c>
      <c r="I16" s="21">
        <v>0.18278326409227699</v>
      </c>
      <c r="J16" s="21">
        <v>0.17276894059449199</v>
      </c>
      <c r="K16" s="21">
        <v>0.23228260235370701</v>
      </c>
      <c r="L16" s="21">
        <v>0.31279482507317502</v>
      </c>
      <c r="M16" s="21"/>
      <c r="N16" s="21">
        <v>0.23106322483039601</v>
      </c>
      <c r="O16" s="21">
        <v>0.21716579785055901</v>
      </c>
      <c r="P16" s="21">
        <v>0.216651649859985</v>
      </c>
      <c r="Q16" s="21">
        <v>0.21081876038997299</v>
      </c>
      <c r="R16" s="21"/>
      <c r="S16" s="21">
        <v>0.26287264828027102</v>
      </c>
      <c r="T16" s="21">
        <v>0.234413750434425</v>
      </c>
      <c r="U16" s="21">
        <v>0.24373110920510899</v>
      </c>
      <c r="V16" s="21">
        <v>0.26640827471343997</v>
      </c>
      <c r="W16" s="21">
        <v>0.237893403677093</v>
      </c>
      <c r="X16" s="21">
        <v>0.25192301529452599</v>
      </c>
      <c r="Y16" s="21">
        <v>0.18568121810490601</v>
      </c>
      <c r="Z16" s="21">
        <v>0.16525796526061001</v>
      </c>
      <c r="AA16" s="21">
        <v>0.151136715206803</v>
      </c>
      <c r="AB16" s="21">
        <v>0.15521554699113699</v>
      </c>
      <c r="AC16" s="21">
        <v>0.22029878078956</v>
      </c>
      <c r="AD16" s="21">
        <v>0.20218949424895999</v>
      </c>
      <c r="AE16" s="21"/>
      <c r="AF16" s="21">
        <v>0.27168128366260802</v>
      </c>
      <c r="AG16" s="21">
        <v>0.19197662383947101</v>
      </c>
      <c r="AH16" s="21">
        <v>0.22853429077784401</v>
      </c>
      <c r="AI16" s="21"/>
      <c r="AJ16" s="21">
        <v>0.429835029978204</v>
      </c>
      <c r="AK16" s="21">
        <v>9.0029715695463794E-2</v>
      </c>
      <c r="AL16" s="21">
        <v>0.135863722253771</v>
      </c>
      <c r="AM16" s="21">
        <v>6.9579085867997298E-2</v>
      </c>
      <c r="AN16" s="21">
        <v>0.18876219797749599</v>
      </c>
      <c r="AO16" s="21"/>
      <c r="AP16" s="21">
        <v>0.68136121193219701</v>
      </c>
      <c r="AQ16" s="21">
        <v>8.8135595778737599E-2</v>
      </c>
      <c r="AR16" s="21">
        <v>0.137412845525276</v>
      </c>
      <c r="AS16" s="21">
        <v>0.17662204443967</v>
      </c>
      <c r="AT16" s="21">
        <v>0.18401485074211499</v>
      </c>
      <c r="AU16" s="21"/>
      <c r="AV16" s="21" t="s">
        <v>84</v>
      </c>
      <c r="AW16" s="21">
        <v>0.16697423539981701</v>
      </c>
      <c r="AX16" s="21">
        <v>0.18687540820413701</v>
      </c>
      <c r="AY16" s="21">
        <v>0.27657385230713999</v>
      </c>
      <c r="AZ16" s="21">
        <v>0.20988027835002801</v>
      </c>
      <c r="BA16" s="21"/>
      <c r="BB16" s="21">
        <v>0.14810379614910399</v>
      </c>
      <c r="BC16" s="21">
        <v>0.209353302311068</v>
      </c>
      <c r="BD16" s="21">
        <v>0.23966376304155501</v>
      </c>
      <c r="BE16" s="21"/>
      <c r="BF16" s="21">
        <v>0.19524042354585999</v>
      </c>
    </row>
    <row r="17" spans="2:58" x14ac:dyDescent="0.35">
      <c r="B17" s="15" t="s">
        <v>112</v>
      </c>
      <c r="C17" s="22">
        <v>0.404298089411466</v>
      </c>
      <c r="D17" s="22">
        <v>0.3787575137061</v>
      </c>
      <c r="E17" s="22">
        <v>0.42752825770499198</v>
      </c>
      <c r="F17" s="22"/>
      <c r="G17" s="22">
        <v>0.48363246868610699</v>
      </c>
      <c r="H17" s="22">
        <v>0.44465785197015401</v>
      </c>
      <c r="I17" s="22">
        <v>0.481183063725661</v>
      </c>
      <c r="J17" s="22">
        <v>0.50077458729342395</v>
      </c>
      <c r="K17" s="22">
        <v>0.36798036506946402</v>
      </c>
      <c r="L17" s="22">
        <v>0.202007895751321</v>
      </c>
      <c r="M17" s="22"/>
      <c r="N17" s="22">
        <v>0.365468418627239</v>
      </c>
      <c r="O17" s="22">
        <v>0.417624864277505</v>
      </c>
      <c r="P17" s="22">
        <v>0.40954678029165098</v>
      </c>
      <c r="Q17" s="22">
        <v>0.42760943689209702</v>
      </c>
      <c r="R17" s="22"/>
      <c r="S17" s="22">
        <v>0.30848161020982201</v>
      </c>
      <c r="T17" s="22">
        <v>0.35591164010173099</v>
      </c>
      <c r="U17" s="22">
        <v>0.36779647083129302</v>
      </c>
      <c r="V17" s="22">
        <v>0.30177001012407201</v>
      </c>
      <c r="W17" s="22">
        <v>0.36439107522273101</v>
      </c>
      <c r="X17" s="22">
        <v>0.33519432623617401</v>
      </c>
      <c r="Y17" s="22">
        <v>0.51126681977820798</v>
      </c>
      <c r="Z17" s="22">
        <v>0.55110275353331895</v>
      </c>
      <c r="AA17" s="22">
        <v>0.55047293387277396</v>
      </c>
      <c r="AB17" s="22">
        <v>0.52006491748864403</v>
      </c>
      <c r="AC17" s="22">
        <v>0.427506350238676</v>
      </c>
      <c r="AD17" s="22">
        <v>0.36511585343306902</v>
      </c>
      <c r="AE17" s="22"/>
      <c r="AF17" s="22">
        <v>0.26744878275343298</v>
      </c>
      <c r="AG17" s="22">
        <v>0.497285632705184</v>
      </c>
      <c r="AH17" s="22">
        <v>0.34069884226707497</v>
      </c>
      <c r="AI17" s="22"/>
      <c r="AJ17" s="22">
        <v>-6.5119770820378606E-2</v>
      </c>
      <c r="AK17" s="22">
        <v>0.71262127813250797</v>
      </c>
      <c r="AL17" s="22">
        <v>0.55964658464050299</v>
      </c>
      <c r="AM17" s="22">
        <v>0.75781851259423505</v>
      </c>
      <c r="AN17" s="22">
        <v>0.41984851371911303</v>
      </c>
      <c r="AO17" s="22"/>
      <c r="AP17" s="22">
        <v>-0.55935870185370995</v>
      </c>
      <c r="AQ17" s="22">
        <v>0.70057876584951595</v>
      </c>
      <c r="AR17" s="22">
        <v>0.57149897520727699</v>
      </c>
      <c r="AS17" s="22">
        <v>0.49105982124991099</v>
      </c>
      <c r="AT17" s="22">
        <v>0.35707814662494303</v>
      </c>
      <c r="AU17" s="22"/>
      <c r="AV17" s="22" t="s">
        <v>84</v>
      </c>
      <c r="AW17" s="22">
        <v>0.51346958828038203</v>
      </c>
      <c r="AX17" s="22">
        <v>0.44570622258447201</v>
      </c>
      <c r="AY17" s="22">
        <v>0.29180370488108798</v>
      </c>
      <c r="AZ17" s="22">
        <v>0.50896550157697196</v>
      </c>
      <c r="BA17" s="22"/>
      <c r="BB17" s="22">
        <v>0.51342924855862504</v>
      </c>
      <c r="BC17" s="22">
        <v>0.40739012461793001</v>
      </c>
      <c r="BD17" s="22">
        <v>0.20101470094833301</v>
      </c>
      <c r="BE17" s="22"/>
      <c r="BF17" s="22">
        <v>0.391773389028647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126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105</v>
      </c>
      <c r="C9" s="14">
        <v>0.19952696912443599</v>
      </c>
      <c r="D9" s="14">
        <v>0.20870762935141501</v>
      </c>
      <c r="E9" s="14">
        <v>0.19011147133991499</v>
      </c>
      <c r="F9" s="14"/>
      <c r="G9" s="14">
        <v>0.127394911514325</v>
      </c>
      <c r="H9" s="14">
        <v>9.28458060575751E-2</v>
      </c>
      <c r="I9" s="14">
        <v>0.17001672965056</v>
      </c>
      <c r="J9" s="14">
        <v>0.227589573798503</v>
      </c>
      <c r="K9" s="14">
        <v>0.24348404238304999</v>
      </c>
      <c r="L9" s="14">
        <v>0.30579196172405598</v>
      </c>
      <c r="M9" s="14"/>
      <c r="N9" s="14">
        <v>0.186452944326191</v>
      </c>
      <c r="O9" s="14">
        <v>0.184013589068625</v>
      </c>
      <c r="P9" s="14">
        <v>0.24054133934286001</v>
      </c>
      <c r="Q9" s="14">
        <v>0.19733684562631801</v>
      </c>
      <c r="R9" s="14"/>
      <c r="S9" s="14">
        <v>0.15817334152297699</v>
      </c>
      <c r="T9" s="14">
        <v>0.18754077375012901</v>
      </c>
      <c r="U9" s="14">
        <v>0.225329214220372</v>
      </c>
      <c r="V9" s="14">
        <v>0.29292384766333102</v>
      </c>
      <c r="W9" s="14">
        <v>0.26013932903431503</v>
      </c>
      <c r="X9" s="14">
        <v>0.19521059252387099</v>
      </c>
      <c r="Y9" s="14">
        <v>0.23012522137364999</v>
      </c>
      <c r="Z9" s="14">
        <v>8.2964114870029596E-2</v>
      </c>
      <c r="AA9" s="14">
        <v>0.18967149771658501</v>
      </c>
      <c r="AB9" s="14">
        <v>0.15872974659544201</v>
      </c>
      <c r="AC9" s="14">
        <v>0.16951391859766199</v>
      </c>
      <c r="AD9" s="14">
        <v>0.24884747139146601</v>
      </c>
      <c r="AE9" s="14"/>
      <c r="AF9" s="14">
        <v>0.335676088662415</v>
      </c>
      <c r="AG9" s="14">
        <v>0.117675792738171</v>
      </c>
      <c r="AH9" s="14">
        <v>0.12184975830038899</v>
      </c>
      <c r="AI9" s="14"/>
      <c r="AJ9" s="14">
        <v>0.351914913123062</v>
      </c>
      <c r="AK9" s="14">
        <v>5.4724026272717601E-2</v>
      </c>
      <c r="AL9" s="14">
        <v>9.0914933198961198E-2</v>
      </c>
      <c r="AM9" s="14">
        <v>0.50564068845970001</v>
      </c>
      <c r="AN9" s="14">
        <v>0.17282391871480299</v>
      </c>
      <c r="AO9" s="14"/>
      <c r="AP9" s="14">
        <v>0.34127631884590298</v>
      </c>
      <c r="AQ9" s="14">
        <v>2.9787958149981801E-2</v>
      </c>
      <c r="AR9" s="14">
        <v>9.9069307861236203E-2</v>
      </c>
      <c r="AS9" s="14">
        <v>0.48853798027735701</v>
      </c>
      <c r="AT9" s="14">
        <v>0.21532634991629501</v>
      </c>
      <c r="AU9" s="14"/>
      <c r="AV9" s="14" t="s">
        <v>84</v>
      </c>
      <c r="AW9" s="14">
        <v>0.21010370066039999</v>
      </c>
      <c r="AX9" s="14">
        <v>0.14682844002447901</v>
      </c>
      <c r="AY9" s="14">
        <v>9.7215280503371998E-2</v>
      </c>
      <c r="AZ9" s="14">
        <v>0.25461665953093998</v>
      </c>
      <c r="BA9" s="14"/>
      <c r="BB9" s="14">
        <v>3.6019265169626301E-2</v>
      </c>
      <c r="BC9" s="14">
        <v>0.57180332548230095</v>
      </c>
      <c r="BD9" s="14">
        <v>0.324238885178809</v>
      </c>
      <c r="BE9" s="14"/>
      <c r="BF9" s="14">
        <v>0.324867909771344</v>
      </c>
    </row>
    <row r="10" spans="2:58" x14ac:dyDescent="0.35">
      <c r="B10" s="15" t="s">
        <v>106</v>
      </c>
      <c r="C10" s="14">
        <v>0.18474108200664999</v>
      </c>
      <c r="D10" s="14">
        <v>0.198999352870949</v>
      </c>
      <c r="E10" s="14">
        <v>0.171336149864314</v>
      </c>
      <c r="F10" s="14"/>
      <c r="G10" s="14">
        <v>0.19575248606269099</v>
      </c>
      <c r="H10" s="14">
        <v>0.15876447690600601</v>
      </c>
      <c r="I10" s="14">
        <v>0.15109347576537799</v>
      </c>
      <c r="J10" s="14">
        <v>0.17034463578233999</v>
      </c>
      <c r="K10" s="14">
        <v>0.23559390706882299</v>
      </c>
      <c r="L10" s="14">
        <v>0.20341847364327201</v>
      </c>
      <c r="M10" s="14"/>
      <c r="N10" s="14">
        <v>0.16989956391716399</v>
      </c>
      <c r="O10" s="14">
        <v>0.19661273751650599</v>
      </c>
      <c r="P10" s="14">
        <v>0.173130154017752</v>
      </c>
      <c r="Q10" s="14">
        <v>0.195600033241349</v>
      </c>
      <c r="R10" s="14"/>
      <c r="S10" s="14">
        <v>0.16273241921187501</v>
      </c>
      <c r="T10" s="14">
        <v>0.24464818571361899</v>
      </c>
      <c r="U10" s="14">
        <v>0.177796916376528</v>
      </c>
      <c r="V10" s="14">
        <v>0.20467578236582601</v>
      </c>
      <c r="W10" s="14">
        <v>0.17568717531865299</v>
      </c>
      <c r="X10" s="14">
        <v>0.149344016106365</v>
      </c>
      <c r="Y10" s="14">
        <v>0.17279523543252201</v>
      </c>
      <c r="Z10" s="14">
        <v>0.24779449226470099</v>
      </c>
      <c r="AA10" s="14">
        <v>0.18161740578493901</v>
      </c>
      <c r="AB10" s="14">
        <v>0.17969264636336699</v>
      </c>
      <c r="AC10" s="14">
        <v>0.15120606538466999</v>
      </c>
      <c r="AD10" s="14">
        <v>0.145310326684879</v>
      </c>
      <c r="AE10" s="14"/>
      <c r="AF10" s="14">
        <v>0.20875244963912001</v>
      </c>
      <c r="AG10" s="14">
        <v>0.17228648896155499</v>
      </c>
      <c r="AH10" s="14">
        <v>0.13548809759708499</v>
      </c>
      <c r="AI10" s="14"/>
      <c r="AJ10" s="14">
        <v>0.25644682905298299</v>
      </c>
      <c r="AK10" s="14">
        <v>0.113922311557023</v>
      </c>
      <c r="AL10" s="14">
        <v>0.197010814136068</v>
      </c>
      <c r="AM10" s="14">
        <v>0.25722258024896599</v>
      </c>
      <c r="AN10" s="14">
        <v>0.15904118241303999</v>
      </c>
      <c r="AO10" s="14"/>
      <c r="AP10" s="14">
        <v>0.31197074101113798</v>
      </c>
      <c r="AQ10" s="14">
        <v>7.5203924473169106E-2</v>
      </c>
      <c r="AR10" s="14">
        <v>0.22514097859376</v>
      </c>
      <c r="AS10" s="14">
        <v>0.243144587837888</v>
      </c>
      <c r="AT10" s="14">
        <v>0.26046232547196202</v>
      </c>
      <c r="AU10" s="14"/>
      <c r="AV10" s="14" t="s">
        <v>84</v>
      </c>
      <c r="AW10" s="14">
        <v>0.20274724103677799</v>
      </c>
      <c r="AX10" s="14">
        <v>0.15257748064936599</v>
      </c>
      <c r="AY10" s="14">
        <v>0.176513067695551</v>
      </c>
      <c r="AZ10" s="14">
        <v>0.11879658359739</v>
      </c>
      <c r="BA10" s="14"/>
      <c r="BB10" s="14">
        <v>8.1954739355606196E-2</v>
      </c>
      <c r="BC10" s="14">
        <v>0.26578132560016299</v>
      </c>
      <c r="BD10" s="14">
        <v>0.238511671980529</v>
      </c>
      <c r="BE10" s="14"/>
      <c r="BF10" s="14">
        <v>0.20107636768218301</v>
      </c>
    </row>
    <row r="11" spans="2:58" ht="29" x14ac:dyDescent="0.35">
      <c r="B11" s="15" t="s">
        <v>107</v>
      </c>
      <c r="C11" s="14">
        <v>0.20112546756418201</v>
      </c>
      <c r="D11" s="14">
        <v>0.174694308504979</v>
      </c>
      <c r="E11" s="14">
        <v>0.227579861120458</v>
      </c>
      <c r="F11" s="14"/>
      <c r="G11" s="14">
        <v>0.21561914621645001</v>
      </c>
      <c r="H11" s="14">
        <v>0.21380068745549599</v>
      </c>
      <c r="I11" s="14">
        <v>0.23492424348320801</v>
      </c>
      <c r="J11" s="14">
        <v>0.15640489272635699</v>
      </c>
      <c r="K11" s="14">
        <v>0.19704734585467101</v>
      </c>
      <c r="L11" s="14">
        <v>0.19290170020036901</v>
      </c>
      <c r="M11" s="14"/>
      <c r="N11" s="14">
        <v>0.21393033991948401</v>
      </c>
      <c r="O11" s="14">
        <v>0.18244169583643</v>
      </c>
      <c r="P11" s="14">
        <v>0.18984876831606601</v>
      </c>
      <c r="Q11" s="14">
        <v>0.21637572455429099</v>
      </c>
      <c r="R11" s="14"/>
      <c r="S11" s="14">
        <v>0.20779214387612399</v>
      </c>
      <c r="T11" s="14">
        <v>0.22428704160630999</v>
      </c>
      <c r="U11" s="14">
        <v>0.181791290554221</v>
      </c>
      <c r="V11" s="14">
        <v>0.13521955176909001</v>
      </c>
      <c r="W11" s="14">
        <v>0.181853042309395</v>
      </c>
      <c r="X11" s="14">
        <v>0.192647051578543</v>
      </c>
      <c r="Y11" s="14">
        <v>0.23707383346660699</v>
      </c>
      <c r="Z11" s="14">
        <v>0.201398249910474</v>
      </c>
      <c r="AA11" s="14">
        <v>0.14878592124391599</v>
      </c>
      <c r="AB11" s="14">
        <v>0.27461998687118899</v>
      </c>
      <c r="AC11" s="14">
        <v>0.238970757214472</v>
      </c>
      <c r="AD11" s="14">
        <v>0.201144228100363</v>
      </c>
      <c r="AE11" s="14"/>
      <c r="AF11" s="14">
        <v>0.158409922825233</v>
      </c>
      <c r="AG11" s="14">
        <v>0.222318492787347</v>
      </c>
      <c r="AH11" s="14">
        <v>0.23964829700971099</v>
      </c>
      <c r="AI11" s="14"/>
      <c r="AJ11" s="14">
        <v>0.15459337889386701</v>
      </c>
      <c r="AK11" s="14">
        <v>0.17768983434892399</v>
      </c>
      <c r="AL11" s="14">
        <v>0.231082801938987</v>
      </c>
      <c r="AM11" s="14">
        <v>0.136546735585023</v>
      </c>
      <c r="AN11" s="14">
        <v>0.25183753294875699</v>
      </c>
      <c r="AO11" s="14"/>
      <c r="AP11" s="14">
        <v>0.18501389843229801</v>
      </c>
      <c r="AQ11" s="14">
        <v>0.17036872480468801</v>
      </c>
      <c r="AR11" s="14">
        <v>0.271237447613076</v>
      </c>
      <c r="AS11" s="14">
        <v>0.14173354104075001</v>
      </c>
      <c r="AT11" s="14">
        <v>0.28431187936338098</v>
      </c>
      <c r="AU11" s="14"/>
      <c r="AV11" s="14" t="s">
        <v>84</v>
      </c>
      <c r="AW11" s="14">
        <v>0.17852680680605401</v>
      </c>
      <c r="AX11" s="14">
        <v>0.24566442685362699</v>
      </c>
      <c r="AY11" s="14">
        <v>0.20030662553561099</v>
      </c>
      <c r="AZ11" s="14">
        <v>8.0344181090162198E-2</v>
      </c>
      <c r="BA11" s="14"/>
      <c r="BB11" s="14">
        <v>0.117262913468963</v>
      </c>
      <c r="BC11" s="14">
        <v>0.11110738814950399</v>
      </c>
      <c r="BD11" s="14">
        <v>0.22370640906691799</v>
      </c>
      <c r="BE11" s="14"/>
      <c r="BF11" s="14">
        <v>0.153773597156388</v>
      </c>
    </row>
    <row r="12" spans="2:58" x14ac:dyDescent="0.35">
      <c r="B12" s="15" t="s">
        <v>108</v>
      </c>
      <c r="C12" s="14">
        <v>0.26549381498875801</v>
      </c>
      <c r="D12" s="14">
        <v>0.25805983717425701</v>
      </c>
      <c r="E12" s="14">
        <v>0.27263301921900002</v>
      </c>
      <c r="F12" s="14"/>
      <c r="G12" s="14">
        <v>0.26905337870170598</v>
      </c>
      <c r="H12" s="14">
        <v>0.33192221902229502</v>
      </c>
      <c r="I12" s="14">
        <v>0.30509956532527399</v>
      </c>
      <c r="J12" s="14">
        <v>0.26666511312275998</v>
      </c>
      <c r="K12" s="14">
        <v>0.23169875206399701</v>
      </c>
      <c r="L12" s="14">
        <v>0.19871007332024501</v>
      </c>
      <c r="M12" s="14"/>
      <c r="N12" s="14">
        <v>0.287317040287702</v>
      </c>
      <c r="O12" s="14">
        <v>0.28031900483579603</v>
      </c>
      <c r="P12" s="14">
        <v>0.22879136655670501</v>
      </c>
      <c r="Q12" s="14">
        <v>0.26164021083811101</v>
      </c>
      <c r="R12" s="14"/>
      <c r="S12" s="14">
        <v>0.29953701872616101</v>
      </c>
      <c r="T12" s="14">
        <v>0.22116307834401999</v>
      </c>
      <c r="U12" s="14">
        <v>0.23746822420966099</v>
      </c>
      <c r="V12" s="14">
        <v>0.26837938919711901</v>
      </c>
      <c r="W12" s="14">
        <v>0.27602277964649002</v>
      </c>
      <c r="X12" s="14">
        <v>0.30305739003771398</v>
      </c>
      <c r="Y12" s="14">
        <v>0.21410579754437101</v>
      </c>
      <c r="Z12" s="14">
        <v>0.254073513693164</v>
      </c>
      <c r="AA12" s="14">
        <v>0.28027712633560897</v>
      </c>
      <c r="AB12" s="14">
        <v>0.26967499038009402</v>
      </c>
      <c r="AC12" s="14">
        <v>0.28136065478310102</v>
      </c>
      <c r="AD12" s="14">
        <v>0.28609796320024999</v>
      </c>
      <c r="AE12" s="14"/>
      <c r="AF12" s="14">
        <v>0.19293473316753801</v>
      </c>
      <c r="AG12" s="14">
        <v>0.31896145608230497</v>
      </c>
      <c r="AH12" s="14">
        <v>0.331098919419062</v>
      </c>
      <c r="AI12" s="14"/>
      <c r="AJ12" s="14">
        <v>0.17672490281404199</v>
      </c>
      <c r="AK12" s="14">
        <v>0.38221480151951298</v>
      </c>
      <c r="AL12" s="14">
        <v>0.36295757633620801</v>
      </c>
      <c r="AM12" s="14">
        <v>0.10058999570631</v>
      </c>
      <c r="AN12" s="14">
        <v>0.23898648229974101</v>
      </c>
      <c r="AO12" s="14"/>
      <c r="AP12" s="14">
        <v>0.117533841736204</v>
      </c>
      <c r="AQ12" s="14">
        <v>0.43413358557708198</v>
      </c>
      <c r="AR12" s="14">
        <v>0.30169538453773898</v>
      </c>
      <c r="AS12" s="14">
        <v>0.10720581630861099</v>
      </c>
      <c r="AT12" s="14">
        <v>0.16957185489755799</v>
      </c>
      <c r="AU12" s="14"/>
      <c r="AV12" s="14" t="s">
        <v>84</v>
      </c>
      <c r="AW12" s="14">
        <v>0.24962857026488899</v>
      </c>
      <c r="AX12" s="14">
        <v>0.32683277490470602</v>
      </c>
      <c r="AY12" s="14">
        <v>0.29781906068871999</v>
      </c>
      <c r="AZ12" s="14">
        <v>0.32120311121723599</v>
      </c>
      <c r="BA12" s="14"/>
      <c r="BB12" s="14">
        <v>0.51269698832621102</v>
      </c>
      <c r="BC12" s="14">
        <v>3.7456138586405403E-2</v>
      </c>
      <c r="BD12" s="14">
        <v>0.18633174064782601</v>
      </c>
      <c r="BE12" s="14"/>
      <c r="BF12" s="14">
        <v>0.23360599046538499</v>
      </c>
    </row>
    <row r="13" spans="2:58" x14ac:dyDescent="0.35">
      <c r="B13" s="15" t="s">
        <v>109</v>
      </c>
      <c r="C13" s="14">
        <v>0.12627382419584801</v>
      </c>
      <c r="D13" s="14">
        <v>0.14688537582950001</v>
      </c>
      <c r="E13" s="14">
        <v>0.10648013654057099</v>
      </c>
      <c r="F13" s="14"/>
      <c r="G13" s="14">
        <v>0.117507621863026</v>
      </c>
      <c r="H13" s="14">
        <v>0.18341952209065401</v>
      </c>
      <c r="I13" s="14">
        <v>0.121792594773839</v>
      </c>
      <c r="J13" s="14">
        <v>0.16216641675211599</v>
      </c>
      <c r="K13" s="14">
        <v>7.8610504611314497E-2</v>
      </c>
      <c r="L13" s="14">
        <v>9.2090232727509505E-2</v>
      </c>
      <c r="M13" s="14"/>
      <c r="N13" s="14">
        <v>0.12818405818671599</v>
      </c>
      <c r="O13" s="14">
        <v>0.12776105954606001</v>
      </c>
      <c r="P13" s="14">
        <v>0.14339627052682999</v>
      </c>
      <c r="Q13" s="14">
        <v>0.106066887137708</v>
      </c>
      <c r="R13" s="14"/>
      <c r="S13" s="14">
        <v>0.13877295701012199</v>
      </c>
      <c r="T13" s="14">
        <v>0.103419690129696</v>
      </c>
      <c r="U13" s="14">
        <v>0.14600916418572599</v>
      </c>
      <c r="V13" s="14">
        <v>8.3586429707827398E-2</v>
      </c>
      <c r="W13" s="14">
        <v>8.5993033838855898E-2</v>
      </c>
      <c r="X13" s="14">
        <v>0.13728629701138101</v>
      </c>
      <c r="Y13" s="14">
        <v>0.123920930718512</v>
      </c>
      <c r="Z13" s="14">
        <v>0.20218746014432501</v>
      </c>
      <c r="AA13" s="14">
        <v>0.17827109048211601</v>
      </c>
      <c r="AB13" s="14">
        <v>0.100366670054059</v>
      </c>
      <c r="AC13" s="14">
        <v>0.14091644744097401</v>
      </c>
      <c r="AD13" s="14">
        <v>7.1274922735811999E-2</v>
      </c>
      <c r="AE13" s="14"/>
      <c r="AF13" s="14">
        <v>9.0690785641412294E-2</v>
      </c>
      <c r="AG13" s="14">
        <v>0.15994357034170301</v>
      </c>
      <c r="AH13" s="14">
        <v>0.125673653901786</v>
      </c>
      <c r="AI13" s="14"/>
      <c r="AJ13" s="14">
        <v>4.6675913125546302E-2</v>
      </c>
      <c r="AK13" s="14">
        <v>0.26193844272784</v>
      </c>
      <c r="AL13" s="14">
        <v>0.118033874389776</v>
      </c>
      <c r="AM13" s="14">
        <v>0</v>
      </c>
      <c r="AN13" s="14">
        <v>0.103068886311414</v>
      </c>
      <c r="AO13" s="14"/>
      <c r="AP13" s="14">
        <v>2.16932811889936E-2</v>
      </c>
      <c r="AQ13" s="14">
        <v>0.279610768961848</v>
      </c>
      <c r="AR13" s="14">
        <v>8.1813821380530297E-2</v>
      </c>
      <c r="AS13" s="14">
        <v>1.5802288786304301E-2</v>
      </c>
      <c r="AT13" s="14">
        <v>4.9692180466148397E-3</v>
      </c>
      <c r="AU13" s="14"/>
      <c r="AV13" s="14" t="s">
        <v>84</v>
      </c>
      <c r="AW13" s="14">
        <v>0.11961885221928401</v>
      </c>
      <c r="AX13" s="14">
        <v>0.113512518677943</v>
      </c>
      <c r="AY13" s="14">
        <v>0.180230022903589</v>
      </c>
      <c r="AZ13" s="14">
        <v>0.22503946456427201</v>
      </c>
      <c r="BA13" s="14"/>
      <c r="BB13" s="14">
        <v>0.23495943410863401</v>
      </c>
      <c r="BC13" s="14">
        <v>1.3851822181626601E-2</v>
      </c>
      <c r="BD13" s="14">
        <v>0</v>
      </c>
      <c r="BE13" s="14"/>
      <c r="BF13" s="14">
        <v>7.5948589261000995E-2</v>
      </c>
    </row>
    <row r="14" spans="2:58" x14ac:dyDescent="0.35">
      <c r="B14" s="15" t="s">
        <v>97</v>
      </c>
      <c r="C14" s="14">
        <v>2.2838842120126698E-2</v>
      </c>
      <c r="D14" s="14">
        <v>1.26534962688998E-2</v>
      </c>
      <c r="E14" s="14">
        <v>3.1859361915741999E-2</v>
      </c>
      <c r="F14" s="14"/>
      <c r="G14" s="14">
        <v>7.4672455641803706E-2</v>
      </c>
      <c r="H14" s="14">
        <v>1.9247288467974299E-2</v>
      </c>
      <c r="I14" s="14">
        <v>1.70733910017405E-2</v>
      </c>
      <c r="J14" s="14">
        <v>1.6829367817923501E-2</v>
      </c>
      <c r="K14" s="14">
        <v>1.35654480181447E-2</v>
      </c>
      <c r="L14" s="14">
        <v>7.0875583845482603E-3</v>
      </c>
      <c r="M14" s="14"/>
      <c r="N14" s="14">
        <v>1.4216053362743E-2</v>
      </c>
      <c r="O14" s="14">
        <v>2.88519131965836E-2</v>
      </c>
      <c r="P14" s="14">
        <v>2.42921012397877E-2</v>
      </c>
      <c r="Q14" s="14">
        <v>2.29802986022229E-2</v>
      </c>
      <c r="R14" s="14"/>
      <c r="S14" s="14">
        <v>3.2992119652741E-2</v>
      </c>
      <c r="T14" s="14">
        <v>1.8941230456226001E-2</v>
      </c>
      <c r="U14" s="14">
        <v>3.1605190453492797E-2</v>
      </c>
      <c r="V14" s="14">
        <v>1.5214999296806199E-2</v>
      </c>
      <c r="W14" s="14">
        <v>2.0304639852289801E-2</v>
      </c>
      <c r="X14" s="14">
        <v>2.2454652742126002E-2</v>
      </c>
      <c r="Y14" s="14">
        <v>2.19789814643379E-2</v>
      </c>
      <c r="Z14" s="14">
        <v>1.1582169117306199E-2</v>
      </c>
      <c r="AA14" s="14">
        <v>2.1376958436835701E-2</v>
      </c>
      <c r="AB14" s="14">
        <v>1.6915959735849501E-2</v>
      </c>
      <c r="AC14" s="14">
        <v>1.8032156579121598E-2</v>
      </c>
      <c r="AD14" s="14">
        <v>4.7325087887229098E-2</v>
      </c>
      <c r="AE14" s="14"/>
      <c r="AF14" s="14">
        <v>1.3536020064281999E-2</v>
      </c>
      <c r="AG14" s="14">
        <v>8.8141990889186901E-3</v>
      </c>
      <c r="AH14" s="14">
        <v>4.62412737719664E-2</v>
      </c>
      <c r="AI14" s="14"/>
      <c r="AJ14" s="14">
        <v>1.3644062990498401E-2</v>
      </c>
      <c r="AK14" s="14">
        <v>9.5105835739823404E-3</v>
      </c>
      <c r="AL14" s="14">
        <v>0</v>
      </c>
      <c r="AM14" s="14">
        <v>0</v>
      </c>
      <c r="AN14" s="14">
        <v>7.4241997312245497E-2</v>
      </c>
      <c r="AO14" s="14"/>
      <c r="AP14" s="14">
        <v>2.2511918785463401E-2</v>
      </c>
      <c r="AQ14" s="14">
        <v>1.08950380332314E-2</v>
      </c>
      <c r="AR14" s="14">
        <v>2.1043060013658198E-2</v>
      </c>
      <c r="AS14" s="14">
        <v>3.57578574909026E-3</v>
      </c>
      <c r="AT14" s="14">
        <v>6.5358372304189394E-2</v>
      </c>
      <c r="AU14" s="14"/>
      <c r="AV14" s="14" t="s">
        <v>84</v>
      </c>
      <c r="AW14" s="14">
        <v>3.93748290125948E-2</v>
      </c>
      <c r="AX14" s="14">
        <v>1.45843588898795E-2</v>
      </c>
      <c r="AY14" s="14">
        <v>4.7915942673156901E-2</v>
      </c>
      <c r="AZ14" s="14">
        <v>0</v>
      </c>
      <c r="BA14" s="14"/>
      <c r="BB14" s="14">
        <v>1.7106659570958801E-2</v>
      </c>
      <c r="BC14" s="14">
        <v>0</v>
      </c>
      <c r="BD14" s="14">
        <v>2.7211293125917801E-2</v>
      </c>
      <c r="BE14" s="14"/>
      <c r="BF14" s="14">
        <v>1.0727545663698899E-2</v>
      </c>
    </row>
    <row r="15" spans="2:58" x14ac:dyDescent="0.35">
      <c r="B15" s="15" t="s">
        <v>110</v>
      </c>
      <c r="C15" s="21">
        <v>0.38426805113108498</v>
      </c>
      <c r="D15" s="21">
        <v>0.40770698222236501</v>
      </c>
      <c r="E15" s="21">
        <v>0.36144762120422902</v>
      </c>
      <c r="F15" s="21"/>
      <c r="G15" s="21">
        <v>0.32314739757701499</v>
      </c>
      <c r="H15" s="21">
        <v>0.25161028296358201</v>
      </c>
      <c r="I15" s="21">
        <v>0.32111020541593899</v>
      </c>
      <c r="J15" s="21">
        <v>0.39793420958084302</v>
      </c>
      <c r="K15" s="21">
        <v>0.47907794945187299</v>
      </c>
      <c r="L15" s="21">
        <v>0.50921043536732802</v>
      </c>
      <c r="M15" s="21"/>
      <c r="N15" s="21">
        <v>0.35635250824335502</v>
      </c>
      <c r="O15" s="21">
        <v>0.38062632658513101</v>
      </c>
      <c r="P15" s="21">
        <v>0.41367149336061099</v>
      </c>
      <c r="Q15" s="21">
        <v>0.39293687886766698</v>
      </c>
      <c r="R15" s="21"/>
      <c r="S15" s="21">
        <v>0.320905760734851</v>
      </c>
      <c r="T15" s="21">
        <v>0.43218895946374902</v>
      </c>
      <c r="U15" s="21">
        <v>0.403126130596899</v>
      </c>
      <c r="V15" s="21">
        <v>0.49759963002915703</v>
      </c>
      <c r="W15" s="21">
        <v>0.43582650435296899</v>
      </c>
      <c r="X15" s="21">
        <v>0.34455460863023701</v>
      </c>
      <c r="Y15" s="21">
        <v>0.402920456806172</v>
      </c>
      <c r="Z15" s="21">
        <v>0.33075860713473099</v>
      </c>
      <c r="AA15" s="21">
        <v>0.37128890350152399</v>
      </c>
      <c r="AB15" s="21">
        <v>0.33842239295880899</v>
      </c>
      <c r="AC15" s="21">
        <v>0.32071998398233098</v>
      </c>
      <c r="AD15" s="21">
        <v>0.39415779807634499</v>
      </c>
      <c r="AE15" s="21"/>
      <c r="AF15" s="21">
        <v>0.54442853830153504</v>
      </c>
      <c r="AG15" s="21">
        <v>0.28996228169972599</v>
      </c>
      <c r="AH15" s="21">
        <v>0.25733785589747399</v>
      </c>
      <c r="AI15" s="21"/>
      <c r="AJ15" s="21">
        <v>0.60836174217604599</v>
      </c>
      <c r="AK15" s="21">
        <v>0.16864633782974001</v>
      </c>
      <c r="AL15" s="21">
        <v>0.28792574733502901</v>
      </c>
      <c r="AM15" s="21">
        <v>0.76286326870866705</v>
      </c>
      <c r="AN15" s="21">
        <v>0.33186510112784301</v>
      </c>
      <c r="AO15" s="21"/>
      <c r="AP15" s="21">
        <v>0.65324705985704101</v>
      </c>
      <c r="AQ15" s="21">
        <v>0.104991882623151</v>
      </c>
      <c r="AR15" s="21">
        <v>0.324210286454996</v>
      </c>
      <c r="AS15" s="21">
        <v>0.73168256811524501</v>
      </c>
      <c r="AT15" s="21">
        <v>0.47578867538825698</v>
      </c>
      <c r="AU15" s="21"/>
      <c r="AV15" s="21" t="s">
        <v>84</v>
      </c>
      <c r="AW15" s="21">
        <v>0.41285094169717801</v>
      </c>
      <c r="AX15" s="21">
        <v>0.29940592067384503</v>
      </c>
      <c r="AY15" s="21">
        <v>0.273728348198923</v>
      </c>
      <c r="AZ15" s="21">
        <v>0.37341324312833002</v>
      </c>
      <c r="BA15" s="21"/>
      <c r="BB15" s="21">
        <v>0.117974004525232</v>
      </c>
      <c r="BC15" s="21">
        <v>0.83758465108246405</v>
      </c>
      <c r="BD15" s="21">
        <v>0.56275055715933797</v>
      </c>
      <c r="BE15" s="21"/>
      <c r="BF15" s="21">
        <v>0.52594427745352701</v>
      </c>
    </row>
    <row r="16" spans="2:58" x14ac:dyDescent="0.35">
      <c r="B16" s="15" t="s">
        <v>111</v>
      </c>
      <c r="C16" s="21">
        <v>0.391767639184606</v>
      </c>
      <c r="D16" s="21">
        <v>0.40494521300375702</v>
      </c>
      <c r="E16" s="21">
        <v>0.379113155759571</v>
      </c>
      <c r="F16" s="21"/>
      <c r="G16" s="21">
        <v>0.38656100056473103</v>
      </c>
      <c r="H16" s="21">
        <v>0.51534174111294795</v>
      </c>
      <c r="I16" s="21">
        <v>0.42689216009911302</v>
      </c>
      <c r="J16" s="21">
        <v>0.42883152987487599</v>
      </c>
      <c r="K16" s="21">
        <v>0.31030925667531101</v>
      </c>
      <c r="L16" s="21">
        <v>0.29080030604775398</v>
      </c>
      <c r="M16" s="21"/>
      <c r="N16" s="21">
        <v>0.41550109847441802</v>
      </c>
      <c r="O16" s="21">
        <v>0.40808006438185501</v>
      </c>
      <c r="P16" s="21">
        <v>0.37218763708353497</v>
      </c>
      <c r="Q16" s="21">
        <v>0.36770709797581902</v>
      </c>
      <c r="R16" s="21"/>
      <c r="S16" s="21">
        <v>0.438309975736283</v>
      </c>
      <c r="T16" s="21">
        <v>0.32458276847371498</v>
      </c>
      <c r="U16" s="21">
        <v>0.38347738839538698</v>
      </c>
      <c r="V16" s="21">
        <v>0.35196581890494599</v>
      </c>
      <c r="W16" s="21">
        <v>0.36201581348534601</v>
      </c>
      <c r="X16" s="21">
        <v>0.44034368704909399</v>
      </c>
      <c r="Y16" s="21">
        <v>0.33802672826288299</v>
      </c>
      <c r="Z16" s="21">
        <v>0.45626097383748898</v>
      </c>
      <c r="AA16" s="21">
        <v>0.45854821681772401</v>
      </c>
      <c r="AB16" s="21">
        <v>0.37004166043415299</v>
      </c>
      <c r="AC16" s="21">
        <v>0.422277102224075</v>
      </c>
      <c r="AD16" s="21">
        <v>0.35737288593606198</v>
      </c>
      <c r="AE16" s="21"/>
      <c r="AF16" s="21">
        <v>0.28362551880894998</v>
      </c>
      <c r="AG16" s="21">
        <v>0.47890502642400901</v>
      </c>
      <c r="AH16" s="21">
        <v>0.45677257332084797</v>
      </c>
      <c r="AI16" s="21"/>
      <c r="AJ16" s="21">
        <v>0.22340081593958899</v>
      </c>
      <c r="AK16" s="21">
        <v>0.64415324424735299</v>
      </c>
      <c r="AL16" s="21">
        <v>0.48099145072598398</v>
      </c>
      <c r="AM16" s="21">
        <v>0.10058999570631</v>
      </c>
      <c r="AN16" s="21">
        <v>0.34205536861115499</v>
      </c>
      <c r="AO16" s="21"/>
      <c r="AP16" s="21">
        <v>0.13922712292519701</v>
      </c>
      <c r="AQ16" s="21">
        <v>0.71374435453893004</v>
      </c>
      <c r="AR16" s="21">
        <v>0.38350920591826898</v>
      </c>
      <c r="AS16" s="21">
        <v>0.123008105094915</v>
      </c>
      <c r="AT16" s="21">
        <v>0.17454107294417301</v>
      </c>
      <c r="AU16" s="21"/>
      <c r="AV16" s="21" t="s">
        <v>84</v>
      </c>
      <c r="AW16" s="21">
        <v>0.36924742248417303</v>
      </c>
      <c r="AX16" s="21">
        <v>0.44034529358264801</v>
      </c>
      <c r="AY16" s="21">
        <v>0.47804908359230902</v>
      </c>
      <c r="AZ16" s="21">
        <v>0.54624257578150703</v>
      </c>
      <c r="BA16" s="21"/>
      <c r="BB16" s="21">
        <v>0.74765642243484598</v>
      </c>
      <c r="BC16" s="21">
        <v>5.1307960768031999E-2</v>
      </c>
      <c r="BD16" s="21">
        <v>0.18633174064782601</v>
      </c>
      <c r="BE16" s="21"/>
      <c r="BF16" s="21">
        <v>0.309554579726386</v>
      </c>
    </row>
    <row r="17" spans="2:58" x14ac:dyDescent="0.35">
      <c r="B17" s="15" t="s">
        <v>112</v>
      </c>
      <c r="C17" s="22">
        <v>-7.4995880535206304E-3</v>
      </c>
      <c r="D17" s="22">
        <v>2.76176921860749E-3</v>
      </c>
      <c r="E17" s="22">
        <v>-1.7665534555342199E-2</v>
      </c>
      <c r="F17" s="22"/>
      <c r="G17" s="22">
        <v>-6.34136029877162E-2</v>
      </c>
      <c r="H17" s="22">
        <v>-0.26373145814936699</v>
      </c>
      <c r="I17" s="22">
        <v>-0.105781954683174</v>
      </c>
      <c r="J17" s="22">
        <v>-3.0897320294032901E-2</v>
      </c>
      <c r="K17" s="22">
        <v>0.16876869277656201</v>
      </c>
      <c r="L17" s="22">
        <v>0.21841012931957399</v>
      </c>
      <c r="M17" s="22"/>
      <c r="N17" s="22">
        <v>-5.9148590231063301E-2</v>
      </c>
      <c r="O17" s="22">
        <v>-2.7453737796724699E-2</v>
      </c>
      <c r="P17" s="22">
        <v>4.1483856277076098E-2</v>
      </c>
      <c r="Q17" s="22">
        <v>2.5229780891847998E-2</v>
      </c>
      <c r="R17" s="22"/>
      <c r="S17" s="22">
        <v>-0.117404215001432</v>
      </c>
      <c r="T17" s="22">
        <v>0.107606190990033</v>
      </c>
      <c r="U17" s="22">
        <v>1.9648742201512501E-2</v>
      </c>
      <c r="V17" s="22">
        <v>0.14563381112421001</v>
      </c>
      <c r="W17" s="22">
        <v>7.3810690867622403E-2</v>
      </c>
      <c r="X17" s="22">
        <v>-9.5789078418857504E-2</v>
      </c>
      <c r="Y17" s="22">
        <v>6.4893728543288995E-2</v>
      </c>
      <c r="Z17" s="22">
        <v>-0.12550236670275799</v>
      </c>
      <c r="AA17" s="22">
        <v>-8.7259313316199696E-2</v>
      </c>
      <c r="AB17" s="22">
        <v>-3.1619267475344298E-2</v>
      </c>
      <c r="AC17" s="22">
        <v>-0.101557118241744</v>
      </c>
      <c r="AD17" s="22">
        <v>3.67849121402836E-2</v>
      </c>
      <c r="AE17" s="22"/>
      <c r="AF17" s="22">
        <v>0.260803019492585</v>
      </c>
      <c r="AG17" s="22">
        <v>-0.18894274472428199</v>
      </c>
      <c r="AH17" s="22">
        <v>-0.19943471742337401</v>
      </c>
      <c r="AI17" s="22"/>
      <c r="AJ17" s="22">
        <v>0.384960926236457</v>
      </c>
      <c r="AK17" s="22">
        <v>-0.47550690641761301</v>
      </c>
      <c r="AL17" s="22">
        <v>-0.193065703390954</v>
      </c>
      <c r="AM17" s="22">
        <v>0.66227327300235606</v>
      </c>
      <c r="AN17" s="22">
        <v>-1.01902674833121E-2</v>
      </c>
      <c r="AO17" s="22"/>
      <c r="AP17" s="22">
        <v>0.514019936931844</v>
      </c>
      <c r="AQ17" s="22">
        <v>-0.60875247191577897</v>
      </c>
      <c r="AR17" s="22">
        <v>-5.9298919463272801E-2</v>
      </c>
      <c r="AS17" s="22">
        <v>0.60867446302033001</v>
      </c>
      <c r="AT17" s="22">
        <v>0.301247602444084</v>
      </c>
      <c r="AU17" s="22"/>
      <c r="AV17" s="22" t="s">
        <v>84</v>
      </c>
      <c r="AW17" s="22">
        <v>4.3603519213004302E-2</v>
      </c>
      <c r="AX17" s="22">
        <v>-0.14093937290880301</v>
      </c>
      <c r="AY17" s="22">
        <v>-0.20432073539338699</v>
      </c>
      <c r="AZ17" s="22">
        <v>-0.17282933265317699</v>
      </c>
      <c r="BA17" s="22"/>
      <c r="BB17" s="22">
        <v>-0.62968241790961299</v>
      </c>
      <c r="BC17" s="22">
        <v>0.78627669031443204</v>
      </c>
      <c r="BD17" s="22">
        <v>0.37641881651151199</v>
      </c>
      <c r="BE17" s="22"/>
      <c r="BF17" s="22">
        <v>0.21638969772714101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127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105</v>
      </c>
      <c r="C9" s="14">
        <v>0.13581160799245701</v>
      </c>
      <c r="D9" s="14">
        <v>0.168307364195902</v>
      </c>
      <c r="E9" s="14">
        <v>0.10350023512934101</v>
      </c>
      <c r="F9" s="14"/>
      <c r="G9" s="14">
        <v>8.6443847382036101E-2</v>
      </c>
      <c r="H9" s="14">
        <v>7.7866273425993698E-2</v>
      </c>
      <c r="I9" s="14">
        <v>0.109375533399295</v>
      </c>
      <c r="J9" s="14">
        <v>0.16489401046267099</v>
      </c>
      <c r="K9" s="14">
        <v>0.160877766235346</v>
      </c>
      <c r="L9" s="14">
        <v>0.196687540069485</v>
      </c>
      <c r="M9" s="14"/>
      <c r="N9" s="14">
        <v>0.12720930438120101</v>
      </c>
      <c r="O9" s="14">
        <v>0.119697031511647</v>
      </c>
      <c r="P9" s="14">
        <v>0.14435602636716999</v>
      </c>
      <c r="Q9" s="14">
        <v>0.15683620996695899</v>
      </c>
      <c r="R9" s="14"/>
      <c r="S9" s="14">
        <v>0.113096643672283</v>
      </c>
      <c r="T9" s="14">
        <v>0.10713573350403301</v>
      </c>
      <c r="U9" s="14">
        <v>0.176587966150523</v>
      </c>
      <c r="V9" s="14">
        <v>0.194937150399035</v>
      </c>
      <c r="W9" s="14">
        <v>0.15850739553241999</v>
      </c>
      <c r="X9" s="14">
        <v>0.114769832827375</v>
      </c>
      <c r="Y9" s="14">
        <v>0.13813331907422999</v>
      </c>
      <c r="Z9" s="14">
        <v>9.3212417596867603E-2</v>
      </c>
      <c r="AA9" s="14">
        <v>0.15361997965625299</v>
      </c>
      <c r="AB9" s="14">
        <v>0.119281197226592</v>
      </c>
      <c r="AC9" s="14">
        <v>0.121934969712941</v>
      </c>
      <c r="AD9" s="14">
        <v>0.147880772295574</v>
      </c>
      <c r="AE9" s="14"/>
      <c r="AF9" s="14">
        <v>0.223322764078701</v>
      </c>
      <c r="AG9" s="14">
        <v>8.3171924825496693E-2</v>
      </c>
      <c r="AH9" s="14">
        <v>0.103649244070535</v>
      </c>
      <c r="AI9" s="14"/>
      <c r="AJ9" s="14">
        <v>0.20164856560737299</v>
      </c>
      <c r="AK9" s="14">
        <v>8.4545279451939903E-2</v>
      </c>
      <c r="AL9" s="14">
        <v>2.35754847701765E-2</v>
      </c>
      <c r="AM9" s="14">
        <v>0.41596015588561902</v>
      </c>
      <c r="AN9" s="14">
        <v>0.14234865772477301</v>
      </c>
      <c r="AO9" s="14"/>
      <c r="AP9" s="14">
        <v>0.183645891806582</v>
      </c>
      <c r="AQ9" s="14">
        <v>8.0130256225853305E-2</v>
      </c>
      <c r="AR9" s="14">
        <v>1.2675902455103499E-2</v>
      </c>
      <c r="AS9" s="14">
        <v>0.33160254230931402</v>
      </c>
      <c r="AT9" s="14">
        <v>9.8004798398674597E-2</v>
      </c>
      <c r="AU9" s="14"/>
      <c r="AV9" s="14" t="s">
        <v>84</v>
      </c>
      <c r="AW9" s="14">
        <v>0.13279172889983201</v>
      </c>
      <c r="AX9" s="14">
        <v>9.3331348598032202E-2</v>
      </c>
      <c r="AY9" s="14">
        <v>8.6776440664212307E-2</v>
      </c>
      <c r="AZ9" s="14">
        <v>0.15598325857884299</v>
      </c>
      <c r="BA9" s="14"/>
      <c r="BB9" s="14">
        <v>7.7010990738844196E-2</v>
      </c>
      <c r="BC9" s="14">
        <v>0.40840876264993897</v>
      </c>
      <c r="BD9" s="14">
        <v>0.147960142486185</v>
      </c>
      <c r="BE9" s="14"/>
      <c r="BF9" s="14">
        <v>0.21019091663881601</v>
      </c>
    </row>
    <row r="10" spans="2:58" x14ac:dyDescent="0.35">
      <c r="B10" s="15" t="s">
        <v>106</v>
      </c>
      <c r="C10" s="14">
        <v>0.161718465877079</v>
      </c>
      <c r="D10" s="14">
        <v>0.20348908432483601</v>
      </c>
      <c r="E10" s="14">
        <v>0.121327196079656</v>
      </c>
      <c r="F10" s="14"/>
      <c r="G10" s="14">
        <v>0.125967549675333</v>
      </c>
      <c r="H10" s="14">
        <v>0.155966795278035</v>
      </c>
      <c r="I10" s="14">
        <v>0.17706514545023599</v>
      </c>
      <c r="J10" s="14">
        <v>0.12310352256273201</v>
      </c>
      <c r="K10" s="14">
        <v>0.21575254678144701</v>
      </c>
      <c r="L10" s="14">
        <v>0.17285389429119399</v>
      </c>
      <c r="M10" s="14"/>
      <c r="N10" s="14">
        <v>0.157972273323402</v>
      </c>
      <c r="O10" s="14">
        <v>0.19056242724067801</v>
      </c>
      <c r="P10" s="14">
        <v>0.160069115693936</v>
      </c>
      <c r="Q10" s="14">
        <v>0.138043826493913</v>
      </c>
      <c r="R10" s="14"/>
      <c r="S10" s="14">
        <v>0.17778974542897</v>
      </c>
      <c r="T10" s="14">
        <v>0.16911056913161299</v>
      </c>
      <c r="U10" s="14">
        <v>0.180070629723738</v>
      </c>
      <c r="V10" s="14">
        <v>0.19922713544846701</v>
      </c>
      <c r="W10" s="14">
        <v>0.12401743423285699</v>
      </c>
      <c r="X10" s="14">
        <v>0.13393372087601699</v>
      </c>
      <c r="Y10" s="14">
        <v>0.122770420672005</v>
      </c>
      <c r="Z10" s="14">
        <v>0.18225966755307399</v>
      </c>
      <c r="AA10" s="14">
        <v>0.16174781148282399</v>
      </c>
      <c r="AB10" s="14">
        <v>0.14228045336311901</v>
      </c>
      <c r="AC10" s="14">
        <v>0.200513081926325</v>
      </c>
      <c r="AD10" s="14">
        <v>0.134390499277764</v>
      </c>
      <c r="AE10" s="14"/>
      <c r="AF10" s="14">
        <v>0.19723209587722901</v>
      </c>
      <c r="AG10" s="14">
        <v>0.16110387990047501</v>
      </c>
      <c r="AH10" s="14">
        <v>9.3427209064194897E-2</v>
      </c>
      <c r="AI10" s="14"/>
      <c r="AJ10" s="14">
        <v>0.202265763848059</v>
      </c>
      <c r="AK10" s="14">
        <v>0.165686207994546</v>
      </c>
      <c r="AL10" s="14">
        <v>6.5709685054563094E-2</v>
      </c>
      <c r="AM10" s="14">
        <v>0.317880883171755</v>
      </c>
      <c r="AN10" s="14">
        <v>0.107972034262679</v>
      </c>
      <c r="AO10" s="14"/>
      <c r="AP10" s="14">
        <v>0.21451147182838701</v>
      </c>
      <c r="AQ10" s="14">
        <v>0.15531609234199401</v>
      </c>
      <c r="AR10" s="14">
        <v>5.85295247821839E-2</v>
      </c>
      <c r="AS10" s="14">
        <v>0.19989156155218199</v>
      </c>
      <c r="AT10" s="14">
        <v>0.131794251553947</v>
      </c>
      <c r="AU10" s="14"/>
      <c r="AV10" s="14" t="s">
        <v>84</v>
      </c>
      <c r="AW10" s="14">
        <v>0.176441517573308</v>
      </c>
      <c r="AX10" s="14">
        <v>0.161078930579483</v>
      </c>
      <c r="AY10" s="14">
        <v>0.13286793577039399</v>
      </c>
      <c r="AZ10" s="14">
        <v>0.118757078516058</v>
      </c>
      <c r="BA10" s="14"/>
      <c r="BB10" s="14">
        <v>0.125882041488315</v>
      </c>
      <c r="BC10" s="14">
        <v>0.19163706031049901</v>
      </c>
      <c r="BD10" s="14">
        <v>0.203228621134905</v>
      </c>
      <c r="BE10" s="14"/>
      <c r="BF10" s="14">
        <v>0.17027177345888</v>
      </c>
    </row>
    <row r="11" spans="2:58" ht="29" x14ac:dyDescent="0.35">
      <c r="B11" s="15" t="s">
        <v>107</v>
      </c>
      <c r="C11" s="14">
        <v>0.43944760435200297</v>
      </c>
      <c r="D11" s="14">
        <v>0.40570316920292998</v>
      </c>
      <c r="E11" s="14">
        <v>0.47273888693937999</v>
      </c>
      <c r="F11" s="14"/>
      <c r="G11" s="14">
        <v>0.44767495507149502</v>
      </c>
      <c r="H11" s="14">
        <v>0.50108540056095596</v>
      </c>
      <c r="I11" s="14">
        <v>0.468671279178142</v>
      </c>
      <c r="J11" s="14">
        <v>0.43158525585632601</v>
      </c>
      <c r="K11" s="14">
        <v>0.41769936147731801</v>
      </c>
      <c r="L11" s="14">
        <v>0.381152870671294</v>
      </c>
      <c r="M11" s="14"/>
      <c r="N11" s="14">
        <v>0.47457154254759398</v>
      </c>
      <c r="O11" s="14">
        <v>0.42154514218955602</v>
      </c>
      <c r="P11" s="14">
        <v>0.43198816060718398</v>
      </c>
      <c r="Q11" s="14">
        <v>0.425003592098393</v>
      </c>
      <c r="R11" s="14"/>
      <c r="S11" s="14">
        <v>0.42321255468671398</v>
      </c>
      <c r="T11" s="14">
        <v>0.45416767776671502</v>
      </c>
      <c r="U11" s="14">
        <v>0.40772006181579201</v>
      </c>
      <c r="V11" s="14">
        <v>0.38022684507913501</v>
      </c>
      <c r="W11" s="14">
        <v>0.47489325904115898</v>
      </c>
      <c r="X11" s="14">
        <v>0.40388912288106998</v>
      </c>
      <c r="Y11" s="14">
        <v>0.44241244118610201</v>
      </c>
      <c r="Z11" s="14">
        <v>0.52963398956311702</v>
      </c>
      <c r="AA11" s="14">
        <v>0.453536797507754</v>
      </c>
      <c r="AB11" s="14">
        <v>0.46608560469648502</v>
      </c>
      <c r="AC11" s="14">
        <v>0.45604692322309898</v>
      </c>
      <c r="AD11" s="14">
        <v>0.45107110528459698</v>
      </c>
      <c r="AE11" s="14"/>
      <c r="AF11" s="14">
        <v>0.36023354502645399</v>
      </c>
      <c r="AG11" s="14">
        <v>0.47863398806957602</v>
      </c>
      <c r="AH11" s="14">
        <v>0.53126898708847003</v>
      </c>
      <c r="AI11" s="14"/>
      <c r="AJ11" s="14">
        <v>0.39805818552142103</v>
      </c>
      <c r="AK11" s="14">
        <v>0.47763825881710398</v>
      </c>
      <c r="AL11" s="14">
        <v>0.35366244249881201</v>
      </c>
      <c r="AM11" s="14">
        <v>0.19819743673423401</v>
      </c>
      <c r="AN11" s="14">
        <v>0.504468240758572</v>
      </c>
      <c r="AO11" s="14"/>
      <c r="AP11" s="14">
        <v>0.41767011789548603</v>
      </c>
      <c r="AQ11" s="14">
        <v>0.51303875304756796</v>
      </c>
      <c r="AR11" s="14">
        <v>0.29117872265252598</v>
      </c>
      <c r="AS11" s="14">
        <v>0.29980891016524502</v>
      </c>
      <c r="AT11" s="14">
        <v>0.44239312889388899</v>
      </c>
      <c r="AU11" s="14"/>
      <c r="AV11" s="14" t="s">
        <v>84</v>
      </c>
      <c r="AW11" s="14">
        <v>0.39500444564118298</v>
      </c>
      <c r="AX11" s="14">
        <v>0.47338145411205101</v>
      </c>
      <c r="AY11" s="14">
        <v>0.49996485341243102</v>
      </c>
      <c r="AZ11" s="14">
        <v>0.56473907372446597</v>
      </c>
      <c r="BA11" s="14"/>
      <c r="BB11" s="14">
        <v>0.59215217719636104</v>
      </c>
      <c r="BC11" s="14">
        <v>0.27981154819471799</v>
      </c>
      <c r="BD11" s="14">
        <v>0.374240999480207</v>
      </c>
      <c r="BE11" s="14"/>
      <c r="BF11" s="14">
        <v>0.39856830245614699</v>
      </c>
    </row>
    <row r="12" spans="2:58" x14ac:dyDescent="0.35">
      <c r="B12" s="15" t="s">
        <v>108</v>
      </c>
      <c r="C12" s="14">
        <v>0.13872400465867701</v>
      </c>
      <c r="D12" s="14">
        <v>0.143764556855737</v>
      </c>
      <c r="E12" s="14">
        <v>0.13420190172555899</v>
      </c>
      <c r="F12" s="14"/>
      <c r="G12" s="14">
        <v>0.14806126697080901</v>
      </c>
      <c r="H12" s="14">
        <v>0.124808138747935</v>
      </c>
      <c r="I12" s="14">
        <v>0.11163470815037101</v>
      </c>
      <c r="J12" s="14">
        <v>0.17827292803064801</v>
      </c>
      <c r="K12" s="14">
        <v>9.2187725007192897E-2</v>
      </c>
      <c r="L12" s="14">
        <v>0.16489062248345501</v>
      </c>
      <c r="M12" s="14"/>
      <c r="N12" s="14">
        <v>0.14153595007348199</v>
      </c>
      <c r="O12" s="14">
        <v>0.15571762225278599</v>
      </c>
      <c r="P12" s="14">
        <v>0.134602306212733</v>
      </c>
      <c r="Q12" s="14">
        <v>0.124098256903085</v>
      </c>
      <c r="R12" s="14"/>
      <c r="S12" s="14">
        <v>0.16113053543952999</v>
      </c>
      <c r="T12" s="14">
        <v>0.175564139017506</v>
      </c>
      <c r="U12" s="14">
        <v>9.5829803865318197E-2</v>
      </c>
      <c r="V12" s="14">
        <v>0.12644163546426601</v>
      </c>
      <c r="W12" s="14">
        <v>0.149166720032469</v>
      </c>
      <c r="X12" s="14">
        <v>0.16026591370294499</v>
      </c>
      <c r="Y12" s="14">
        <v>0.13829575737291699</v>
      </c>
      <c r="Z12" s="14">
        <v>0.16017546709871</v>
      </c>
      <c r="AA12" s="14">
        <v>0.10460525039943901</v>
      </c>
      <c r="AB12" s="14">
        <v>0.13102273522771901</v>
      </c>
      <c r="AC12" s="14">
        <v>0.112270557488821</v>
      </c>
      <c r="AD12" s="14">
        <v>0.10175745374895399</v>
      </c>
      <c r="AE12" s="14"/>
      <c r="AF12" s="14">
        <v>0.119120172550173</v>
      </c>
      <c r="AG12" s="14">
        <v>0.17611334249649199</v>
      </c>
      <c r="AH12" s="14">
        <v>9.3120848764913597E-2</v>
      </c>
      <c r="AI12" s="14"/>
      <c r="AJ12" s="14">
        <v>0.11460932926942401</v>
      </c>
      <c r="AK12" s="14">
        <v>0.152904769300025</v>
      </c>
      <c r="AL12" s="14">
        <v>0.40290428411776902</v>
      </c>
      <c r="AM12" s="14">
        <v>3.3624074914001399E-2</v>
      </c>
      <c r="AN12" s="14">
        <v>7.1073739119342699E-2</v>
      </c>
      <c r="AO12" s="14"/>
      <c r="AP12" s="14">
        <v>9.3494441164884104E-2</v>
      </c>
      <c r="AQ12" s="14">
        <v>0.15530304833264999</v>
      </c>
      <c r="AR12" s="14">
        <v>0.381707490328831</v>
      </c>
      <c r="AS12" s="14">
        <v>8.4800374978766996E-2</v>
      </c>
      <c r="AT12" s="14">
        <v>0.103546946576097</v>
      </c>
      <c r="AU12" s="14"/>
      <c r="AV12" s="14" t="s">
        <v>84</v>
      </c>
      <c r="AW12" s="14">
        <v>0.12780744666643301</v>
      </c>
      <c r="AX12" s="14">
        <v>0.17139288346480699</v>
      </c>
      <c r="AY12" s="14">
        <v>0.154421990997648</v>
      </c>
      <c r="AZ12" s="14">
        <v>7.1273941722971898E-2</v>
      </c>
      <c r="BA12" s="14"/>
      <c r="BB12" s="14">
        <v>0.13158734679070599</v>
      </c>
      <c r="BC12" s="14">
        <v>7.5845859045104103E-2</v>
      </c>
      <c r="BD12" s="14">
        <v>0.103808515410551</v>
      </c>
      <c r="BE12" s="14"/>
      <c r="BF12" s="14">
        <v>0.123274107655213</v>
      </c>
    </row>
    <row r="13" spans="2:58" x14ac:dyDescent="0.35">
      <c r="B13" s="15" t="s">
        <v>109</v>
      </c>
      <c r="C13" s="14">
        <v>2.5341613660193898E-2</v>
      </c>
      <c r="D13" s="14">
        <v>2.0910214674360699E-2</v>
      </c>
      <c r="E13" s="14">
        <v>2.97521674729141E-2</v>
      </c>
      <c r="F13" s="14"/>
      <c r="G13" s="14">
        <v>7.5477059074146096E-3</v>
      </c>
      <c r="H13" s="14">
        <v>3.5353052018657703E-2</v>
      </c>
      <c r="I13" s="14">
        <v>1.72395231634077E-2</v>
      </c>
      <c r="J13" s="14">
        <v>2.6036271695472998E-2</v>
      </c>
      <c r="K13" s="14">
        <v>1.7910908201175101E-2</v>
      </c>
      <c r="L13" s="14">
        <v>4.0057719139161702E-2</v>
      </c>
      <c r="M13" s="14"/>
      <c r="N13" s="14">
        <v>2.6252781076678701E-2</v>
      </c>
      <c r="O13" s="14">
        <v>2.2821518715053699E-2</v>
      </c>
      <c r="P13" s="14">
        <v>2.1121921822840201E-2</v>
      </c>
      <c r="Q13" s="14">
        <v>3.1151147311148101E-2</v>
      </c>
      <c r="R13" s="14"/>
      <c r="S13" s="14">
        <v>4.4043824327496602E-2</v>
      </c>
      <c r="T13" s="14">
        <v>1.15133880712567E-2</v>
      </c>
      <c r="U13" s="14">
        <v>4.2581447190386201E-2</v>
      </c>
      <c r="V13" s="14">
        <v>3.3976626247367699E-2</v>
      </c>
      <c r="W13" s="14">
        <v>5.6417330499322297E-3</v>
      </c>
      <c r="X13" s="14">
        <v>5.0617199048975298E-2</v>
      </c>
      <c r="Y13" s="14">
        <v>1.77811083088769E-2</v>
      </c>
      <c r="Z13" s="14">
        <v>0</v>
      </c>
      <c r="AA13" s="14">
        <v>2.2550939434312599E-2</v>
      </c>
      <c r="AB13" s="14">
        <v>1.5665995914562199E-2</v>
      </c>
      <c r="AC13" s="14">
        <v>1.87324190712925E-2</v>
      </c>
      <c r="AD13" s="14">
        <v>0</v>
      </c>
      <c r="AE13" s="14"/>
      <c r="AF13" s="14">
        <v>2.2561124261139501E-2</v>
      </c>
      <c r="AG13" s="14">
        <v>3.5292922845805402E-2</v>
      </c>
      <c r="AH13" s="14">
        <v>1.4585619292282E-2</v>
      </c>
      <c r="AI13" s="14"/>
      <c r="AJ13" s="14">
        <v>1.6641704071295602E-2</v>
      </c>
      <c r="AK13" s="14">
        <v>3.0253124976480101E-2</v>
      </c>
      <c r="AL13" s="14">
        <v>0.12791626125028999</v>
      </c>
      <c r="AM13" s="14">
        <v>0</v>
      </c>
      <c r="AN13" s="14">
        <v>8.1642733002786506E-3</v>
      </c>
      <c r="AO13" s="14"/>
      <c r="AP13" s="14">
        <v>2.3898605119453201E-2</v>
      </c>
      <c r="AQ13" s="14">
        <v>1.48100856849364E-2</v>
      </c>
      <c r="AR13" s="14">
        <v>0.19995621385089801</v>
      </c>
      <c r="AS13" s="14">
        <v>3.4019141873677899E-3</v>
      </c>
      <c r="AT13" s="14">
        <v>0</v>
      </c>
      <c r="AU13" s="14"/>
      <c r="AV13" s="14" t="s">
        <v>84</v>
      </c>
      <c r="AW13" s="14">
        <v>1.9023955247609799E-2</v>
      </c>
      <c r="AX13" s="14">
        <v>2.9760863438639099E-2</v>
      </c>
      <c r="AY13" s="14">
        <v>3.34232044372696E-2</v>
      </c>
      <c r="AZ13" s="14">
        <v>0</v>
      </c>
      <c r="BA13" s="14"/>
      <c r="BB13" s="14">
        <v>0</v>
      </c>
      <c r="BC13" s="14">
        <v>6.1303752707381103E-3</v>
      </c>
      <c r="BD13" s="14">
        <v>0</v>
      </c>
      <c r="BE13" s="14"/>
      <c r="BF13" s="14">
        <v>2.1776902356268901E-2</v>
      </c>
    </row>
    <row r="14" spans="2:58" x14ac:dyDescent="0.35">
      <c r="B14" s="15" t="s">
        <v>97</v>
      </c>
      <c r="C14" s="14">
        <v>9.8956703459588596E-2</v>
      </c>
      <c r="D14" s="14">
        <v>5.7825610746235101E-2</v>
      </c>
      <c r="E14" s="14">
        <v>0.13847961265315001</v>
      </c>
      <c r="F14" s="14"/>
      <c r="G14" s="14">
        <v>0.184304674992912</v>
      </c>
      <c r="H14" s="14">
        <v>0.104920339968422</v>
      </c>
      <c r="I14" s="14">
        <v>0.116013810658548</v>
      </c>
      <c r="J14" s="14">
        <v>7.6108011392149802E-2</v>
      </c>
      <c r="K14" s="14">
        <v>9.5571692297521896E-2</v>
      </c>
      <c r="L14" s="14">
        <v>4.4357353345410903E-2</v>
      </c>
      <c r="M14" s="14"/>
      <c r="N14" s="14">
        <v>7.2458148597642394E-2</v>
      </c>
      <c r="O14" s="14">
        <v>8.9656258090279495E-2</v>
      </c>
      <c r="P14" s="14">
        <v>0.10786246929613701</v>
      </c>
      <c r="Q14" s="14">
        <v>0.12486696722650199</v>
      </c>
      <c r="R14" s="14"/>
      <c r="S14" s="14">
        <v>8.0726696445006907E-2</v>
      </c>
      <c r="T14" s="14">
        <v>8.2508492508876402E-2</v>
      </c>
      <c r="U14" s="14">
        <v>9.7210091254242195E-2</v>
      </c>
      <c r="V14" s="14">
        <v>6.5190607361730393E-2</v>
      </c>
      <c r="W14" s="14">
        <v>8.7773458111161995E-2</v>
      </c>
      <c r="X14" s="14">
        <v>0.136524210663617</v>
      </c>
      <c r="Y14" s="14">
        <v>0.14060695338586901</v>
      </c>
      <c r="Z14" s="14">
        <v>3.4718458188231299E-2</v>
      </c>
      <c r="AA14" s="14">
        <v>0.10393922151941699</v>
      </c>
      <c r="AB14" s="14">
        <v>0.12566401357152299</v>
      </c>
      <c r="AC14" s="14">
        <v>9.0502048577520797E-2</v>
      </c>
      <c r="AD14" s="14">
        <v>0.164900169393111</v>
      </c>
      <c r="AE14" s="14"/>
      <c r="AF14" s="14">
        <v>7.7530298206303805E-2</v>
      </c>
      <c r="AG14" s="14">
        <v>6.5683941862154205E-2</v>
      </c>
      <c r="AH14" s="14">
        <v>0.163948091719605</v>
      </c>
      <c r="AI14" s="14"/>
      <c r="AJ14" s="14">
        <v>6.6776451682428406E-2</v>
      </c>
      <c r="AK14" s="14">
        <v>8.8972359459904699E-2</v>
      </c>
      <c r="AL14" s="14">
        <v>2.62318423083896E-2</v>
      </c>
      <c r="AM14" s="14">
        <v>3.43374492943904E-2</v>
      </c>
      <c r="AN14" s="14">
        <v>0.16597305483435401</v>
      </c>
      <c r="AO14" s="14"/>
      <c r="AP14" s="14">
        <v>6.6779472185208702E-2</v>
      </c>
      <c r="AQ14" s="14">
        <v>8.1401764366999294E-2</v>
      </c>
      <c r="AR14" s="14">
        <v>5.5952145930457303E-2</v>
      </c>
      <c r="AS14" s="14">
        <v>8.04946968071244E-2</v>
      </c>
      <c r="AT14" s="14">
        <v>0.22426087457739199</v>
      </c>
      <c r="AU14" s="14"/>
      <c r="AV14" s="14" t="s">
        <v>84</v>
      </c>
      <c r="AW14" s="14">
        <v>0.148930905971634</v>
      </c>
      <c r="AX14" s="14">
        <v>7.1054519806987598E-2</v>
      </c>
      <c r="AY14" s="14">
        <v>9.2545574718045795E-2</v>
      </c>
      <c r="AZ14" s="14">
        <v>8.9246647457660797E-2</v>
      </c>
      <c r="BA14" s="14"/>
      <c r="BB14" s="14">
        <v>7.3367443785773506E-2</v>
      </c>
      <c r="BC14" s="14">
        <v>3.8166394529001099E-2</v>
      </c>
      <c r="BD14" s="14">
        <v>0.170761721488151</v>
      </c>
      <c r="BE14" s="14"/>
      <c r="BF14" s="14">
        <v>7.5917997434675005E-2</v>
      </c>
    </row>
    <row r="15" spans="2:58" x14ac:dyDescent="0.35">
      <c r="B15" s="15" t="s">
        <v>110</v>
      </c>
      <c r="C15" s="21">
        <v>0.297530073869537</v>
      </c>
      <c r="D15" s="21">
        <v>0.37179644852073801</v>
      </c>
      <c r="E15" s="21">
        <v>0.22482743120899701</v>
      </c>
      <c r="F15" s="21"/>
      <c r="G15" s="21">
        <v>0.212411397057369</v>
      </c>
      <c r="H15" s="21">
        <v>0.23383306870402901</v>
      </c>
      <c r="I15" s="21">
        <v>0.28644067884953101</v>
      </c>
      <c r="J15" s="21">
        <v>0.28799753302540299</v>
      </c>
      <c r="K15" s="21">
        <v>0.37663031301679201</v>
      </c>
      <c r="L15" s="21">
        <v>0.36954143436067799</v>
      </c>
      <c r="M15" s="21"/>
      <c r="N15" s="21">
        <v>0.28518157770460301</v>
      </c>
      <c r="O15" s="21">
        <v>0.31025945875232502</v>
      </c>
      <c r="P15" s="21">
        <v>0.30442514206110599</v>
      </c>
      <c r="Q15" s="21">
        <v>0.29488003646087202</v>
      </c>
      <c r="R15" s="21"/>
      <c r="S15" s="21">
        <v>0.29088638910125197</v>
      </c>
      <c r="T15" s="21">
        <v>0.27624630263564598</v>
      </c>
      <c r="U15" s="21">
        <v>0.35665859587426202</v>
      </c>
      <c r="V15" s="21">
        <v>0.39416428584750102</v>
      </c>
      <c r="W15" s="21">
        <v>0.28252482976527798</v>
      </c>
      <c r="X15" s="21">
        <v>0.24870355370339201</v>
      </c>
      <c r="Y15" s="21">
        <v>0.26090373974623499</v>
      </c>
      <c r="Z15" s="21">
        <v>0.27547208514994198</v>
      </c>
      <c r="AA15" s="21">
        <v>0.31536779113907698</v>
      </c>
      <c r="AB15" s="21">
        <v>0.26156165058971098</v>
      </c>
      <c r="AC15" s="21">
        <v>0.32244805163926599</v>
      </c>
      <c r="AD15" s="21">
        <v>0.28227127157333798</v>
      </c>
      <c r="AE15" s="21"/>
      <c r="AF15" s="21">
        <v>0.42055485995593</v>
      </c>
      <c r="AG15" s="21">
        <v>0.24427580472597199</v>
      </c>
      <c r="AH15" s="21">
        <v>0.19707645313472999</v>
      </c>
      <c r="AI15" s="21"/>
      <c r="AJ15" s="21">
        <v>0.40391432945543099</v>
      </c>
      <c r="AK15" s="21">
        <v>0.25023148744648599</v>
      </c>
      <c r="AL15" s="21">
        <v>8.9285169824739594E-2</v>
      </c>
      <c r="AM15" s="21">
        <v>0.73384103905737397</v>
      </c>
      <c r="AN15" s="21">
        <v>0.25032069198745199</v>
      </c>
      <c r="AO15" s="21"/>
      <c r="AP15" s="21">
        <v>0.39815736363496801</v>
      </c>
      <c r="AQ15" s="21">
        <v>0.23544634856784699</v>
      </c>
      <c r="AR15" s="21">
        <v>7.12054272372874E-2</v>
      </c>
      <c r="AS15" s="21">
        <v>0.53149410386149598</v>
      </c>
      <c r="AT15" s="21">
        <v>0.22979904995262199</v>
      </c>
      <c r="AU15" s="21"/>
      <c r="AV15" s="21" t="s">
        <v>84</v>
      </c>
      <c r="AW15" s="21">
        <v>0.30923324647313999</v>
      </c>
      <c r="AX15" s="21">
        <v>0.25441027917751502</v>
      </c>
      <c r="AY15" s="21">
        <v>0.21964437643460599</v>
      </c>
      <c r="AZ15" s="21">
        <v>0.27474033709490098</v>
      </c>
      <c r="BA15" s="21"/>
      <c r="BB15" s="21">
        <v>0.20289303222715899</v>
      </c>
      <c r="BC15" s="21">
        <v>0.60004582296043796</v>
      </c>
      <c r="BD15" s="21">
        <v>0.35118876362109103</v>
      </c>
      <c r="BE15" s="21"/>
      <c r="BF15" s="21">
        <v>0.38046269009769701</v>
      </c>
    </row>
    <row r="16" spans="2:58" x14ac:dyDescent="0.35">
      <c r="B16" s="15" t="s">
        <v>111</v>
      </c>
      <c r="C16" s="21">
        <v>0.16406561831887101</v>
      </c>
      <c r="D16" s="21">
        <v>0.16467477153009799</v>
      </c>
      <c r="E16" s="21">
        <v>0.163954069198473</v>
      </c>
      <c r="F16" s="21"/>
      <c r="G16" s="21">
        <v>0.15560897287822401</v>
      </c>
      <c r="H16" s="21">
        <v>0.16016119076659299</v>
      </c>
      <c r="I16" s="21">
        <v>0.12887423131377901</v>
      </c>
      <c r="J16" s="21">
        <v>0.20430919972612099</v>
      </c>
      <c r="K16" s="21">
        <v>0.110098633208368</v>
      </c>
      <c r="L16" s="21">
        <v>0.20494834162261599</v>
      </c>
      <c r="M16" s="21"/>
      <c r="N16" s="21">
        <v>0.16778873115016099</v>
      </c>
      <c r="O16" s="21">
        <v>0.17853914096783999</v>
      </c>
      <c r="P16" s="21">
        <v>0.15572422803557301</v>
      </c>
      <c r="Q16" s="21">
        <v>0.155249404214233</v>
      </c>
      <c r="R16" s="21"/>
      <c r="S16" s="21">
        <v>0.205174359767026</v>
      </c>
      <c r="T16" s="21">
        <v>0.18707752708876299</v>
      </c>
      <c r="U16" s="21">
        <v>0.13841125105570401</v>
      </c>
      <c r="V16" s="21">
        <v>0.16041826171163401</v>
      </c>
      <c r="W16" s="21">
        <v>0.15480845308240199</v>
      </c>
      <c r="X16" s="21">
        <v>0.21088311275192001</v>
      </c>
      <c r="Y16" s="21">
        <v>0.15607686568179399</v>
      </c>
      <c r="Z16" s="21">
        <v>0.16017546709871</v>
      </c>
      <c r="AA16" s="21">
        <v>0.12715618983375199</v>
      </c>
      <c r="AB16" s="21">
        <v>0.14668873114228101</v>
      </c>
      <c r="AC16" s="21">
        <v>0.131002976560114</v>
      </c>
      <c r="AD16" s="21">
        <v>0.10175745374895399</v>
      </c>
      <c r="AE16" s="21"/>
      <c r="AF16" s="21">
        <v>0.141681296811312</v>
      </c>
      <c r="AG16" s="21">
        <v>0.21140626534229801</v>
      </c>
      <c r="AH16" s="21">
        <v>0.107706468057196</v>
      </c>
      <c r="AI16" s="21"/>
      <c r="AJ16" s="21">
        <v>0.131251033340719</v>
      </c>
      <c r="AK16" s="21">
        <v>0.183157894276505</v>
      </c>
      <c r="AL16" s="21">
        <v>0.530820545368059</v>
      </c>
      <c r="AM16" s="21">
        <v>3.3624074914001399E-2</v>
      </c>
      <c r="AN16" s="21">
        <v>7.9238012419621306E-2</v>
      </c>
      <c r="AO16" s="21"/>
      <c r="AP16" s="21">
        <v>0.117393046284337</v>
      </c>
      <c r="AQ16" s="21">
        <v>0.17011313401758599</v>
      </c>
      <c r="AR16" s="21">
        <v>0.58166370417972901</v>
      </c>
      <c r="AS16" s="21">
        <v>8.8202289166134706E-2</v>
      </c>
      <c r="AT16" s="21">
        <v>0.103546946576097</v>
      </c>
      <c r="AU16" s="21"/>
      <c r="AV16" s="21" t="s">
        <v>84</v>
      </c>
      <c r="AW16" s="21">
        <v>0.14683140191404301</v>
      </c>
      <c r="AX16" s="21">
        <v>0.20115374690344601</v>
      </c>
      <c r="AY16" s="21">
        <v>0.18784519543491701</v>
      </c>
      <c r="AZ16" s="21">
        <v>7.1273941722971898E-2</v>
      </c>
      <c r="BA16" s="21"/>
      <c r="BB16" s="21">
        <v>0.13158734679070599</v>
      </c>
      <c r="BC16" s="21">
        <v>8.1976234315842195E-2</v>
      </c>
      <c r="BD16" s="21">
        <v>0.103808515410551</v>
      </c>
      <c r="BE16" s="21"/>
      <c r="BF16" s="21">
        <v>0.14505101001148199</v>
      </c>
    </row>
    <row r="17" spans="2:58" x14ac:dyDescent="0.35">
      <c r="B17" s="15" t="s">
        <v>112</v>
      </c>
      <c r="C17" s="22">
        <v>0.13346445555066599</v>
      </c>
      <c r="D17" s="22">
        <v>0.20712167699063999</v>
      </c>
      <c r="E17" s="22">
        <v>6.0873362010523901E-2</v>
      </c>
      <c r="F17" s="22"/>
      <c r="G17" s="22">
        <v>5.6802424179144897E-2</v>
      </c>
      <c r="H17" s="22">
        <v>7.3671877937436098E-2</v>
      </c>
      <c r="I17" s="22">
        <v>0.157566447535752</v>
      </c>
      <c r="J17" s="22">
        <v>8.36883332992817E-2</v>
      </c>
      <c r="K17" s="22">
        <v>0.26653167980842402</v>
      </c>
      <c r="L17" s="22">
        <v>0.164593092738062</v>
      </c>
      <c r="M17" s="22"/>
      <c r="N17" s="22">
        <v>0.117392846554442</v>
      </c>
      <c r="O17" s="22">
        <v>0.13172031778448501</v>
      </c>
      <c r="P17" s="22">
        <v>0.14870091402553201</v>
      </c>
      <c r="Q17" s="22">
        <v>0.13963063224663899</v>
      </c>
      <c r="R17" s="22"/>
      <c r="S17" s="22">
        <v>8.5712029334226406E-2</v>
      </c>
      <c r="T17" s="22">
        <v>8.9168775546883405E-2</v>
      </c>
      <c r="U17" s="22">
        <v>0.21824734481855701</v>
      </c>
      <c r="V17" s="22">
        <v>0.23374602413586801</v>
      </c>
      <c r="W17" s="22">
        <v>0.127716376682876</v>
      </c>
      <c r="X17" s="22">
        <v>3.7820440951472002E-2</v>
      </c>
      <c r="Y17" s="22">
        <v>0.10482687406444099</v>
      </c>
      <c r="Z17" s="22">
        <v>0.11529661805123199</v>
      </c>
      <c r="AA17" s="22">
        <v>0.18821160130532499</v>
      </c>
      <c r="AB17" s="22">
        <v>0.11487291944743</v>
      </c>
      <c r="AC17" s="22">
        <v>0.19144507507915301</v>
      </c>
      <c r="AD17" s="22">
        <v>0.180513817824384</v>
      </c>
      <c r="AE17" s="22"/>
      <c r="AF17" s="22">
        <v>0.27887356314461798</v>
      </c>
      <c r="AG17" s="22">
        <v>3.2869539383674103E-2</v>
      </c>
      <c r="AH17" s="22">
        <v>8.9369985077534395E-2</v>
      </c>
      <c r="AI17" s="22"/>
      <c r="AJ17" s="22">
        <v>0.27266329611471202</v>
      </c>
      <c r="AK17" s="22">
        <v>6.7073593169981002E-2</v>
      </c>
      <c r="AL17" s="22">
        <v>-0.44153537554331901</v>
      </c>
      <c r="AM17" s="22">
        <v>0.70021696414337298</v>
      </c>
      <c r="AN17" s="22">
        <v>0.17108267956783099</v>
      </c>
      <c r="AO17" s="22"/>
      <c r="AP17" s="22">
        <v>0.28076431735063101</v>
      </c>
      <c r="AQ17" s="22">
        <v>6.5333214550260907E-2</v>
      </c>
      <c r="AR17" s="22">
        <v>-0.51045827694244195</v>
      </c>
      <c r="AS17" s="22">
        <v>0.443291814695361</v>
      </c>
      <c r="AT17" s="22">
        <v>0.12625210337652401</v>
      </c>
      <c r="AU17" s="22"/>
      <c r="AV17" s="22" t="s">
        <v>84</v>
      </c>
      <c r="AW17" s="22">
        <v>0.16240184455909701</v>
      </c>
      <c r="AX17" s="22">
        <v>5.3256532274068701E-2</v>
      </c>
      <c r="AY17" s="22">
        <v>3.1799180999688703E-2</v>
      </c>
      <c r="AZ17" s="22">
        <v>0.20346639537192901</v>
      </c>
      <c r="BA17" s="22"/>
      <c r="BB17" s="22">
        <v>7.1305685436453395E-2</v>
      </c>
      <c r="BC17" s="22">
        <v>0.51806958864459596</v>
      </c>
      <c r="BD17" s="22">
        <v>0.24738024821054</v>
      </c>
      <c r="BE17" s="22"/>
      <c r="BF17" s="22">
        <v>0.23541168008621499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128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105</v>
      </c>
      <c r="C9" s="14">
        <v>0.33313536708491298</v>
      </c>
      <c r="D9" s="14">
        <v>0.33161866449328298</v>
      </c>
      <c r="E9" s="14">
        <v>0.33366257123737503</v>
      </c>
      <c r="F9" s="14"/>
      <c r="G9" s="14">
        <v>0.34318269520174699</v>
      </c>
      <c r="H9" s="14">
        <v>0.27926843688396003</v>
      </c>
      <c r="I9" s="14">
        <v>0.324457012188682</v>
      </c>
      <c r="J9" s="14">
        <v>0.349384028800307</v>
      </c>
      <c r="K9" s="14">
        <v>0.31720406034622201</v>
      </c>
      <c r="L9" s="14">
        <v>0.37475458457362099</v>
      </c>
      <c r="M9" s="14"/>
      <c r="N9" s="14">
        <v>0.393715180602493</v>
      </c>
      <c r="O9" s="14">
        <v>0.39651746537756799</v>
      </c>
      <c r="P9" s="14">
        <v>0.24005298900872299</v>
      </c>
      <c r="Q9" s="14">
        <v>0.28378718119657798</v>
      </c>
      <c r="R9" s="14"/>
      <c r="S9" s="14">
        <v>0.33247280590938899</v>
      </c>
      <c r="T9" s="14">
        <v>0.31401056338805899</v>
      </c>
      <c r="U9" s="14">
        <v>0.38010503119960098</v>
      </c>
      <c r="V9" s="14">
        <v>0.22076663951022299</v>
      </c>
      <c r="W9" s="14">
        <v>0.25824865093328397</v>
      </c>
      <c r="X9" s="14">
        <v>0.27024341227922599</v>
      </c>
      <c r="Y9" s="14">
        <v>0.35431460698874401</v>
      </c>
      <c r="Z9" s="14">
        <v>0.36016970385396502</v>
      </c>
      <c r="AA9" s="14">
        <v>0.32506771591103301</v>
      </c>
      <c r="AB9" s="14">
        <v>0.47726032552994302</v>
      </c>
      <c r="AC9" s="14">
        <v>0.40481249595527802</v>
      </c>
      <c r="AD9" s="14">
        <v>0.37950321215748001</v>
      </c>
      <c r="AE9" s="14"/>
      <c r="AF9" s="14">
        <v>0.17310438772311201</v>
      </c>
      <c r="AG9" s="14">
        <v>0.51093489591213903</v>
      </c>
      <c r="AH9" s="14">
        <v>0.21185485888053099</v>
      </c>
      <c r="AI9" s="14"/>
      <c r="AJ9" s="14">
        <v>0.17255887199829101</v>
      </c>
      <c r="AK9" s="14">
        <v>0.46794931336189299</v>
      </c>
      <c r="AL9" s="14">
        <v>0.496619271181718</v>
      </c>
      <c r="AM9" s="14">
        <v>3.4587660197674598E-2</v>
      </c>
      <c r="AN9" s="14">
        <v>0.23851030480610499</v>
      </c>
      <c r="AO9" s="14"/>
      <c r="AP9" s="14">
        <v>0.178093043746025</v>
      </c>
      <c r="AQ9" s="14">
        <v>0.43403959395972502</v>
      </c>
      <c r="AR9" s="14">
        <v>0.50541055915765798</v>
      </c>
      <c r="AS9" s="14">
        <v>1.2433244329837501E-2</v>
      </c>
      <c r="AT9" s="14">
        <v>0.27900106723137003</v>
      </c>
      <c r="AU9" s="14"/>
      <c r="AV9" s="14" t="s">
        <v>84</v>
      </c>
      <c r="AW9" s="14">
        <v>0.360432530498211</v>
      </c>
      <c r="AX9" s="14">
        <v>0.40733483070551302</v>
      </c>
      <c r="AY9" s="14">
        <v>0.37661581396268201</v>
      </c>
      <c r="AZ9" s="14">
        <v>0.32876932300284401</v>
      </c>
      <c r="BA9" s="14"/>
      <c r="BB9" s="14">
        <v>0.29421605211350998</v>
      </c>
      <c r="BC9" s="14">
        <v>0</v>
      </c>
      <c r="BD9" s="14">
        <v>0.23271021785333301</v>
      </c>
      <c r="BE9" s="14"/>
      <c r="BF9" s="14">
        <v>0.166169112849715</v>
      </c>
    </row>
    <row r="10" spans="2:58" x14ac:dyDescent="0.35">
      <c r="B10" s="15" t="s">
        <v>106</v>
      </c>
      <c r="C10" s="14">
        <v>0.161411343019813</v>
      </c>
      <c r="D10" s="14">
        <v>0.149430221105081</v>
      </c>
      <c r="E10" s="14">
        <v>0.17361040769670399</v>
      </c>
      <c r="F10" s="14"/>
      <c r="G10" s="14">
        <v>0.167781727943109</v>
      </c>
      <c r="H10" s="14">
        <v>0.201621354883078</v>
      </c>
      <c r="I10" s="14">
        <v>0.16021590715856199</v>
      </c>
      <c r="J10" s="14">
        <v>0.1308567309774</v>
      </c>
      <c r="K10" s="14">
        <v>0.15657718682445301</v>
      </c>
      <c r="L10" s="14">
        <v>0.15361377727459799</v>
      </c>
      <c r="M10" s="14"/>
      <c r="N10" s="14">
        <v>0.121998102318883</v>
      </c>
      <c r="O10" s="14">
        <v>0.199869299349238</v>
      </c>
      <c r="P10" s="14">
        <v>0.14608554762687501</v>
      </c>
      <c r="Q10" s="14">
        <v>0.176034011713043</v>
      </c>
      <c r="R10" s="14"/>
      <c r="S10" s="14">
        <v>0.16941553322865599</v>
      </c>
      <c r="T10" s="14">
        <v>0.15371842328945601</v>
      </c>
      <c r="U10" s="14">
        <v>0.181214063485439</v>
      </c>
      <c r="V10" s="14">
        <v>0.12738435209809901</v>
      </c>
      <c r="W10" s="14">
        <v>0.17397306288610601</v>
      </c>
      <c r="X10" s="14">
        <v>0.15155957379573901</v>
      </c>
      <c r="Y10" s="14">
        <v>0.13461548559490699</v>
      </c>
      <c r="Z10" s="14">
        <v>0.17730585104318899</v>
      </c>
      <c r="AA10" s="14">
        <v>0.22163186476313801</v>
      </c>
      <c r="AB10" s="14">
        <v>0.15587183187099199</v>
      </c>
      <c r="AC10" s="14">
        <v>0.1321534486514</v>
      </c>
      <c r="AD10" s="14">
        <v>0.10182363345436</v>
      </c>
      <c r="AE10" s="14"/>
      <c r="AF10" s="14">
        <v>0.13742174064679999</v>
      </c>
      <c r="AG10" s="14">
        <v>0.181145820988899</v>
      </c>
      <c r="AH10" s="14">
        <v>0.143052279530542</v>
      </c>
      <c r="AI10" s="14"/>
      <c r="AJ10" s="14">
        <v>0.154973017194696</v>
      </c>
      <c r="AK10" s="14">
        <v>0.16580232676887999</v>
      </c>
      <c r="AL10" s="14">
        <v>0.20226285232807201</v>
      </c>
      <c r="AM10" s="14">
        <v>3.2628471497918497E-2</v>
      </c>
      <c r="AN10" s="14">
        <v>0.140356196688843</v>
      </c>
      <c r="AO10" s="14"/>
      <c r="AP10" s="14">
        <v>0.186563546810638</v>
      </c>
      <c r="AQ10" s="14">
        <v>0.17241074805898299</v>
      </c>
      <c r="AR10" s="14">
        <v>0.18151215425185199</v>
      </c>
      <c r="AS10" s="14">
        <v>2.18931136241719E-2</v>
      </c>
      <c r="AT10" s="14">
        <v>0.19526744436118801</v>
      </c>
      <c r="AU10" s="14"/>
      <c r="AV10" s="14" t="s">
        <v>84</v>
      </c>
      <c r="AW10" s="14">
        <v>0.16429084753828899</v>
      </c>
      <c r="AX10" s="14">
        <v>0.18394490111341999</v>
      </c>
      <c r="AY10" s="14">
        <v>0.116101694639156</v>
      </c>
      <c r="AZ10" s="14">
        <v>0.111227326107806</v>
      </c>
      <c r="BA10" s="14"/>
      <c r="BB10" s="14">
        <v>0.22071494794841501</v>
      </c>
      <c r="BC10" s="14">
        <v>2.34285373629745E-2</v>
      </c>
      <c r="BD10" s="14">
        <v>0.14447022276243601</v>
      </c>
      <c r="BE10" s="14"/>
      <c r="BF10" s="14">
        <v>0.132185559904508</v>
      </c>
    </row>
    <row r="11" spans="2:58" ht="29" x14ac:dyDescent="0.35">
      <c r="B11" s="15" t="s">
        <v>107</v>
      </c>
      <c r="C11" s="14">
        <v>0.20802720627643401</v>
      </c>
      <c r="D11" s="14">
        <v>0.17728862638916401</v>
      </c>
      <c r="E11" s="14">
        <v>0.23871640296404201</v>
      </c>
      <c r="F11" s="14"/>
      <c r="G11" s="14">
        <v>0.245555805453956</v>
      </c>
      <c r="H11" s="14">
        <v>0.25280807154219798</v>
      </c>
      <c r="I11" s="14">
        <v>0.22595879020130699</v>
      </c>
      <c r="J11" s="14">
        <v>0.21744315054263599</v>
      </c>
      <c r="K11" s="14">
        <v>0.176779840597864</v>
      </c>
      <c r="L11" s="14">
        <v>0.145418840640886</v>
      </c>
      <c r="M11" s="14"/>
      <c r="N11" s="14">
        <v>0.18337840375338699</v>
      </c>
      <c r="O11" s="14">
        <v>0.17082745578738301</v>
      </c>
      <c r="P11" s="14">
        <v>0.24942512657114699</v>
      </c>
      <c r="Q11" s="14">
        <v>0.23887777830224199</v>
      </c>
      <c r="R11" s="14"/>
      <c r="S11" s="14">
        <v>0.213369590721636</v>
      </c>
      <c r="T11" s="14">
        <v>0.21738163280169401</v>
      </c>
      <c r="U11" s="14">
        <v>0.16346770940625899</v>
      </c>
      <c r="V11" s="14">
        <v>0.24544551263047101</v>
      </c>
      <c r="W11" s="14">
        <v>0.22423950493804501</v>
      </c>
      <c r="X11" s="14">
        <v>0.27407245720874901</v>
      </c>
      <c r="Y11" s="14">
        <v>0.20943777998666899</v>
      </c>
      <c r="Z11" s="14">
        <v>0.24928737991144301</v>
      </c>
      <c r="AA11" s="14">
        <v>0.158204783239737</v>
      </c>
      <c r="AB11" s="14">
        <v>0.16374641327665901</v>
      </c>
      <c r="AC11" s="14">
        <v>0.16981250604714701</v>
      </c>
      <c r="AD11" s="14">
        <v>0.23419817525532</v>
      </c>
      <c r="AE11" s="14"/>
      <c r="AF11" s="14">
        <v>0.20595650315973099</v>
      </c>
      <c r="AG11" s="14">
        <v>0.15383140455800701</v>
      </c>
      <c r="AH11" s="14">
        <v>0.35983723006441298</v>
      </c>
      <c r="AI11" s="14"/>
      <c r="AJ11" s="14">
        <v>0.2176906539399</v>
      </c>
      <c r="AK11" s="14">
        <v>0.202515316822273</v>
      </c>
      <c r="AL11" s="14">
        <v>0.12996792440288699</v>
      </c>
      <c r="AM11" s="14">
        <v>7.4677881461991696E-2</v>
      </c>
      <c r="AN11" s="14">
        <v>0.31639562225740397</v>
      </c>
      <c r="AO11" s="14"/>
      <c r="AP11" s="14">
        <v>0.264195603824946</v>
      </c>
      <c r="AQ11" s="14">
        <v>0.22989874967941901</v>
      </c>
      <c r="AR11" s="14">
        <v>0.16880458138526899</v>
      </c>
      <c r="AS11" s="14">
        <v>8.6547079937787402E-2</v>
      </c>
      <c r="AT11" s="14">
        <v>0.23018850484530001</v>
      </c>
      <c r="AU11" s="14"/>
      <c r="AV11" s="14" t="s">
        <v>84</v>
      </c>
      <c r="AW11" s="14">
        <v>0.17046023297314999</v>
      </c>
      <c r="AX11" s="14">
        <v>0.20263631724880801</v>
      </c>
      <c r="AY11" s="14">
        <v>0.23295115176519299</v>
      </c>
      <c r="AZ11" s="14">
        <v>0.32107003181183902</v>
      </c>
      <c r="BA11" s="14"/>
      <c r="BB11" s="14">
        <v>0.24856450220298801</v>
      </c>
      <c r="BC11" s="14">
        <v>5.7964436400860297E-2</v>
      </c>
      <c r="BD11" s="14">
        <v>0.27633460321287201</v>
      </c>
      <c r="BE11" s="14"/>
      <c r="BF11" s="14">
        <v>0.19346482405347401</v>
      </c>
    </row>
    <row r="12" spans="2:58" x14ac:dyDescent="0.35">
      <c r="B12" s="15" t="s">
        <v>108</v>
      </c>
      <c r="C12" s="14">
        <v>0.18063671251282601</v>
      </c>
      <c r="D12" s="14">
        <v>0.207035848277204</v>
      </c>
      <c r="E12" s="14">
        <v>0.15534091713428</v>
      </c>
      <c r="F12" s="14"/>
      <c r="G12" s="14">
        <v>0.110605794435128</v>
      </c>
      <c r="H12" s="14">
        <v>0.18299512841145399</v>
      </c>
      <c r="I12" s="14">
        <v>0.17600203161689901</v>
      </c>
      <c r="J12" s="14">
        <v>0.16174942483806301</v>
      </c>
      <c r="K12" s="14">
        <v>0.222524123104581</v>
      </c>
      <c r="L12" s="14">
        <v>0.21631530494956999</v>
      </c>
      <c r="M12" s="14"/>
      <c r="N12" s="14">
        <v>0.214503296596571</v>
      </c>
      <c r="O12" s="14">
        <v>0.139160742734033</v>
      </c>
      <c r="P12" s="14">
        <v>0.218965846744095</v>
      </c>
      <c r="Q12" s="14">
        <v>0.15269073786336099</v>
      </c>
      <c r="R12" s="14"/>
      <c r="S12" s="14">
        <v>0.170531188330904</v>
      </c>
      <c r="T12" s="14">
        <v>0.19313928848602199</v>
      </c>
      <c r="U12" s="14">
        <v>0.14614449108976499</v>
      </c>
      <c r="V12" s="14">
        <v>0.21902723136846999</v>
      </c>
      <c r="W12" s="14">
        <v>0.22536380647917301</v>
      </c>
      <c r="X12" s="14">
        <v>0.18462664194959799</v>
      </c>
      <c r="Y12" s="14">
        <v>0.16863666600760199</v>
      </c>
      <c r="Z12" s="14">
        <v>0.130222230447575</v>
      </c>
      <c r="AA12" s="14">
        <v>0.18581812563149899</v>
      </c>
      <c r="AB12" s="14">
        <v>0.161452714734245</v>
      </c>
      <c r="AC12" s="14">
        <v>0.171670552436508</v>
      </c>
      <c r="AD12" s="14">
        <v>0.18664103896399301</v>
      </c>
      <c r="AE12" s="14"/>
      <c r="AF12" s="14">
        <v>0.28192826723721398</v>
      </c>
      <c r="AG12" s="14">
        <v>0.111826085751476</v>
      </c>
      <c r="AH12" s="14">
        <v>0.17683358894678899</v>
      </c>
      <c r="AI12" s="14"/>
      <c r="AJ12" s="14">
        <v>0.29306961379504498</v>
      </c>
      <c r="AK12" s="14">
        <v>0.108659234987234</v>
      </c>
      <c r="AL12" s="14">
        <v>0.138965641893529</v>
      </c>
      <c r="AM12" s="14">
        <v>0.21366926379564399</v>
      </c>
      <c r="AN12" s="14">
        <v>0.16918759954457199</v>
      </c>
      <c r="AO12" s="14"/>
      <c r="AP12" s="14">
        <v>0.28568768516449999</v>
      </c>
      <c r="AQ12" s="14">
        <v>0.121090422901367</v>
      </c>
      <c r="AR12" s="14">
        <v>0.101618350927672</v>
      </c>
      <c r="AS12" s="14">
        <v>0.35240202773650398</v>
      </c>
      <c r="AT12" s="14">
        <v>0.20478312385991099</v>
      </c>
      <c r="AU12" s="14"/>
      <c r="AV12" s="14" t="s">
        <v>84</v>
      </c>
      <c r="AW12" s="14">
        <v>0.158229470109927</v>
      </c>
      <c r="AX12" s="14">
        <v>0.141986486144767</v>
      </c>
      <c r="AY12" s="14">
        <v>0.181887479194666</v>
      </c>
      <c r="AZ12" s="14">
        <v>0.16738718862819199</v>
      </c>
      <c r="BA12" s="14"/>
      <c r="BB12" s="14">
        <v>0.158861324209325</v>
      </c>
      <c r="BC12" s="14">
        <v>0.36880797482919803</v>
      </c>
      <c r="BD12" s="14">
        <v>0.33493054960410301</v>
      </c>
      <c r="BE12" s="14"/>
      <c r="BF12" s="14">
        <v>0.28070423567847003</v>
      </c>
    </row>
    <row r="13" spans="2:58" x14ac:dyDescent="0.35">
      <c r="B13" s="15" t="s">
        <v>109</v>
      </c>
      <c r="C13" s="14">
        <v>9.3581467879220906E-2</v>
      </c>
      <c r="D13" s="14">
        <v>0.119109265899263</v>
      </c>
      <c r="E13" s="14">
        <v>6.8881141604770005E-2</v>
      </c>
      <c r="F13" s="14"/>
      <c r="G13" s="14">
        <v>7.1227476508587004E-2</v>
      </c>
      <c r="H13" s="14">
        <v>6.5130517096506094E-2</v>
      </c>
      <c r="I13" s="14">
        <v>8.9065402307631006E-2</v>
      </c>
      <c r="J13" s="14">
        <v>0.1206610721207</v>
      </c>
      <c r="K13" s="14">
        <v>0.10868913903711901</v>
      </c>
      <c r="L13" s="14">
        <v>0.103023020178668</v>
      </c>
      <c r="M13" s="14"/>
      <c r="N13" s="14">
        <v>7.2031793531415894E-2</v>
      </c>
      <c r="O13" s="14">
        <v>7.19584128584599E-2</v>
      </c>
      <c r="P13" s="14">
        <v>0.12295559255211699</v>
      </c>
      <c r="Q13" s="14">
        <v>0.11526467556485601</v>
      </c>
      <c r="R13" s="14"/>
      <c r="S13" s="14">
        <v>7.2140568353295895E-2</v>
      </c>
      <c r="T13" s="14">
        <v>0.110039642614464</v>
      </c>
      <c r="U13" s="14">
        <v>9.7463514365442802E-2</v>
      </c>
      <c r="V13" s="14">
        <v>0.17075032604632701</v>
      </c>
      <c r="W13" s="14">
        <v>0.104688375041623</v>
      </c>
      <c r="X13" s="14">
        <v>9.7458871171249295E-2</v>
      </c>
      <c r="Y13" s="14">
        <v>9.9605297403092499E-2</v>
      </c>
      <c r="Z13" s="14">
        <v>7.1432665626522202E-2</v>
      </c>
      <c r="AA13" s="14">
        <v>9.1952258692162697E-2</v>
      </c>
      <c r="AB13" s="14">
        <v>2.5236466433202601E-2</v>
      </c>
      <c r="AC13" s="14">
        <v>9.3602913478717506E-2</v>
      </c>
      <c r="AD13" s="14">
        <v>6.7264129527011496E-2</v>
      </c>
      <c r="AE13" s="14"/>
      <c r="AF13" s="14">
        <v>0.191994256407992</v>
      </c>
      <c r="AG13" s="14">
        <v>3.09424959467033E-2</v>
      </c>
      <c r="AH13" s="14">
        <v>4.9010940437834397E-2</v>
      </c>
      <c r="AI13" s="14"/>
      <c r="AJ13" s="14">
        <v>0.14971475436612899</v>
      </c>
      <c r="AK13" s="14">
        <v>4.68404201420793E-2</v>
      </c>
      <c r="AL13" s="14">
        <v>2.4655994935272499E-2</v>
      </c>
      <c r="AM13" s="14">
        <v>0.64443672304677102</v>
      </c>
      <c r="AN13" s="14">
        <v>6.7040830429695303E-2</v>
      </c>
      <c r="AO13" s="14"/>
      <c r="AP13" s="14">
        <v>6.7463236313863695E-2</v>
      </c>
      <c r="AQ13" s="14">
        <v>3.2318319058497399E-2</v>
      </c>
      <c r="AR13" s="14">
        <v>2.0133410330569999E-2</v>
      </c>
      <c r="AS13" s="14">
        <v>0.52672453437169997</v>
      </c>
      <c r="AT13" s="14">
        <v>1.09201935919133E-2</v>
      </c>
      <c r="AU13" s="14"/>
      <c r="AV13" s="14" t="s">
        <v>84</v>
      </c>
      <c r="AW13" s="14">
        <v>0.11275605331012099</v>
      </c>
      <c r="AX13" s="14">
        <v>5.7719117419705201E-2</v>
      </c>
      <c r="AY13" s="14">
        <v>4.1372592270862901E-2</v>
      </c>
      <c r="AZ13" s="14">
        <v>7.1546130449318707E-2</v>
      </c>
      <c r="BA13" s="14"/>
      <c r="BB13" s="14">
        <v>6.00627086302618E-2</v>
      </c>
      <c r="BC13" s="14">
        <v>0.54979905140696705</v>
      </c>
      <c r="BD13" s="14">
        <v>0</v>
      </c>
      <c r="BE13" s="14"/>
      <c r="BF13" s="14">
        <v>0.21980342828083299</v>
      </c>
    </row>
    <row r="14" spans="2:58" x14ac:dyDescent="0.35">
      <c r="B14" s="15" t="s">
        <v>97</v>
      </c>
      <c r="C14" s="14">
        <v>2.3207903226793499E-2</v>
      </c>
      <c r="D14" s="14">
        <v>1.55173738360063E-2</v>
      </c>
      <c r="E14" s="14">
        <v>2.9788559362828499E-2</v>
      </c>
      <c r="F14" s="14"/>
      <c r="G14" s="14">
        <v>6.1646500457473698E-2</v>
      </c>
      <c r="H14" s="14">
        <v>1.8176491182805201E-2</v>
      </c>
      <c r="I14" s="14">
        <v>2.4300856526919799E-2</v>
      </c>
      <c r="J14" s="14">
        <v>1.9905592720894798E-2</v>
      </c>
      <c r="K14" s="14">
        <v>1.8225650089762301E-2</v>
      </c>
      <c r="L14" s="14">
        <v>6.8744723826564599E-3</v>
      </c>
      <c r="M14" s="14"/>
      <c r="N14" s="14">
        <v>1.43732231972496E-2</v>
      </c>
      <c r="O14" s="14">
        <v>2.1666623893317801E-2</v>
      </c>
      <c r="P14" s="14">
        <v>2.2514897497042101E-2</v>
      </c>
      <c r="Q14" s="14">
        <v>3.3345615359919499E-2</v>
      </c>
      <c r="R14" s="14"/>
      <c r="S14" s="14">
        <v>4.2070313456119703E-2</v>
      </c>
      <c r="T14" s="14">
        <v>1.1710449420305601E-2</v>
      </c>
      <c r="U14" s="14">
        <v>3.1605190453492797E-2</v>
      </c>
      <c r="V14" s="14">
        <v>1.66259383464093E-2</v>
      </c>
      <c r="W14" s="14">
        <v>1.34865997217683E-2</v>
      </c>
      <c r="X14" s="14">
        <v>2.2039043595437902E-2</v>
      </c>
      <c r="Y14" s="14">
        <v>3.3390164018985202E-2</v>
      </c>
      <c r="Z14" s="14">
        <v>1.1582169117306199E-2</v>
      </c>
      <c r="AA14" s="14">
        <v>1.7325251762430001E-2</v>
      </c>
      <c r="AB14" s="14">
        <v>1.6432248154958199E-2</v>
      </c>
      <c r="AC14" s="14">
        <v>2.79480834309505E-2</v>
      </c>
      <c r="AD14" s="14">
        <v>3.0569810641836E-2</v>
      </c>
      <c r="AE14" s="14"/>
      <c r="AF14" s="14">
        <v>9.59484482515135E-3</v>
      </c>
      <c r="AG14" s="14">
        <v>1.1319296842776201E-2</v>
      </c>
      <c r="AH14" s="14">
        <v>5.9411102139890801E-2</v>
      </c>
      <c r="AI14" s="14"/>
      <c r="AJ14" s="14">
        <v>1.1993088705939001E-2</v>
      </c>
      <c r="AK14" s="14">
        <v>8.2333879176412807E-3</v>
      </c>
      <c r="AL14" s="14">
        <v>7.5283152585221497E-3</v>
      </c>
      <c r="AM14" s="14">
        <v>0</v>
      </c>
      <c r="AN14" s="14">
        <v>6.8509446273380403E-2</v>
      </c>
      <c r="AO14" s="14"/>
      <c r="AP14" s="14">
        <v>1.7996884140027598E-2</v>
      </c>
      <c r="AQ14" s="14">
        <v>1.0242166342009E-2</v>
      </c>
      <c r="AR14" s="14">
        <v>2.2520943946979399E-2</v>
      </c>
      <c r="AS14" s="14">
        <v>0</v>
      </c>
      <c r="AT14" s="14">
        <v>7.9839666110317398E-2</v>
      </c>
      <c r="AU14" s="14"/>
      <c r="AV14" s="14" t="s">
        <v>84</v>
      </c>
      <c r="AW14" s="14">
        <v>3.3830865570300697E-2</v>
      </c>
      <c r="AX14" s="14">
        <v>6.3783473677872802E-3</v>
      </c>
      <c r="AY14" s="14">
        <v>5.1071268167440502E-2</v>
      </c>
      <c r="AZ14" s="14">
        <v>0</v>
      </c>
      <c r="BA14" s="14"/>
      <c r="BB14" s="14">
        <v>1.75804648954999E-2</v>
      </c>
      <c r="BC14" s="14">
        <v>0</v>
      </c>
      <c r="BD14" s="14">
        <v>1.15544065672565E-2</v>
      </c>
      <c r="BE14" s="14"/>
      <c r="BF14" s="14">
        <v>7.6728392329999196E-3</v>
      </c>
    </row>
    <row r="15" spans="2:58" x14ac:dyDescent="0.35">
      <c r="B15" s="15" t="s">
        <v>110</v>
      </c>
      <c r="C15" s="21">
        <v>0.49454671010472601</v>
      </c>
      <c r="D15" s="21">
        <v>0.48104888559836401</v>
      </c>
      <c r="E15" s="21">
        <v>0.50727297893407897</v>
      </c>
      <c r="F15" s="21"/>
      <c r="G15" s="21">
        <v>0.51096442314485502</v>
      </c>
      <c r="H15" s="21">
        <v>0.480889791767037</v>
      </c>
      <c r="I15" s="21">
        <v>0.48467291934724399</v>
      </c>
      <c r="J15" s="21">
        <v>0.48024075977770603</v>
      </c>
      <c r="K15" s="21">
        <v>0.47378124717067399</v>
      </c>
      <c r="L15" s="21">
        <v>0.528368361848219</v>
      </c>
      <c r="M15" s="21"/>
      <c r="N15" s="21">
        <v>0.51571328292137697</v>
      </c>
      <c r="O15" s="21">
        <v>0.59638676472680596</v>
      </c>
      <c r="P15" s="21">
        <v>0.386138536635598</v>
      </c>
      <c r="Q15" s="21">
        <v>0.45982119290962198</v>
      </c>
      <c r="R15" s="21"/>
      <c r="S15" s="21">
        <v>0.50188833913804498</v>
      </c>
      <c r="T15" s="21">
        <v>0.467728986677515</v>
      </c>
      <c r="U15" s="21">
        <v>0.56131909468504104</v>
      </c>
      <c r="V15" s="21">
        <v>0.34815099160832202</v>
      </c>
      <c r="W15" s="21">
        <v>0.43222171381939101</v>
      </c>
      <c r="X15" s="21">
        <v>0.42180298607496602</v>
      </c>
      <c r="Y15" s="21">
        <v>0.488930092583651</v>
      </c>
      <c r="Z15" s="21">
        <v>0.53747555489715404</v>
      </c>
      <c r="AA15" s="21">
        <v>0.54669958067417201</v>
      </c>
      <c r="AB15" s="21">
        <v>0.63313215740093498</v>
      </c>
      <c r="AC15" s="21">
        <v>0.53696594460667701</v>
      </c>
      <c r="AD15" s="21">
        <v>0.48132684561184003</v>
      </c>
      <c r="AE15" s="21"/>
      <c r="AF15" s="21">
        <v>0.310526128369912</v>
      </c>
      <c r="AG15" s="21">
        <v>0.69208071690103801</v>
      </c>
      <c r="AH15" s="21">
        <v>0.35490713841107202</v>
      </c>
      <c r="AI15" s="21"/>
      <c r="AJ15" s="21">
        <v>0.32753188919298598</v>
      </c>
      <c r="AK15" s="21">
        <v>0.63375164013077301</v>
      </c>
      <c r="AL15" s="21">
        <v>0.69888212350978995</v>
      </c>
      <c r="AM15" s="21">
        <v>6.7216131695593206E-2</v>
      </c>
      <c r="AN15" s="21">
        <v>0.37886650149494799</v>
      </c>
      <c r="AO15" s="21"/>
      <c r="AP15" s="21">
        <v>0.364656590556663</v>
      </c>
      <c r="AQ15" s="21">
        <v>0.60645034201870796</v>
      </c>
      <c r="AR15" s="21">
        <v>0.68692271340950894</v>
      </c>
      <c r="AS15" s="21">
        <v>3.4326357954009401E-2</v>
      </c>
      <c r="AT15" s="21">
        <v>0.47426851159255801</v>
      </c>
      <c r="AU15" s="21"/>
      <c r="AV15" s="21" t="s">
        <v>84</v>
      </c>
      <c r="AW15" s="21">
        <v>0.52472337803650004</v>
      </c>
      <c r="AX15" s="21">
        <v>0.59127973181893301</v>
      </c>
      <c r="AY15" s="21">
        <v>0.49271750860183799</v>
      </c>
      <c r="AZ15" s="21">
        <v>0.43999664911064901</v>
      </c>
      <c r="BA15" s="21"/>
      <c r="BB15" s="21">
        <v>0.51493100006192505</v>
      </c>
      <c r="BC15" s="21">
        <v>2.34285373629745E-2</v>
      </c>
      <c r="BD15" s="21">
        <v>0.377180440615769</v>
      </c>
      <c r="BE15" s="21"/>
      <c r="BF15" s="21">
        <v>0.298354672754223</v>
      </c>
    </row>
    <row r="16" spans="2:58" x14ac:dyDescent="0.35">
      <c r="B16" s="15" t="s">
        <v>111</v>
      </c>
      <c r="C16" s="21">
        <v>0.27421818039204698</v>
      </c>
      <c r="D16" s="21">
        <v>0.32614511417646702</v>
      </c>
      <c r="E16" s="21">
        <v>0.22422205873904999</v>
      </c>
      <c r="F16" s="21"/>
      <c r="G16" s="21">
        <v>0.18183327094371499</v>
      </c>
      <c r="H16" s="21">
        <v>0.24812564550796001</v>
      </c>
      <c r="I16" s="21">
        <v>0.26506743392453003</v>
      </c>
      <c r="J16" s="21">
        <v>0.28241049695876302</v>
      </c>
      <c r="K16" s="21">
        <v>0.33121326214169999</v>
      </c>
      <c r="L16" s="21">
        <v>0.31933832512823901</v>
      </c>
      <c r="M16" s="21"/>
      <c r="N16" s="21">
        <v>0.286535090127987</v>
      </c>
      <c r="O16" s="21">
        <v>0.211119155592493</v>
      </c>
      <c r="P16" s="21">
        <v>0.34192143929621199</v>
      </c>
      <c r="Q16" s="21">
        <v>0.26795541342821699</v>
      </c>
      <c r="R16" s="21"/>
      <c r="S16" s="21">
        <v>0.24267175668419999</v>
      </c>
      <c r="T16" s="21">
        <v>0.30317893110048599</v>
      </c>
      <c r="U16" s="21">
        <v>0.243608005455208</v>
      </c>
      <c r="V16" s="21">
        <v>0.38977755741479803</v>
      </c>
      <c r="W16" s="21">
        <v>0.33005218152079602</v>
      </c>
      <c r="X16" s="21">
        <v>0.28208551312084801</v>
      </c>
      <c r="Y16" s="21">
        <v>0.26824196341069501</v>
      </c>
      <c r="Z16" s="21">
        <v>0.20165489607409701</v>
      </c>
      <c r="AA16" s="21">
        <v>0.27777038432366102</v>
      </c>
      <c r="AB16" s="21">
        <v>0.18668918116744701</v>
      </c>
      <c r="AC16" s="21">
        <v>0.26527346591522499</v>
      </c>
      <c r="AD16" s="21">
        <v>0.25390516849100497</v>
      </c>
      <c r="AE16" s="21"/>
      <c r="AF16" s="21">
        <v>0.47392252364520598</v>
      </c>
      <c r="AG16" s="21">
        <v>0.14276858169817899</v>
      </c>
      <c r="AH16" s="21">
        <v>0.22584452938462399</v>
      </c>
      <c r="AI16" s="21"/>
      <c r="AJ16" s="21">
        <v>0.442784368161175</v>
      </c>
      <c r="AK16" s="21">
        <v>0.15549965512931299</v>
      </c>
      <c r="AL16" s="21">
        <v>0.16362163682880199</v>
      </c>
      <c r="AM16" s="21">
        <v>0.85810598684241501</v>
      </c>
      <c r="AN16" s="21">
        <v>0.23622842997426699</v>
      </c>
      <c r="AO16" s="21"/>
      <c r="AP16" s="21">
        <v>0.35315092147836302</v>
      </c>
      <c r="AQ16" s="21">
        <v>0.15340874195986401</v>
      </c>
      <c r="AR16" s="21">
        <v>0.121751761258242</v>
      </c>
      <c r="AS16" s="21">
        <v>0.87912656210820295</v>
      </c>
      <c r="AT16" s="21">
        <v>0.215703317451825</v>
      </c>
      <c r="AU16" s="21"/>
      <c r="AV16" s="21" t="s">
        <v>84</v>
      </c>
      <c r="AW16" s="21">
        <v>0.270985523420049</v>
      </c>
      <c r="AX16" s="21">
        <v>0.19970560356447201</v>
      </c>
      <c r="AY16" s="21">
        <v>0.22326007146552801</v>
      </c>
      <c r="AZ16" s="21">
        <v>0.238933319077511</v>
      </c>
      <c r="BA16" s="21"/>
      <c r="BB16" s="21">
        <v>0.218924032839587</v>
      </c>
      <c r="BC16" s="21">
        <v>0.91860702623616497</v>
      </c>
      <c r="BD16" s="21">
        <v>0.33493054960410301</v>
      </c>
      <c r="BE16" s="21"/>
      <c r="BF16" s="21">
        <v>0.50050766395930302</v>
      </c>
    </row>
    <row r="17" spans="2:58" x14ac:dyDescent="0.35">
      <c r="B17" s="15" t="s">
        <v>112</v>
      </c>
      <c r="C17" s="22">
        <v>0.22032852971267899</v>
      </c>
      <c r="D17" s="22">
        <v>0.15490377142189701</v>
      </c>
      <c r="E17" s="22">
        <v>0.28305092019502898</v>
      </c>
      <c r="F17" s="22"/>
      <c r="G17" s="22">
        <v>0.32913115220114098</v>
      </c>
      <c r="H17" s="22">
        <v>0.23276414625907799</v>
      </c>
      <c r="I17" s="22">
        <v>0.21960548542271399</v>
      </c>
      <c r="J17" s="22">
        <v>0.197830262818943</v>
      </c>
      <c r="K17" s="22">
        <v>0.142567985028974</v>
      </c>
      <c r="L17" s="22">
        <v>0.20903003671997999</v>
      </c>
      <c r="M17" s="22"/>
      <c r="N17" s="22">
        <v>0.22917819279339</v>
      </c>
      <c r="O17" s="22">
        <v>0.38526760913431302</v>
      </c>
      <c r="P17" s="22">
        <v>4.4217097339385697E-2</v>
      </c>
      <c r="Q17" s="22">
        <v>0.19186577948140501</v>
      </c>
      <c r="R17" s="22"/>
      <c r="S17" s="22">
        <v>0.25921658245384499</v>
      </c>
      <c r="T17" s="22">
        <v>0.16455005557702901</v>
      </c>
      <c r="U17" s="22">
        <v>0.31771108922983299</v>
      </c>
      <c r="V17" s="22">
        <v>-4.1626565806475502E-2</v>
      </c>
      <c r="W17" s="22">
        <v>0.102169532298595</v>
      </c>
      <c r="X17" s="22">
        <v>0.13971747295411799</v>
      </c>
      <c r="Y17" s="22">
        <v>0.22068812917295599</v>
      </c>
      <c r="Z17" s="22">
        <v>0.33582065882305701</v>
      </c>
      <c r="AA17" s="22">
        <v>0.26892919635051099</v>
      </c>
      <c r="AB17" s="22">
        <v>0.446442976233488</v>
      </c>
      <c r="AC17" s="22">
        <v>0.27169247869145202</v>
      </c>
      <c r="AD17" s="22">
        <v>0.227421677120835</v>
      </c>
      <c r="AE17" s="22"/>
      <c r="AF17" s="22">
        <v>-0.16339639527529401</v>
      </c>
      <c r="AG17" s="22">
        <v>0.54931213520285804</v>
      </c>
      <c r="AH17" s="22">
        <v>0.129062609026449</v>
      </c>
      <c r="AI17" s="22"/>
      <c r="AJ17" s="22">
        <v>-0.11525247896818799</v>
      </c>
      <c r="AK17" s="22">
        <v>0.47825198500145999</v>
      </c>
      <c r="AL17" s="22">
        <v>0.53526048668098802</v>
      </c>
      <c r="AM17" s="22">
        <v>-0.79088985514682197</v>
      </c>
      <c r="AN17" s="22">
        <v>0.142638071520682</v>
      </c>
      <c r="AO17" s="22"/>
      <c r="AP17" s="22">
        <v>1.15056690783E-2</v>
      </c>
      <c r="AQ17" s="22">
        <v>0.45304160005884397</v>
      </c>
      <c r="AR17" s="22">
        <v>0.565170952151267</v>
      </c>
      <c r="AS17" s="22">
        <v>-0.84480020415419399</v>
      </c>
      <c r="AT17" s="22">
        <v>0.25856519414073298</v>
      </c>
      <c r="AU17" s="22"/>
      <c r="AV17" s="22" t="s">
        <v>84</v>
      </c>
      <c r="AW17" s="22">
        <v>0.25373785461645199</v>
      </c>
      <c r="AX17" s="22">
        <v>0.39157412825446097</v>
      </c>
      <c r="AY17" s="22">
        <v>0.26945743713630999</v>
      </c>
      <c r="AZ17" s="22">
        <v>0.201063330033138</v>
      </c>
      <c r="BA17" s="22"/>
      <c r="BB17" s="22">
        <v>0.29600696722233799</v>
      </c>
      <c r="BC17" s="22">
        <v>-0.89517848887319096</v>
      </c>
      <c r="BD17" s="22">
        <v>4.2249891011665597E-2</v>
      </c>
      <c r="BE17" s="22"/>
      <c r="BF17" s="22">
        <v>-0.20215299120508101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134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129</v>
      </c>
      <c r="C9" s="14">
        <v>0.31986902568653602</v>
      </c>
      <c r="D9" s="14">
        <v>0.32610090681556902</v>
      </c>
      <c r="E9" s="14">
        <v>0.31176340196742203</v>
      </c>
      <c r="F9" s="14"/>
      <c r="G9" s="14">
        <v>0.40167997013592999</v>
      </c>
      <c r="H9" s="14">
        <v>0.30974850980116297</v>
      </c>
      <c r="I9" s="14">
        <v>0.37341213638939103</v>
      </c>
      <c r="J9" s="14">
        <v>0.36043656337543101</v>
      </c>
      <c r="K9" s="14">
        <v>0.27408395553052001</v>
      </c>
      <c r="L9" s="14">
        <v>0.22786452746508401</v>
      </c>
      <c r="M9" s="14"/>
      <c r="N9" s="14">
        <v>0.29469041596247803</v>
      </c>
      <c r="O9" s="14">
        <v>0.33033225527605498</v>
      </c>
      <c r="P9" s="14">
        <v>0.33919596268465801</v>
      </c>
      <c r="Q9" s="14">
        <v>0.31534301933182302</v>
      </c>
      <c r="R9" s="14"/>
      <c r="S9" s="14">
        <v>0.27098894231646298</v>
      </c>
      <c r="T9" s="14">
        <v>0.292993900832895</v>
      </c>
      <c r="U9" s="14">
        <v>0.312989528156084</v>
      </c>
      <c r="V9" s="14">
        <v>0.26699341501247298</v>
      </c>
      <c r="W9" s="14">
        <v>0.33142234128765702</v>
      </c>
      <c r="X9" s="14">
        <v>0.34654210851272399</v>
      </c>
      <c r="Y9" s="14">
        <v>0.33936292653185302</v>
      </c>
      <c r="Z9" s="14">
        <v>0.35124970021620799</v>
      </c>
      <c r="AA9" s="14">
        <v>0.35482095882794501</v>
      </c>
      <c r="AB9" s="14">
        <v>0.36971237900836801</v>
      </c>
      <c r="AC9" s="14">
        <v>0.37294959455203303</v>
      </c>
      <c r="AD9" s="14">
        <v>0.274262305538714</v>
      </c>
      <c r="AE9" s="14"/>
      <c r="AF9" s="14">
        <v>0.240573309519691</v>
      </c>
      <c r="AG9" s="14">
        <v>0.36997054834430998</v>
      </c>
      <c r="AH9" s="14">
        <v>0.27987217060119302</v>
      </c>
      <c r="AI9" s="14"/>
      <c r="AJ9" s="14">
        <v>0.15013568275791001</v>
      </c>
      <c r="AK9" s="14">
        <v>0.47025122854408902</v>
      </c>
      <c r="AL9" s="14">
        <v>0.26071634226115897</v>
      </c>
      <c r="AM9" s="14">
        <v>0.406976188507993</v>
      </c>
      <c r="AN9" s="14">
        <v>0.29410837843878102</v>
      </c>
      <c r="AO9" s="14"/>
      <c r="AP9" s="14">
        <v>3.9926957937573199E-2</v>
      </c>
      <c r="AQ9" s="14">
        <v>0.43683590486819401</v>
      </c>
      <c r="AR9" s="14">
        <v>0.30001494068088902</v>
      </c>
      <c r="AS9" s="14">
        <v>0.31748389256406401</v>
      </c>
      <c r="AT9" s="14">
        <v>0.19172134162317001</v>
      </c>
      <c r="AU9" s="14"/>
      <c r="AV9" s="14" t="s">
        <v>84</v>
      </c>
      <c r="AW9" s="14">
        <v>0.35594208571271502</v>
      </c>
      <c r="AX9" s="14">
        <v>0.329474853654531</v>
      </c>
      <c r="AY9" s="14">
        <v>0.27406880630897901</v>
      </c>
      <c r="AZ9" s="14">
        <v>0.392409621626163</v>
      </c>
      <c r="BA9" s="14"/>
      <c r="BB9" s="14">
        <v>0.342621720531465</v>
      </c>
      <c r="BC9" s="14">
        <v>0.27974904721247301</v>
      </c>
      <c r="BD9" s="14">
        <v>0.12069636197787301</v>
      </c>
      <c r="BE9" s="14"/>
      <c r="BF9" s="14">
        <v>0.24925658830252201</v>
      </c>
    </row>
    <row r="10" spans="2:58" x14ac:dyDescent="0.35">
      <c r="B10" s="15" t="s">
        <v>130</v>
      </c>
      <c r="C10" s="14">
        <v>0.241640653765435</v>
      </c>
      <c r="D10" s="14">
        <v>0.227941480057026</v>
      </c>
      <c r="E10" s="14">
        <v>0.25575757840916002</v>
      </c>
      <c r="F10" s="14"/>
      <c r="G10" s="14">
        <v>0.23612335759018199</v>
      </c>
      <c r="H10" s="14">
        <v>0.23473893548945399</v>
      </c>
      <c r="I10" s="14">
        <v>0.245577610828635</v>
      </c>
      <c r="J10" s="14">
        <v>0.26779815885102098</v>
      </c>
      <c r="K10" s="14">
        <v>0.25805898834785002</v>
      </c>
      <c r="L10" s="14">
        <v>0.215364637887971</v>
      </c>
      <c r="M10" s="14"/>
      <c r="N10" s="14">
        <v>0.234191863508248</v>
      </c>
      <c r="O10" s="14">
        <v>0.25439181896026603</v>
      </c>
      <c r="P10" s="14">
        <v>0.21966845692012199</v>
      </c>
      <c r="Q10" s="14">
        <v>0.260098595682352</v>
      </c>
      <c r="R10" s="14"/>
      <c r="S10" s="14">
        <v>0.25377975022459598</v>
      </c>
      <c r="T10" s="14">
        <v>0.23839669484755299</v>
      </c>
      <c r="U10" s="14">
        <v>0.25574402119275802</v>
      </c>
      <c r="V10" s="14">
        <v>0.214442039966807</v>
      </c>
      <c r="W10" s="14">
        <v>0.24935684364289301</v>
      </c>
      <c r="X10" s="14">
        <v>0.18258888574783799</v>
      </c>
      <c r="Y10" s="14">
        <v>0.24355153424440701</v>
      </c>
      <c r="Z10" s="14">
        <v>0.30813607161308199</v>
      </c>
      <c r="AA10" s="14">
        <v>0.25887222043744101</v>
      </c>
      <c r="AB10" s="14">
        <v>0.24473672923527601</v>
      </c>
      <c r="AC10" s="14">
        <v>0.22761654213248</v>
      </c>
      <c r="AD10" s="14">
        <v>0.25991816469155699</v>
      </c>
      <c r="AE10" s="14"/>
      <c r="AF10" s="14">
        <v>0.25434039123699897</v>
      </c>
      <c r="AG10" s="14">
        <v>0.24031453386889401</v>
      </c>
      <c r="AH10" s="14">
        <v>0.21715794008908601</v>
      </c>
      <c r="AI10" s="14"/>
      <c r="AJ10" s="14">
        <v>0.18560156571396599</v>
      </c>
      <c r="AK10" s="14">
        <v>0.26082360491176898</v>
      </c>
      <c r="AL10" s="14">
        <v>0.30621295602348497</v>
      </c>
      <c r="AM10" s="14">
        <v>0.346655012080122</v>
      </c>
      <c r="AN10" s="14">
        <v>0.24296168102055801</v>
      </c>
      <c r="AO10" s="14"/>
      <c r="AP10" s="14">
        <v>8.5024634295715801E-2</v>
      </c>
      <c r="AQ10" s="14">
        <v>0.27291187669790301</v>
      </c>
      <c r="AR10" s="14">
        <v>0.29642154635129397</v>
      </c>
      <c r="AS10" s="14">
        <v>0.32837674410832701</v>
      </c>
      <c r="AT10" s="14">
        <v>0.29107981931659099</v>
      </c>
      <c r="AU10" s="14"/>
      <c r="AV10" s="14" t="s">
        <v>84</v>
      </c>
      <c r="AW10" s="14">
        <v>0.26896579072544702</v>
      </c>
      <c r="AX10" s="14">
        <v>0.22988119336888099</v>
      </c>
      <c r="AY10" s="14">
        <v>0.21533213278528901</v>
      </c>
      <c r="AZ10" s="14">
        <v>0.202981510537349</v>
      </c>
      <c r="BA10" s="14"/>
      <c r="BB10" s="14">
        <v>0.22245897821681099</v>
      </c>
      <c r="BC10" s="14">
        <v>0.35488976427914698</v>
      </c>
      <c r="BD10" s="14">
        <v>0.282643629799119</v>
      </c>
      <c r="BE10" s="14"/>
      <c r="BF10" s="14">
        <v>0.29105490671885598</v>
      </c>
    </row>
    <row r="11" spans="2:58" x14ac:dyDescent="0.35">
      <c r="B11" s="15" t="s">
        <v>131</v>
      </c>
      <c r="C11" s="14">
        <v>0.222913828293826</v>
      </c>
      <c r="D11" s="14">
        <v>0.22463797954949999</v>
      </c>
      <c r="E11" s="14">
        <v>0.22188512073965</v>
      </c>
      <c r="F11" s="14"/>
      <c r="G11" s="14">
        <v>0.153039057558534</v>
      </c>
      <c r="H11" s="14">
        <v>0.21642632321552899</v>
      </c>
      <c r="I11" s="14">
        <v>0.16394140953689201</v>
      </c>
      <c r="J11" s="14">
        <v>0.20827144721781199</v>
      </c>
      <c r="K11" s="14">
        <v>0.27757478665125601</v>
      </c>
      <c r="L11" s="14">
        <v>0.297790824305671</v>
      </c>
      <c r="M11" s="14"/>
      <c r="N11" s="14">
        <v>0.23940006345631601</v>
      </c>
      <c r="O11" s="14">
        <v>0.20639496071994701</v>
      </c>
      <c r="P11" s="14">
        <v>0.21799394326025701</v>
      </c>
      <c r="Q11" s="14">
        <v>0.22428181687902701</v>
      </c>
      <c r="R11" s="14"/>
      <c r="S11" s="14">
        <v>0.219619939697977</v>
      </c>
      <c r="T11" s="14">
        <v>0.250307178222404</v>
      </c>
      <c r="U11" s="14">
        <v>0.22254678028345301</v>
      </c>
      <c r="V11" s="14">
        <v>0.23342109553974599</v>
      </c>
      <c r="W11" s="14">
        <v>0.19075033159142499</v>
      </c>
      <c r="X11" s="14">
        <v>0.23219200362671499</v>
      </c>
      <c r="Y11" s="14">
        <v>0.229506405830986</v>
      </c>
      <c r="Z11" s="14">
        <v>0.17881513121831399</v>
      </c>
      <c r="AA11" s="14">
        <v>0.22068252174338401</v>
      </c>
      <c r="AB11" s="14">
        <v>0.22106815722304801</v>
      </c>
      <c r="AC11" s="14">
        <v>0.198372176580183</v>
      </c>
      <c r="AD11" s="14">
        <v>0.232330242698286</v>
      </c>
      <c r="AE11" s="14"/>
      <c r="AF11" s="14">
        <v>0.27235278616668401</v>
      </c>
      <c r="AG11" s="14">
        <v>0.19309106857594799</v>
      </c>
      <c r="AH11" s="14">
        <v>0.22976070801930701</v>
      </c>
      <c r="AI11" s="14"/>
      <c r="AJ11" s="14">
        <v>0.29300208880109502</v>
      </c>
      <c r="AK11" s="14">
        <v>0.16239823733675901</v>
      </c>
      <c r="AL11" s="14">
        <v>0.27117996798668498</v>
      </c>
      <c r="AM11" s="14">
        <v>0.14241266040515299</v>
      </c>
      <c r="AN11" s="14">
        <v>0.22541833458559199</v>
      </c>
      <c r="AO11" s="14"/>
      <c r="AP11" s="14">
        <v>0.30245007124331402</v>
      </c>
      <c r="AQ11" s="14">
        <v>0.17386369063778201</v>
      </c>
      <c r="AR11" s="14">
        <v>0.24527618552327801</v>
      </c>
      <c r="AS11" s="14">
        <v>0.20887013924841</v>
      </c>
      <c r="AT11" s="14">
        <v>0.34479959626211498</v>
      </c>
      <c r="AU11" s="14"/>
      <c r="AV11" s="14" t="s">
        <v>84</v>
      </c>
      <c r="AW11" s="14">
        <v>0.19957505608835499</v>
      </c>
      <c r="AX11" s="14">
        <v>0.22440927016562001</v>
      </c>
      <c r="AY11" s="14">
        <v>0.20545351691213901</v>
      </c>
      <c r="AZ11" s="14">
        <v>0.238690483763429</v>
      </c>
      <c r="BA11" s="14"/>
      <c r="BB11" s="14">
        <v>0.29516577989841403</v>
      </c>
      <c r="BC11" s="14">
        <v>0.20312017821959499</v>
      </c>
      <c r="BD11" s="14">
        <v>0.37141359855038802</v>
      </c>
      <c r="BE11" s="14"/>
      <c r="BF11" s="14">
        <v>0.28358682403172197</v>
      </c>
    </row>
    <row r="12" spans="2:58" x14ac:dyDescent="0.35">
      <c r="B12" s="15" t="s">
        <v>132</v>
      </c>
      <c r="C12" s="14">
        <v>0.153430943529268</v>
      </c>
      <c r="D12" s="14">
        <v>0.14829779399044199</v>
      </c>
      <c r="E12" s="14">
        <v>0.15890631891847501</v>
      </c>
      <c r="F12" s="14"/>
      <c r="G12" s="14">
        <v>0.14152857071935099</v>
      </c>
      <c r="H12" s="14">
        <v>0.16067904849980899</v>
      </c>
      <c r="I12" s="14">
        <v>0.14739638964583701</v>
      </c>
      <c r="J12" s="14">
        <v>0.12106264377652701</v>
      </c>
      <c r="K12" s="14">
        <v>0.106711235216427</v>
      </c>
      <c r="L12" s="14">
        <v>0.21815451776426201</v>
      </c>
      <c r="M12" s="14"/>
      <c r="N12" s="14">
        <v>0.155297263897029</v>
      </c>
      <c r="O12" s="14">
        <v>0.15415405265907201</v>
      </c>
      <c r="P12" s="14">
        <v>0.16364284571687401</v>
      </c>
      <c r="Q12" s="14">
        <v>0.142398415704201</v>
      </c>
      <c r="R12" s="14"/>
      <c r="S12" s="14">
        <v>0.13774022488950199</v>
      </c>
      <c r="T12" s="14">
        <v>0.163112810934777</v>
      </c>
      <c r="U12" s="14">
        <v>0.153517353319295</v>
      </c>
      <c r="V12" s="14">
        <v>0.22744654249445001</v>
      </c>
      <c r="W12" s="14">
        <v>0.181404761318359</v>
      </c>
      <c r="X12" s="14">
        <v>0.17589118555910499</v>
      </c>
      <c r="Y12" s="14">
        <v>0.13336978163181201</v>
      </c>
      <c r="Z12" s="14">
        <v>0.128188076226568</v>
      </c>
      <c r="AA12" s="14">
        <v>0.122687129176296</v>
      </c>
      <c r="AB12" s="14">
        <v>0.12853341521776701</v>
      </c>
      <c r="AC12" s="14">
        <v>0.13549815374626301</v>
      </c>
      <c r="AD12" s="14">
        <v>0.134076343984251</v>
      </c>
      <c r="AE12" s="14"/>
      <c r="AF12" s="14">
        <v>0.16145437254373199</v>
      </c>
      <c r="AG12" s="14">
        <v>0.14606961570323501</v>
      </c>
      <c r="AH12" s="14">
        <v>0.18829596110470301</v>
      </c>
      <c r="AI12" s="14"/>
      <c r="AJ12" s="14">
        <v>0.26215550607361898</v>
      </c>
      <c r="AK12" s="14">
        <v>7.9043187625485206E-2</v>
      </c>
      <c r="AL12" s="14">
        <v>0.15370666850731199</v>
      </c>
      <c r="AM12" s="14">
        <v>7.0332064092730698E-2</v>
      </c>
      <c r="AN12" s="14">
        <v>0.159901471754411</v>
      </c>
      <c r="AO12" s="14"/>
      <c r="AP12" s="14">
        <v>0.37474349184623301</v>
      </c>
      <c r="AQ12" s="14">
        <v>8.8719981792292096E-2</v>
      </c>
      <c r="AR12" s="14">
        <v>0.14438602432827799</v>
      </c>
      <c r="AS12" s="14">
        <v>0.122239254460043</v>
      </c>
      <c r="AT12" s="14">
        <v>0.14151658997446001</v>
      </c>
      <c r="AU12" s="14"/>
      <c r="AV12" s="14" t="s">
        <v>84</v>
      </c>
      <c r="AW12" s="14">
        <v>0.14192268230486399</v>
      </c>
      <c r="AX12" s="14">
        <v>0.145581912059385</v>
      </c>
      <c r="AY12" s="14">
        <v>0.18353851188291201</v>
      </c>
      <c r="AZ12" s="14">
        <v>0.115491702563946</v>
      </c>
      <c r="BA12" s="14"/>
      <c r="BB12" s="14">
        <v>0.12178063083671301</v>
      </c>
      <c r="BC12" s="14">
        <v>0.13510869579023599</v>
      </c>
      <c r="BD12" s="14">
        <v>0.20108633549591301</v>
      </c>
      <c r="BE12" s="14"/>
      <c r="BF12" s="14">
        <v>0.150604211776663</v>
      </c>
    </row>
    <row r="13" spans="2:58" x14ac:dyDescent="0.35">
      <c r="B13" s="15" t="s">
        <v>133</v>
      </c>
      <c r="C13" s="14">
        <v>4.7514517676936603E-2</v>
      </c>
      <c r="D13" s="14">
        <v>6.4914093522731697E-2</v>
      </c>
      <c r="E13" s="14">
        <v>3.0630899062133201E-2</v>
      </c>
      <c r="F13" s="14"/>
      <c r="G13" s="14">
        <v>4.2216749887413203E-2</v>
      </c>
      <c r="H13" s="14">
        <v>5.87108288599303E-2</v>
      </c>
      <c r="I13" s="14">
        <v>5.0118716474251701E-2</v>
      </c>
      <c r="J13" s="14">
        <v>3.3589785967076201E-2</v>
      </c>
      <c r="K13" s="14">
        <v>6.2903478384850497E-2</v>
      </c>
      <c r="L13" s="14">
        <v>4.0825492577010798E-2</v>
      </c>
      <c r="M13" s="14"/>
      <c r="N13" s="14">
        <v>6.0482352202942999E-2</v>
      </c>
      <c r="O13" s="14">
        <v>3.7853521589066998E-2</v>
      </c>
      <c r="P13" s="14">
        <v>4.2155235281109198E-2</v>
      </c>
      <c r="Q13" s="14">
        <v>4.9121508469870699E-2</v>
      </c>
      <c r="R13" s="14"/>
      <c r="S13" s="14">
        <v>9.7871683619519298E-2</v>
      </c>
      <c r="T13" s="14">
        <v>3.7036611272912003E-2</v>
      </c>
      <c r="U13" s="14">
        <v>4.32422454844507E-2</v>
      </c>
      <c r="V13" s="14">
        <v>4.0543345726131101E-2</v>
      </c>
      <c r="W13" s="14">
        <v>3.4443216936286998E-2</v>
      </c>
      <c r="X13" s="14">
        <v>5.7325773305243001E-2</v>
      </c>
      <c r="Y13" s="14">
        <v>4.2865630781713002E-2</v>
      </c>
      <c r="Z13" s="14">
        <v>3.3611020725828201E-2</v>
      </c>
      <c r="AA13" s="14">
        <v>2.1169586426386201E-2</v>
      </c>
      <c r="AB13" s="14">
        <v>2.56655394650422E-2</v>
      </c>
      <c r="AC13" s="14">
        <v>5.6578616555740598E-2</v>
      </c>
      <c r="AD13" s="14">
        <v>6.8727772208535598E-2</v>
      </c>
      <c r="AE13" s="14"/>
      <c r="AF13" s="14">
        <v>6.3222328408737399E-2</v>
      </c>
      <c r="AG13" s="14">
        <v>4.2130879145712098E-2</v>
      </c>
      <c r="AH13" s="14">
        <v>4.4006216579972501E-2</v>
      </c>
      <c r="AI13" s="14"/>
      <c r="AJ13" s="14">
        <v>0.102257393628278</v>
      </c>
      <c r="AK13" s="14">
        <v>1.7883415817789499E-2</v>
      </c>
      <c r="AL13" s="14">
        <v>8.1840652213592095E-3</v>
      </c>
      <c r="AM13" s="14">
        <v>3.3624074914001399E-2</v>
      </c>
      <c r="AN13" s="14">
        <v>3.2127475878122203E-2</v>
      </c>
      <c r="AO13" s="14"/>
      <c r="AP13" s="14">
        <v>0.19508087360898099</v>
      </c>
      <c r="AQ13" s="14">
        <v>1.4894288567378299E-2</v>
      </c>
      <c r="AR13" s="14">
        <v>1.3901303116261501E-2</v>
      </c>
      <c r="AS13" s="14">
        <v>1.0934511412642E-2</v>
      </c>
      <c r="AT13" s="14">
        <v>5.1020014300071602E-3</v>
      </c>
      <c r="AU13" s="14"/>
      <c r="AV13" s="14" t="s">
        <v>84</v>
      </c>
      <c r="AW13" s="14">
        <v>2.7979728498666701E-2</v>
      </c>
      <c r="AX13" s="14">
        <v>4.2943952347711201E-2</v>
      </c>
      <c r="AY13" s="14">
        <v>9.6767351918360001E-2</v>
      </c>
      <c r="AZ13" s="14">
        <v>5.0426681509113502E-2</v>
      </c>
      <c r="BA13" s="14"/>
      <c r="BB13" s="14">
        <v>1.04727144181073E-2</v>
      </c>
      <c r="BC13" s="14">
        <v>1.24330934414052E-2</v>
      </c>
      <c r="BD13" s="14">
        <v>1.26056676094503E-2</v>
      </c>
      <c r="BE13" s="14"/>
      <c r="BF13" s="14">
        <v>1.5625415641346702E-2</v>
      </c>
    </row>
    <row r="14" spans="2:58" x14ac:dyDescent="0.35">
      <c r="B14" s="15" t="s">
        <v>97</v>
      </c>
      <c r="C14" s="20">
        <v>1.46310310479984E-2</v>
      </c>
      <c r="D14" s="20">
        <v>8.1077460647312506E-3</v>
      </c>
      <c r="E14" s="20">
        <v>2.10566809031601E-2</v>
      </c>
      <c r="F14" s="20"/>
      <c r="G14" s="20">
        <v>2.5412294108589799E-2</v>
      </c>
      <c r="H14" s="20">
        <v>1.9696354134115201E-2</v>
      </c>
      <c r="I14" s="20">
        <v>1.9553737124994398E-2</v>
      </c>
      <c r="J14" s="20">
        <v>8.8414008121321004E-3</v>
      </c>
      <c r="K14" s="20">
        <v>2.06675558690959E-2</v>
      </c>
      <c r="L14" s="20">
        <v>0</v>
      </c>
      <c r="M14" s="20"/>
      <c r="N14" s="20">
        <v>1.5938040972986098E-2</v>
      </c>
      <c r="O14" s="20">
        <v>1.68733907955936E-2</v>
      </c>
      <c r="P14" s="20">
        <v>1.7343556136980201E-2</v>
      </c>
      <c r="Q14" s="20">
        <v>8.75664393272748E-3</v>
      </c>
      <c r="R14" s="20"/>
      <c r="S14" s="20">
        <v>1.9999459251943401E-2</v>
      </c>
      <c r="T14" s="20">
        <v>1.8152803889459002E-2</v>
      </c>
      <c r="U14" s="20">
        <v>1.19600715639601E-2</v>
      </c>
      <c r="V14" s="20">
        <v>1.71535612603925E-2</v>
      </c>
      <c r="W14" s="20">
        <v>1.2622505223379901E-2</v>
      </c>
      <c r="X14" s="20">
        <v>5.4600432483753398E-3</v>
      </c>
      <c r="Y14" s="20">
        <v>1.1343720979229E-2</v>
      </c>
      <c r="Z14" s="20">
        <v>0</v>
      </c>
      <c r="AA14" s="20">
        <v>2.1767583388547299E-2</v>
      </c>
      <c r="AB14" s="20">
        <v>1.02837798504992E-2</v>
      </c>
      <c r="AC14" s="20">
        <v>8.9849164332992896E-3</v>
      </c>
      <c r="AD14" s="20">
        <v>3.0685170878656399E-2</v>
      </c>
      <c r="AE14" s="20"/>
      <c r="AF14" s="20">
        <v>8.0568121241569608E-3</v>
      </c>
      <c r="AG14" s="20">
        <v>8.4233543619014108E-3</v>
      </c>
      <c r="AH14" s="20">
        <v>4.0907003605738901E-2</v>
      </c>
      <c r="AI14" s="20"/>
      <c r="AJ14" s="20">
        <v>6.8477630251325503E-3</v>
      </c>
      <c r="AK14" s="20">
        <v>9.6003257641086599E-3</v>
      </c>
      <c r="AL14" s="20">
        <v>0</v>
      </c>
      <c r="AM14" s="20">
        <v>0</v>
      </c>
      <c r="AN14" s="20">
        <v>4.5482658322536097E-2</v>
      </c>
      <c r="AO14" s="20"/>
      <c r="AP14" s="20">
        <v>2.7739710681830001E-3</v>
      </c>
      <c r="AQ14" s="20">
        <v>1.2774257436450999E-2</v>
      </c>
      <c r="AR14" s="20">
        <v>0</v>
      </c>
      <c r="AS14" s="20">
        <v>1.2095458206513501E-2</v>
      </c>
      <c r="AT14" s="20">
        <v>2.5780651393655801E-2</v>
      </c>
      <c r="AU14" s="20"/>
      <c r="AV14" s="20" t="s">
        <v>84</v>
      </c>
      <c r="AW14" s="20">
        <v>5.6146566699522699E-3</v>
      </c>
      <c r="AX14" s="20">
        <v>2.7708818403871599E-2</v>
      </c>
      <c r="AY14" s="20">
        <v>2.48396801923207E-2</v>
      </c>
      <c r="AZ14" s="20">
        <v>0</v>
      </c>
      <c r="BA14" s="20"/>
      <c r="BB14" s="20">
        <v>7.5001760984893303E-3</v>
      </c>
      <c r="BC14" s="20">
        <v>1.46992210571438E-2</v>
      </c>
      <c r="BD14" s="20">
        <v>1.15544065672565E-2</v>
      </c>
      <c r="BE14" s="20"/>
      <c r="BF14" s="20">
        <v>9.8720535288889192E-3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135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129</v>
      </c>
      <c r="C9" s="14">
        <v>0.118930091824023</v>
      </c>
      <c r="D9" s="14">
        <v>0.14190932396897399</v>
      </c>
      <c r="E9" s="14">
        <v>9.6798157281308597E-2</v>
      </c>
      <c r="F9" s="14"/>
      <c r="G9" s="14">
        <v>8.9183694898818194E-2</v>
      </c>
      <c r="H9" s="14">
        <v>5.8298821542261597E-2</v>
      </c>
      <c r="I9" s="14">
        <v>0.101139934829494</v>
      </c>
      <c r="J9" s="14">
        <v>0.15920037018091501</v>
      </c>
      <c r="K9" s="14">
        <v>0.16404606185711701</v>
      </c>
      <c r="L9" s="14">
        <v>0.139309138717851</v>
      </c>
      <c r="M9" s="14"/>
      <c r="N9" s="14">
        <v>0.105164634481724</v>
      </c>
      <c r="O9" s="14">
        <v>0.11983220492371199</v>
      </c>
      <c r="P9" s="14">
        <v>0.129033733780438</v>
      </c>
      <c r="Q9" s="14">
        <v>0.126133851549701</v>
      </c>
      <c r="R9" s="14"/>
      <c r="S9" s="14">
        <v>8.8963793718836295E-2</v>
      </c>
      <c r="T9" s="14">
        <v>0.109666978665445</v>
      </c>
      <c r="U9" s="14">
        <v>0.109172682663138</v>
      </c>
      <c r="V9" s="14">
        <v>0.161864744436158</v>
      </c>
      <c r="W9" s="14">
        <v>0.17665068206430801</v>
      </c>
      <c r="X9" s="14">
        <v>0.13355151004687901</v>
      </c>
      <c r="Y9" s="14">
        <v>0.100178009210191</v>
      </c>
      <c r="Z9" s="14">
        <v>5.8317702633439598E-2</v>
      </c>
      <c r="AA9" s="14">
        <v>0.1199770389707</v>
      </c>
      <c r="AB9" s="14">
        <v>9.4571924355223297E-2</v>
      </c>
      <c r="AC9" s="14">
        <v>0.14065661770083801</v>
      </c>
      <c r="AD9" s="14">
        <v>0.181168177536317</v>
      </c>
      <c r="AE9" s="14"/>
      <c r="AF9" s="14">
        <v>0.20227903820276399</v>
      </c>
      <c r="AG9" s="14">
        <v>6.0929295440952103E-2</v>
      </c>
      <c r="AH9" s="14">
        <v>7.2963542261031106E-2</v>
      </c>
      <c r="AI9" s="14"/>
      <c r="AJ9" s="14">
        <v>0.19948120647209699</v>
      </c>
      <c r="AK9" s="14">
        <v>3.1560585744538697E-2</v>
      </c>
      <c r="AL9" s="14">
        <v>3.1176717646081601E-2</v>
      </c>
      <c r="AM9" s="14">
        <v>0.43921899230157202</v>
      </c>
      <c r="AN9" s="14">
        <v>0.11572103926536199</v>
      </c>
      <c r="AO9" s="14"/>
      <c r="AP9" s="14">
        <v>0.20390610399917</v>
      </c>
      <c r="AQ9" s="14">
        <v>1.7257831137498899E-2</v>
      </c>
      <c r="AR9" s="14">
        <v>4.58376497143895E-2</v>
      </c>
      <c r="AS9" s="14">
        <v>0.31848705939833599</v>
      </c>
      <c r="AT9" s="14">
        <v>0.106170243765098</v>
      </c>
      <c r="AU9" s="14"/>
      <c r="AV9" s="14" t="s">
        <v>84</v>
      </c>
      <c r="AW9" s="14">
        <v>0.13412666775931401</v>
      </c>
      <c r="AX9" s="14">
        <v>8.77844506625617E-2</v>
      </c>
      <c r="AY9" s="14">
        <v>4.7197435741212802E-2</v>
      </c>
      <c r="AZ9" s="14">
        <v>0.169243876777605</v>
      </c>
      <c r="BA9" s="14"/>
      <c r="BB9" s="14">
        <v>2.97497636203338E-2</v>
      </c>
      <c r="BC9" s="14">
        <v>0.304530876083764</v>
      </c>
      <c r="BD9" s="14">
        <v>0.17285051538451399</v>
      </c>
      <c r="BE9" s="14"/>
      <c r="BF9" s="14">
        <v>0.17664411433951399</v>
      </c>
    </row>
    <row r="10" spans="2:58" x14ac:dyDescent="0.35">
      <c r="B10" s="15" t="s">
        <v>130</v>
      </c>
      <c r="C10" s="14">
        <v>0.16873381814546401</v>
      </c>
      <c r="D10" s="14">
        <v>0.16551549888419301</v>
      </c>
      <c r="E10" s="14">
        <v>0.17135868019855699</v>
      </c>
      <c r="F10" s="14"/>
      <c r="G10" s="14">
        <v>0.14367424813825599</v>
      </c>
      <c r="H10" s="14">
        <v>0.11324837613904901</v>
      </c>
      <c r="I10" s="14">
        <v>0.175041222044686</v>
      </c>
      <c r="J10" s="14">
        <v>0.15243920720465501</v>
      </c>
      <c r="K10" s="14">
        <v>0.15946497448944</v>
      </c>
      <c r="L10" s="14">
        <v>0.24489351010897001</v>
      </c>
      <c r="M10" s="14"/>
      <c r="N10" s="14">
        <v>0.15172387201270399</v>
      </c>
      <c r="O10" s="14">
        <v>0.166337402922863</v>
      </c>
      <c r="P10" s="14">
        <v>0.16851465494265699</v>
      </c>
      <c r="Q10" s="14">
        <v>0.18838934663229001</v>
      </c>
      <c r="R10" s="14"/>
      <c r="S10" s="14">
        <v>0.155773709716512</v>
      </c>
      <c r="T10" s="14">
        <v>0.22209941207292899</v>
      </c>
      <c r="U10" s="14">
        <v>0.164199204643975</v>
      </c>
      <c r="V10" s="14">
        <v>0.226056274202213</v>
      </c>
      <c r="W10" s="14">
        <v>0.135548023819067</v>
      </c>
      <c r="X10" s="14">
        <v>0.145779491483324</v>
      </c>
      <c r="Y10" s="14">
        <v>0.236460632253298</v>
      </c>
      <c r="Z10" s="14">
        <v>0.139359094045792</v>
      </c>
      <c r="AA10" s="14">
        <v>0.134806331259579</v>
      </c>
      <c r="AB10" s="14">
        <v>0.148984025477534</v>
      </c>
      <c r="AC10" s="14">
        <v>8.6087851150384795E-2</v>
      </c>
      <c r="AD10" s="14">
        <v>0.16509084203966701</v>
      </c>
      <c r="AE10" s="14"/>
      <c r="AF10" s="14">
        <v>0.22457274014119599</v>
      </c>
      <c r="AG10" s="14">
        <v>0.15006182320483399</v>
      </c>
      <c r="AH10" s="14">
        <v>0.100871514202049</v>
      </c>
      <c r="AI10" s="14"/>
      <c r="AJ10" s="14">
        <v>0.27122074376206501</v>
      </c>
      <c r="AK10" s="14">
        <v>8.8473138432729095E-2</v>
      </c>
      <c r="AL10" s="14">
        <v>0.15391280945960001</v>
      </c>
      <c r="AM10" s="14">
        <v>0.17817535402946599</v>
      </c>
      <c r="AN10" s="14">
        <v>0.13357218458699699</v>
      </c>
      <c r="AO10" s="14"/>
      <c r="AP10" s="14">
        <v>0.27193973493458801</v>
      </c>
      <c r="AQ10" s="14">
        <v>4.7814030498943803E-2</v>
      </c>
      <c r="AR10" s="14">
        <v>0.17028313072398399</v>
      </c>
      <c r="AS10" s="14">
        <v>0.30979083502216098</v>
      </c>
      <c r="AT10" s="14">
        <v>0.23652833241572399</v>
      </c>
      <c r="AU10" s="14"/>
      <c r="AV10" s="14" t="s">
        <v>84</v>
      </c>
      <c r="AW10" s="14">
        <v>0.17311118673196699</v>
      </c>
      <c r="AX10" s="14">
        <v>0.14713285950157001</v>
      </c>
      <c r="AY10" s="14">
        <v>0.12104994450265601</v>
      </c>
      <c r="AZ10" s="14">
        <v>0.16922326510650401</v>
      </c>
      <c r="BA10" s="14"/>
      <c r="BB10" s="14">
        <v>1.8233637848616702E-2</v>
      </c>
      <c r="BC10" s="14">
        <v>0.42421274122396002</v>
      </c>
      <c r="BD10" s="14">
        <v>0.25858098631074899</v>
      </c>
      <c r="BE10" s="14"/>
      <c r="BF10" s="14">
        <v>0.248375258618239</v>
      </c>
    </row>
    <row r="11" spans="2:58" x14ac:dyDescent="0.35">
      <c r="B11" s="15" t="s">
        <v>131</v>
      </c>
      <c r="C11" s="14">
        <v>0.26766143483273602</v>
      </c>
      <c r="D11" s="14">
        <v>0.242125323474775</v>
      </c>
      <c r="E11" s="14">
        <v>0.29343657196244</v>
      </c>
      <c r="F11" s="14"/>
      <c r="G11" s="14">
        <v>0.31267010232286602</v>
      </c>
      <c r="H11" s="14">
        <v>0.27092201989786902</v>
      </c>
      <c r="I11" s="14">
        <v>0.26182182432256201</v>
      </c>
      <c r="J11" s="14">
        <v>0.22288483687346999</v>
      </c>
      <c r="K11" s="14">
        <v>0.28013457705686801</v>
      </c>
      <c r="L11" s="14">
        <v>0.267918045800903</v>
      </c>
      <c r="M11" s="14"/>
      <c r="N11" s="14">
        <v>0.28392716688296099</v>
      </c>
      <c r="O11" s="14">
        <v>0.24570526039884499</v>
      </c>
      <c r="P11" s="14">
        <v>0.267460923199208</v>
      </c>
      <c r="Q11" s="14">
        <v>0.27603871041165401</v>
      </c>
      <c r="R11" s="14"/>
      <c r="S11" s="14">
        <v>0.25482586589071698</v>
      </c>
      <c r="T11" s="14">
        <v>0.27992434048169901</v>
      </c>
      <c r="U11" s="14">
        <v>0.27783428084382999</v>
      </c>
      <c r="V11" s="14">
        <v>0.18623823701141001</v>
      </c>
      <c r="W11" s="14">
        <v>0.293461896491094</v>
      </c>
      <c r="X11" s="14">
        <v>0.303922061495354</v>
      </c>
      <c r="Y11" s="14">
        <v>0.25990368362974398</v>
      </c>
      <c r="Z11" s="14">
        <v>0.20386845959428601</v>
      </c>
      <c r="AA11" s="14">
        <v>0.25145417754764599</v>
      </c>
      <c r="AB11" s="14">
        <v>0.32456327574861898</v>
      </c>
      <c r="AC11" s="14">
        <v>0.32853922426207999</v>
      </c>
      <c r="AD11" s="14">
        <v>0.21439943554719701</v>
      </c>
      <c r="AE11" s="14"/>
      <c r="AF11" s="14">
        <v>0.251762167989875</v>
      </c>
      <c r="AG11" s="14">
        <v>0.26566352284685901</v>
      </c>
      <c r="AH11" s="14">
        <v>0.27262578697960999</v>
      </c>
      <c r="AI11" s="14"/>
      <c r="AJ11" s="14">
        <v>0.272146940549435</v>
      </c>
      <c r="AK11" s="14">
        <v>0.21230328945670701</v>
      </c>
      <c r="AL11" s="14">
        <v>0.29596659535771402</v>
      </c>
      <c r="AM11" s="14">
        <v>0.24781607375471301</v>
      </c>
      <c r="AN11" s="14">
        <v>0.264906435286626</v>
      </c>
      <c r="AO11" s="14"/>
      <c r="AP11" s="14">
        <v>0.32099840910178101</v>
      </c>
      <c r="AQ11" s="14">
        <v>0.222675006776485</v>
      </c>
      <c r="AR11" s="14">
        <v>0.31266560058174397</v>
      </c>
      <c r="AS11" s="14">
        <v>0.19938520172417201</v>
      </c>
      <c r="AT11" s="14">
        <v>0.36323463906755399</v>
      </c>
      <c r="AU11" s="14"/>
      <c r="AV11" s="14" t="s">
        <v>84</v>
      </c>
      <c r="AW11" s="14">
        <v>0.25837290052701001</v>
      </c>
      <c r="AX11" s="14">
        <v>0.26358268460831102</v>
      </c>
      <c r="AY11" s="14">
        <v>0.29742732124090099</v>
      </c>
      <c r="AZ11" s="14">
        <v>7.4334897323753604E-2</v>
      </c>
      <c r="BA11" s="14"/>
      <c r="BB11" s="14">
        <v>0.26181983732083502</v>
      </c>
      <c r="BC11" s="14">
        <v>0.18274599016700599</v>
      </c>
      <c r="BD11" s="14">
        <v>0.34564823263491101</v>
      </c>
      <c r="BE11" s="14"/>
      <c r="BF11" s="14">
        <v>0.25315625653622897</v>
      </c>
    </row>
    <row r="12" spans="2:58" x14ac:dyDescent="0.35">
      <c r="B12" s="15" t="s">
        <v>132</v>
      </c>
      <c r="C12" s="14">
        <v>0.29132028116192299</v>
      </c>
      <c r="D12" s="14">
        <v>0.28989796436188903</v>
      </c>
      <c r="E12" s="14">
        <v>0.29265387633559498</v>
      </c>
      <c r="F12" s="14"/>
      <c r="G12" s="14">
        <v>0.283461060665748</v>
      </c>
      <c r="H12" s="14">
        <v>0.37403526058842501</v>
      </c>
      <c r="I12" s="14">
        <v>0.28801553845147998</v>
      </c>
      <c r="J12" s="14">
        <v>0.31069415282188101</v>
      </c>
      <c r="K12" s="14">
        <v>0.27711189326012797</v>
      </c>
      <c r="L12" s="14">
        <v>0.225765148525197</v>
      </c>
      <c r="M12" s="14"/>
      <c r="N12" s="14">
        <v>0.30376664231288603</v>
      </c>
      <c r="O12" s="14">
        <v>0.32856372023901598</v>
      </c>
      <c r="P12" s="14">
        <v>0.26011753650070202</v>
      </c>
      <c r="Q12" s="14">
        <v>0.26797779172793201</v>
      </c>
      <c r="R12" s="14"/>
      <c r="S12" s="14">
        <v>0.31942488714719802</v>
      </c>
      <c r="T12" s="14">
        <v>0.24244746591814101</v>
      </c>
      <c r="U12" s="14">
        <v>0.294262228543055</v>
      </c>
      <c r="V12" s="14">
        <v>0.31013031250627399</v>
      </c>
      <c r="W12" s="14">
        <v>0.28058079159431898</v>
      </c>
      <c r="X12" s="14">
        <v>0.31615715503390501</v>
      </c>
      <c r="Y12" s="14">
        <v>0.20649989955098899</v>
      </c>
      <c r="Z12" s="14">
        <v>0.34937828476105198</v>
      </c>
      <c r="AA12" s="14">
        <v>0.32339515789069001</v>
      </c>
      <c r="AB12" s="14">
        <v>0.29222003672807501</v>
      </c>
      <c r="AC12" s="14">
        <v>0.28297760274945599</v>
      </c>
      <c r="AD12" s="14">
        <v>0.30086513538054299</v>
      </c>
      <c r="AE12" s="14"/>
      <c r="AF12" s="14">
        <v>0.21884613695420499</v>
      </c>
      <c r="AG12" s="14">
        <v>0.36478041628829</v>
      </c>
      <c r="AH12" s="14">
        <v>0.31710580873677402</v>
      </c>
      <c r="AI12" s="14"/>
      <c r="AJ12" s="14">
        <v>0.19679642650337001</v>
      </c>
      <c r="AK12" s="14">
        <v>0.42525156058695601</v>
      </c>
      <c r="AL12" s="14">
        <v>0.41881921703897002</v>
      </c>
      <c r="AM12" s="14">
        <v>0.134789579914248</v>
      </c>
      <c r="AN12" s="14">
        <v>0.26257474015785698</v>
      </c>
      <c r="AO12" s="14"/>
      <c r="AP12" s="14">
        <v>0.163713497533508</v>
      </c>
      <c r="AQ12" s="14">
        <v>0.46208891583075301</v>
      </c>
      <c r="AR12" s="14">
        <v>0.36175823257384199</v>
      </c>
      <c r="AS12" s="14">
        <v>0.12701912597835899</v>
      </c>
      <c r="AT12" s="14">
        <v>0.15733770516977</v>
      </c>
      <c r="AU12" s="14"/>
      <c r="AV12" s="14" t="s">
        <v>84</v>
      </c>
      <c r="AW12" s="14">
        <v>0.28484714891191598</v>
      </c>
      <c r="AX12" s="14">
        <v>0.35547039491631299</v>
      </c>
      <c r="AY12" s="14">
        <v>0.32262015328112298</v>
      </c>
      <c r="AZ12" s="14">
        <v>0.39282052996649203</v>
      </c>
      <c r="BA12" s="14"/>
      <c r="BB12" s="14">
        <v>0.52518282761326096</v>
      </c>
      <c r="BC12" s="14">
        <v>5.0748093838477303E-2</v>
      </c>
      <c r="BD12" s="14">
        <v>0.15777413868610601</v>
      </c>
      <c r="BE12" s="14"/>
      <c r="BF12" s="14">
        <v>0.23939940811219401</v>
      </c>
    </row>
    <row r="13" spans="2:58" x14ac:dyDescent="0.35">
      <c r="B13" s="15" t="s">
        <v>133</v>
      </c>
      <c r="C13" s="14">
        <v>0.10208081768761</v>
      </c>
      <c r="D13" s="14">
        <v>0.12802462846998899</v>
      </c>
      <c r="E13" s="14">
        <v>7.6998557213796601E-2</v>
      </c>
      <c r="F13" s="14"/>
      <c r="G13" s="14">
        <v>7.13489706355485E-2</v>
      </c>
      <c r="H13" s="14">
        <v>0.14033946178249301</v>
      </c>
      <c r="I13" s="14">
        <v>0.131904795347947</v>
      </c>
      <c r="J13" s="14">
        <v>0.123574488838227</v>
      </c>
      <c r="K13" s="14">
        <v>5.3928230151910901E-2</v>
      </c>
      <c r="L13" s="14">
        <v>8.20493309197277E-2</v>
      </c>
      <c r="M13" s="14"/>
      <c r="N13" s="14">
        <v>0.12051709619527599</v>
      </c>
      <c r="O13" s="14">
        <v>9.5392497487904501E-2</v>
      </c>
      <c r="P13" s="14">
        <v>0.105685780426461</v>
      </c>
      <c r="Q13" s="14">
        <v>8.3971540789235494E-2</v>
      </c>
      <c r="R13" s="14"/>
      <c r="S13" s="14">
        <v>9.7300970052328295E-2</v>
      </c>
      <c r="T13" s="14">
        <v>9.2373252991148805E-2</v>
      </c>
      <c r="U13" s="14">
        <v>0.106430560092149</v>
      </c>
      <c r="V13" s="14">
        <v>6.2249117599484302E-2</v>
      </c>
      <c r="W13" s="14">
        <v>5.9554806047393598E-2</v>
      </c>
      <c r="X13" s="14">
        <v>9.5476095022739002E-2</v>
      </c>
      <c r="Y13" s="14">
        <v>0.12606281599264099</v>
      </c>
      <c r="Z13" s="14">
        <v>0.189658431992619</v>
      </c>
      <c r="AA13" s="14">
        <v>0.13535206067838901</v>
      </c>
      <c r="AB13" s="14">
        <v>8.59058580554906E-2</v>
      </c>
      <c r="AC13" s="14">
        <v>0.142837860852113</v>
      </c>
      <c r="AD13" s="14">
        <v>7.1637231971140206E-2</v>
      </c>
      <c r="AE13" s="14"/>
      <c r="AF13" s="14">
        <v>7.1082735415098894E-2</v>
      </c>
      <c r="AG13" s="14">
        <v>0.12937380245255201</v>
      </c>
      <c r="AH13" s="14">
        <v>0.10837121430944301</v>
      </c>
      <c r="AI13" s="14"/>
      <c r="AJ13" s="14">
        <v>3.32144481392131E-2</v>
      </c>
      <c r="AK13" s="14">
        <v>0.21500594324033401</v>
      </c>
      <c r="AL13" s="14">
        <v>9.1816209309148605E-2</v>
      </c>
      <c r="AM13" s="14">
        <v>0</v>
      </c>
      <c r="AN13" s="14">
        <v>8.7561837109563001E-2</v>
      </c>
      <c r="AO13" s="14"/>
      <c r="AP13" s="14">
        <v>8.3645305466261404E-3</v>
      </c>
      <c r="AQ13" s="14">
        <v>0.22735921488307101</v>
      </c>
      <c r="AR13" s="14">
        <v>6.2090026822861299E-2</v>
      </c>
      <c r="AS13" s="14">
        <v>7.7216555520020196E-3</v>
      </c>
      <c r="AT13" s="14">
        <v>5.3128146682587998E-3</v>
      </c>
      <c r="AU13" s="14"/>
      <c r="AV13" s="14" t="s">
        <v>84</v>
      </c>
      <c r="AW13" s="14">
        <v>9.6274780216216702E-2</v>
      </c>
      <c r="AX13" s="14">
        <v>0.100274274639049</v>
      </c>
      <c r="AY13" s="14">
        <v>0.14858093986960699</v>
      </c>
      <c r="AZ13" s="14">
        <v>0.19437743082564601</v>
      </c>
      <c r="BA13" s="14"/>
      <c r="BB13" s="14">
        <v>0.148170804916709</v>
      </c>
      <c r="BC13" s="14">
        <v>6.7049149671201498E-3</v>
      </c>
      <c r="BD13" s="14">
        <v>1.3126530185740899E-2</v>
      </c>
      <c r="BE13" s="14"/>
      <c r="BF13" s="14">
        <v>5.56269814139293E-2</v>
      </c>
    </row>
    <row r="14" spans="2:58" x14ac:dyDescent="0.35">
      <c r="B14" s="15" t="s">
        <v>97</v>
      </c>
      <c r="C14" s="20">
        <v>5.1273556348244001E-2</v>
      </c>
      <c r="D14" s="20">
        <v>3.2527260840179303E-2</v>
      </c>
      <c r="E14" s="20">
        <v>6.8754157008303299E-2</v>
      </c>
      <c r="F14" s="20"/>
      <c r="G14" s="20">
        <v>9.9661923338762906E-2</v>
      </c>
      <c r="H14" s="20">
        <v>4.3156060049903001E-2</v>
      </c>
      <c r="I14" s="20">
        <v>4.2076685003830203E-2</v>
      </c>
      <c r="J14" s="20">
        <v>3.12069440808511E-2</v>
      </c>
      <c r="K14" s="20">
        <v>6.5314263184535606E-2</v>
      </c>
      <c r="L14" s="20">
        <v>4.0064825927351597E-2</v>
      </c>
      <c r="M14" s="20"/>
      <c r="N14" s="20">
        <v>3.4900588114448503E-2</v>
      </c>
      <c r="O14" s="20">
        <v>4.4168914027660197E-2</v>
      </c>
      <c r="P14" s="20">
        <v>6.9187371150533902E-2</v>
      </c>
      <c r="Q14" s="20">
        <v>5.7488758889187697E-2</v>
      </c>
      <c r="R14" s="20"/>
      <c r="S14" s="20">
        <v>8.3710773474408501E-2</v>
      </c>
      <c r="T14" s="20">
        <v>5.3488549870636698E-2</v>
      </c>
      <c r="U14" s="20">
        <v>4.8101043213852501E-2</v>
      </c>
      <c r="V14" s="20">
        <v>5.3461314244461502E-2</v>
      </c>
      <c r="W14" s="20">
        <v>5.4203799983818697E-2</v>
      </c>
      <c r="X14" s="20">
        <v>5.1136869177987997E-3</v>
      </c>
      <c r="Y14" s="20">
        <v>7.0894959363137097E-2</v>
      </c>
      <c r="Z14" s="20">
        <v>5.9418026972811497E-2</v>
      </c>
      <c r="AA14" s="20">
        <v>3.5015233652995498E-2</v>
      </c>
      <c r="AB14" s="20">
        <v>5.3754879635058102E-2</v>
      </c>
      <c r="AC14" s="20">
        <v>1.8900843285128199E-2</v>
      </c>
      <c r="AD14" s="20">
        <v>6.6839177525135698E-2</v>
      </c>
      <c r="AE14" s="20"/>
      <c r="AF14" s="20">
        <v>3.14571812968613E-2</v>
      </c>
      <c r="AG14" s="20">
        <v>2.9191139766513399E-2</v>
      </c>
      <c r="AH14" s="20">
        <v>0.128062133511093</v>
      </c>
      <c r="AI14" s="20"/>
      <c r="AJ14" s="20">
        <v>2.7140234573819599E-2</v>
      </c>
      <c r="AK14" s="20">
        <v>2.7405482538734802E-2</v>
      </c>
      <c r="AL14" s="20">
        <v>8.3084511884855394E-3</v>
      </c>
      <c r="AM14" s="20">
        <v>0</v>
      </c>
      <c r="AN14" s="20">
        <v>0.135663763593596</v>
      </c>
      <c r="AO14" s="20"/>
      <c r="AP14" s="20">
        <v>3.1077723884326999E-2</v>
      </c>
      <c r="AQ14" s="20">
        <v>2.2805000873248701E-2</v>
      </c>
      <c r="AR14" s="20">
        <v>4.7365359583178897E-2</v>
      </c>
      <c r="AS14" s="20">
        <v>3.7596122324969401E-2</v>
      </c>
      <c r="AT14" s="20">
        <v>0.13141626491359601</v>
      </c>
      <c r="AU14" s="20"/>
      <c r="AV14" s="20" t="s">
        <v>84</v>
      </c>
      <c r="AW14" s="20">
        <v>5.3267315853575803E-2</v>
      </c>
      <c r="AX14" s="20">
        <v>4.5755335672194801E-2</v>
      </c>
      <c r="AY14" s="20">
        <v>6.3124205364498906E-2</v>
      </c>
      <c r="AZ14" s="20">
        <v>0</v>
      </c>
      <c r="BA14" s="20"/>
      <c r="BB14" s="20">
        <v>1.6843128680244599E-2</v>
      </c>
      <c r="BC14" s="20">
        <v>3.1057383719672399E-2</v>
      </c>
      <c r="BD14" s="20">
        <v>5.20195967979796E-2</v>
      </c>
      <c r="BE14" s="20"/>
      <c r="BF14" s="20">
        <v>2.67979809798948E-2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G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7" width="20.6328125" customWidth="1"/>
  </cols>
  <sheetData>
    <row r="2" spans="2:7" ht="40" customHeight="1" x14ac:dyDescent="0.35">
      <c r="D2" s="30" t="s">
        <v>142</v>
      </c>
      <c r="E2" s="27"/>
      <c r="F2" s="27"/>
      <c r="G2" s="27"/>
    </row>
    <row r="6" spans="2:7" ht="50" customHeight="1" x14ac:dyDescent="0.35">
      <c r="B6" s="17" t="s">
        <v>15</v>
      </c>
      <c r="C6" s="17" t="s">
        <v>100</v>
      </c>
      <c r="D6" s="17" t="s">
        <v>104</v>
      </c>
      <c r="E6" s="17" t="s">
        <v>102</v>
      </c>
      <c r="F6" s="17" t="s">
        <v>101</v>
      </c>
    </row>
    <row r="7" spans="2:7" x14ac:dyDescent="0.35">
      <c r="B7" s="15" t="s">
        <v>136</v>
      </c>
      <c r="C7" s="14">
        <v>0.191165065461292</v>
      </c>
      <c r="D7" s="14">
        <v>0.41618007031957599</v>
      </c>
      <c r="E7" s="14">
        <v>0.43624122302301299</v>
      </c>
      <c r="F7" s="14">
        <v>0.34471321337683097</v>
      </c>
    </row>
    <row r="8" spans="2:7" x14ac:dyDescent="0.35">
      <c r="B8" s="15" t="s">
        <v>137</v>
      </c>
      <c r="C8" s="14">
        <v>0.16508258590803401</v>
      </c>
      <c r="D8" s="14">
        <v>0.20649017661691299</v>
      </c>
      <c r="E8" s="14">
        <v>0.17794691280768599</v>
      </c>
      <c r="F8" s="14">
        <v>0.137297493053291</v>
      </c>
    </row>
    <row r="9" spans="2:7" x14ac:dyDescent="0.35">
      <c r="B9" s="15" t="s">
        <v>138</v>
      </c>
      <c r="C9" s="14">
        <v>0.15212548854123401</v>
      </c>
      <c r="D9" s="14">
        <v>0.13194263249785099</v>
      </c>
      <c r="E9" s="14">
        <v>0.16731067619033399</v>
      </c>
      <c r="F9" s="14">
        <v>0.14106451706953799</v>
      </c>
    </row>
    <row r="10" spans="2:7" x14ac:dyDescent="0.35">
      <c r="B10" s="15" t="s">
        <v>139</v>
      </c>
      <c r="C10" s="14">
        <v>0.14922977129268999</v>
      </c>
      <c r="D10" s="14">
        <v>8.5681765347653704E-2</v>
      </c>
      <c r="E10" s="14">
        <v>5.6242705701323698E-2</v>
      </c>
      <c r="F10" s="14">
        <v>9.8445976556131201E-2</v>
      </c>
    </row>
    <row r="11" spans="2:7" x14ac:dyDescent="0.35">
      <c r="B11" s="15" t="s">
        <v>140</v>
      </c>
      <c r="C11" s="14">
        <v>0.30477840068101902</v>
      </c>
      <c r="D11" s="14">
        <v>9.9655677163339701E-2</v>
      </c>
      <c r="E11" s="14">
        <v>5.0080465201606701E-2</v>
      </c>
      <c r="F11" s="14">
        <v>0.16642369367090701</v>
      </c>
    </row>
    <row r="12" spans="2:7" x14ac:dyDescent="0.35">
      <c r="B12" s="15" t="s">
        <v>141</v>
      </c>
      <c r="C12" s="14">
        <v>3.7618688115730499E-2</v>
      </c>
      <c r="D12" s="14">
        <v>6.0049678054666801E-2</v>
      </c>
      <c r="E12" s="14">
        <v>0.112178017076036</v>
      </c>
      <c r="F12" s="14">
        <v>0.11205510627330301</v>
      </c>
    </row>
    <row r="13" spans="2:7" x14ac:dyDescent="0.35">
      <c r="B13" s="16"/>
      <c r="C13" s="16"/>
      <c r="D13" s="16"/>
      <c r="E13" s="16"/>
      <c r="F13" s="16"/>
    </row>
    <row r="14" spans="2:7" x14ac:dyDescent="0.35">
      <c r="B14" t="s">
        <v>80</v>
      </c>
    </row>
    <row r="15" spans="2:7" x14ac:dyDescent="0.35">
      <c r="B15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143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136</v>
      </c>
      <c r="C9" s="14">
        <v>0.191165065461292</v>
      </c>
      <c r="D9" s="14">
        <v>0.204464406048988</v>
      </c>
      <c r="E9" s="14">
        <v>0.178717329029592</v>
      </c>
      <c r="F9" s="14"/>
      <c r="G9" s="14">
        <v>0.144764734450438</v>
      </c>
      <c r="H9" s="14">
        <v>0.16971047590352201</v>
      </c>
      <c r="I9" s="14">
        <v>0.20288072944548199</v>
      </c>
      <c r="J9" s="14">
        <v>0.18737279475354501</v>
      </c>
      <c r="K9" s="14">
        <v>0.16999583731297199</v>
      </c>
      <c r="L9" s="14">
        <v>0.24727907063531199</v>
      </c>
      <c r="M9" s="14"/>
      <c r="N9" s="14">
        <v>0.16436521475013899</v>
      </c>
      <c r="O9" s="14">
        <v>0.19363344497577101</v>
      </c>
      <c r="P9" s="14">
        <v>0.21997866689638801</v>
      </c>
      <c r="Q9" s="14">
        <v>0.18729196913996499</v>
      </c>
      <c r="R9" s="14"/>
      <c r="S9" s="14">
        <v>0.240055923904407</v>
      </c>
      <c r="T9" s="14">
        <v>0.16971497908730801</v>
      </c>
      <c r="U9" s="14">
        <v>0.20276580261181201</v>
      </c>
      <c r="V9" s="14">
        <v>0.20262261969992701</v>
      </c>
      <c r="W9" s="14">
        <v>0.247649141890673</v>
      </c>
      <c r="X9" s="14">
        <v>0.20406100914543501</v>
      </c>
      <c r="Y9" s="14">
        <v>0.18278043515449299</v>
      </c>
      <c r="Z9" s="14">
        <v>0.14134625933984299</v>
      </c>
      <c r="AA9" s="14">
        <v>0.14700954231729399</v>
      </c>
      <c r="AB9" s="14">
        <v>0.158096710905162</v>
      </c>
      <c r="AC9" s="14">
        <v>0.17371283826637801</v>
      </c>
      <c r="AD9" s="14">
        <v>0.198047125628874</v>
      </c>
      <c r="AE9" s="14"/>
      <c r="AF9" s="14">
        <v>0.23047640205695799</v>
      </c>
      <c r="AG9" s="14">
        <v>0.158264505053482</v>
      </c>
      <c r="AH9" s="14">
        <v>0.214492186089519</v>
      </c>
      <c r="AI9" s="14"/>
      <c r="AJ9" s="14">
        <v>0.328777229332543</v>
      </c>
      <c r="AK9" s="14">
        <v>8.4826078526028997E-2</v>
      </c>
      <c r="AL9" s="14">
        <v>0.107423504016858</v>
      </c>
      <c r="AM9" s="14">
        <v>0.110125471378982</v>
      </c>
      <c r="AN9" s="14">
        <v>0.22997141991238301</v>
      </c>
      <c r="AO9" s="14"/>
      <c r="AP9" s="14">
        <v>0.53628922154544201</v>
      </c>
      <c r="AQ9" s="14">
        <v>9.44772558112036E-2</v>
      </c>
      <c r="AR9" s="14">
        <v>7.6863545787124704E-2</v>
      </c>
      <c r="AS9" s="14">
        <v>0.126979965491991</v>
      </c>
      <c r="AT9" s="14">
        <v>0.17905722442281399</v>
      </c>
      <c r="AU9" s="14"/>
      <c r="AV9" s="14" t="s">
        <v>84</v>
      </c>
      <c r="AW9" s="14">
        <v>0.15626430418189199</v>
      </c>
      <c r="AX9" s="14">
        <v>0.194056600379478</v>
      </c>
      <c r="AY9" s="14">
        <v>0.19366955474702399</v>
      </c>
      <c r="AZ9" s="14">
        <v>9.1583486749305804E-2</v>
      </c>
      <c r="BA9" s="14"/>
      <c r="BB9" s="14">
        <v>0.14062785646809001</v>
      </c>
      <c r="BC9" s="14">
        <v>0.11232969971166699</v>
      </c>
      <c r="BD9" s="14">
        <v>0.20065523209847699</v>
      </c>
      <c r="BE9" s="14"/>
      <c r="BF9" s="14">
        <v>0.14264348534620599</v>
      </c>
    </row>
    <row r="10" spans="2:58" x14ac:dyDescent="0.35">
      <c r="B10" s="15" t="s">
        <v>137</v>
      </c>
      <c r="C10" s="14">
        <v>0.16508258590803401</v>
      </c>
      <c r="D10" s="14">
        <v>0.154942968539171</v>
      </c>
      <c r="E10" s="14">
        <v>0.175490744521384</v>
      </c>
      <c r="F10" s="14"/>
      <c r="G10" s="14">
        <v>0.122143186263947</v>
      </c>
      <c r="H10" s="14">
        <v>0.139388164386748</v>
      </c>
      <c r="I10" s="14">
        <v>0.12672245848726599</v>
      </c>
      <c r="J10" s="14">
        <v>0.192647909524362</v>
      </c>
      <c r="K10" s="14">
        <v>0.19971349236435901</v>
      </c>
      <c r="L10" s="14">
        <v>0.199963685385635</v>
      </c>
      <c r="M10" s="14"/>
      <c r="N10" s="14">
        <v>0.18368448571233201</v>
      </c>
      <c r="O10" s="14">
        <v>0.15778684562432499</v>
      </c>
      <c r="P10" s="14">
        <v>0.15791317502555099</v>
      </c>
      <c r="Q10" s="14">
        <v>0.16183805981833799</v>
      </c>
      <c r="R10" s="14"/>
      <c r="S10" s="14">
        <v>0.150718235689423</v>
      </c>
      <c r="T10" s="14">
        <v>0.17916223869933001</v>
      </c>
      <c r="U10" s="14">
        <v>0.176345617012513</v>
      </c>
      <c r="V10" s="14">
        <v>0.227043133566001</v>
      </c>
      <c r="W10" s="14">
        <v>0.115759582908307</v>
      </c>
      <c r="X10" s="14">
        <v>0.19188800083313101</v>
      </c>
      <c r="Y10" s="14">
        <v>0.16838788804086199</v>
      </c>
      <c r="Z10" s="14">
        <v>0.19058674509648199</v>
      </c>
      <c r="AA10" s="14">
        <v>0.14583809824016999</v>
      </c>
      <c r="AB10" s="14">
        <v>0.12930634130879301</v>
      </c>
      <c r="AC10" s="14">
        <v>0.13197283261048301</v>
      </c>
      <c r="AD10" s="14">
        <v>0.18093256891014101</v>
      </c>
      <c r="AE10" s="14"/>
      <c r="AF10" s="14">
        <v>0.19754957050851699</v>
      </c>
      <c r="AG10" s="14">
        <v>0.14028829528825101</v>
      </c>
      <c r="AH10" s="14">
        <v>0.17345866609607399</v>
      </c>
      <c r="AI10" s="14"/>
      <c r="AJ10" s="14">
        <v>0.25015298730668201</v>
      </c>
      <c r="AK10" s="14">
        <v>0.102837573942196</v>
      </c>
      <c r="AL10" s="14">
        <v>0.158128332692268</v>
      </c>
      <c r="AM10" s="14">
        <v>0.13386022068262199</v>
      </c>
      <c r="AN10" s="14">
        <v>0.14479339837341201</v>
      </c>
      <c r="AO10" s="14"/>
      <c r="AP10" s="14">
        <v>0.263115340378205</v>
      </c>
      <c r="AQ10" s="14">
        <v>0.109898132465708</v>
      </c>
      <c r="AR10" s="14">
        <v>0.157303357522455</v>
      </c>
      <c r="AS10" s="14">
        <v>0.23314934491168099</v>
      </c>
      <c r="AT10" s="14">
        <v>0.20714459795205001</v>
      </c>
      <c r="AU10" s="14"/>
      <c r="AV10" s="14" t="s">
        <v>84</v>
      </c>
      <c r="AW10" s="14">
        <v>0.16107937144141499</v>
      </c>
      <c r="AX10" s="14">
        <v>0.146745561816717</v>
      </c>
      <c r="AY10" s="14">
        <v>0.13567019268744401</v>
      </c>
      <c r="AZ10" s="14">
        <v>0.12697096097548699</v>
      </c>
      <c r="BA10" s="14"/>
      <c r="BB10" s="14">
        <v>0.160939401513195</v>
      </c>
      <c r="BC10" s="14">
        <v>0.29012648293473497</v>
      </c>
      <c r="BD10" s="14">
        <v>0.26239246875453698</v>
      </c>
      <c r="BE10" s="14"/>
      <c r="BF10" s="14">
        <v>0.230824710807494</v>
      </c>
    </row>
    <row r="11" spans="2:58" x14ac:dyDescent="0.35">
      <c r="B11" s="15" t="s">
        <v>138</v>
      </c>
      <c r="C11" s="14">
        <v>0.15212548854123401</v>
      </c>
      <c r="D11" s="14">
        <v>0.15296733044958999</v>
      </c>
      <c r="E11" s="14">
        <v>0.15073865458098801</v>
      </c>
      <c r="F11" s="14"/>
      <c r="G11" s="14">
        <v>0.21300127307792599</v>
      </c>
      <c r="H11" s="14">
        <v>0.16019892834779201</v>
      </c>
      <c r="I11" s="14">
        <v>0.14970323811783001</v>
      </c>
      <c r="J11" s="14">
        <v>0.114038300705849</v>
      </c>
      <c r="K11" s="14">
        <v>0.123936036015557</v>
      </c>
      <c r="L11" s="14">
        <v>0.15702109007183501</v>
      </c>
      <c r="M11" s="14"/>
      <c r="N11" s="14">
        <v>0.171017019167721</v>
      </c>
      <c r="O11" s="14">
        <v>0.137633687905099</v>
      </c>
      <c r="P11" s="14">
        <v>0.15802632982286299</v>
      </c>
      <c r="Q11" s="14">
        <v>0.14037992294020399</v>
      </c>
      <c r="R11" s="14"/>
      <c r="S11" s="14">
        <v>0.15859773859096599</v>
      </c>
      <c r="T11" s="14">
        <v>0.14946194112969599</v>
      </c>
      <c r="U11" s="14">
        <v>0.12832089309851999</v>
      </c>
      <c r="V11" s="14">
        <v>0.148756168125046</v>
      </c>
      <c r="W11" s="14">
        <v>0.14580341981080999</v>
      </c>
      <c r="X11" s="14">
        <v>0.18094697536469501</v>
      </c>
      <c r="Y11" s="14">
        <v>0.16730246303444801</v>
      </c>
      <c r="Z11" s="14">
        <v>0.163150146605194</v>
      </c>
      <c r="AA11" s="14">
        <v>0.14171607595911501</v>
      </c>
      <c r="AB11" s="14">
        <v>0.16429605059317801</v>
      </c>
      <c r="AC11" s="14">
        <v>0.104233789639054</v>
      </c>
      <c r="AD11" s="14">
        <v>0.162061299244082</v>
      </c>
      <c r="AE11" s="14"/>
      <c r="AF11" s="14">
        <v>0.14656955266876201</v>
      </c>
      <c r="AG11" s="14">
        <v>0.14955097645072801</v>
      </c>
      <c r="AH11" s="14">
        <v>0.17451175396865801</v>
      </c>
      <c r="AI11" s="14"/>
      <c r="AJ11" s="14">
        <v>0.15186261069731999</v>
      </c>
      <c r="AK11" s="14">
        <v>0.14378312967302201</v>
      </c>
      <c r="AL11" s="14">
        <v>0.20028065148198901</v>
      </c>
      <c r="AM11" s="14">
        <v>0.104116319744018</v>
      </c>
      <c r="AN11" s="14">
        <v>0.146031312034751</v>
      </c>
      <c r="AO11" s="14"/>
      <c r="AP11" s="14">
        <v>0.10401346307378501</v>
      </c>
      <c r="AQ11" s="14">
        <v>0.13605511155290101</v>
      </c>
      <c r="AR11" s="14">
        <v>0.24544891548126499</v>
      </c>
      <c r="AS11" s="14">
        <v>0.16063269196626501</v>
      </c>
      <c r="AT11" s="14">
        <v>0.20412494667181</v>
      </c>
      <c r="AU11" s="14"/>
      <c r="AV11" s="14" t="s">
        <v>84</v>
      </c>
      <c r="AW11" s="14">
        <v>0.150312878835173</v>
      </c>
      <c r="AX11" s="14">
        <v>0.142468020330898</v>
      </c>
      <c r="AY11" s="14">
        <v>0.196487438813781</v>
      </c>
      <c r="AZ11" s="14">
        <v>0.213504262384698</v>
      </c>
      <c r="BA11" s="14"/>
      <c r="BB11" s="14">
        <v>0.13400568190446399</v>
      </c>
      <c r="BC11" s="14">
        <v>0.18741338717378001</v>
      </c>
      <c r="BD11" s="14">
        <v>0.25500967793184598</v>
      </c>
      <c r="BE11" s="14"/>
      <c r="BF11" s="14">
        <v>0.200589660189255</v>
      </c>
    </row>
    <row r="12" spans="2:58" x14ac:dyDescent="0.35">
      <c r="B12" s="15" t="s">
        <v>139</v>
      </c>
      <c r="C12" s="14">
        <v>0.14922977129268999</v>
      </c>
      <c r="D12" s="14">
        <v>0.16232733746810901</v>
      </c>
      <c r="E12" s="14">
        <v>0.13685562655190001</v>
      </c>
      <c r="F12" s="14"/>
      <c r="G12" s="14">
        <v>0.13643655780165301</v>
      </c>
      <c r="H12" s="14">
        <v>0.17821711802642901</v>
      </c>
      <c r="I12" s="14">
        <v>0.128791659984446</v>
      </c>
      <c r="J12" s="14">
        <v>0.16727350536065999</v>
      </c>
      <c r="K12" s="14">
        <v>0.16425657349860601</v>
      </c>
      <c r="L12" s="14">
        <v>0.12598151219692399</v>
      </c>
      <c r="M12" s="14"/>
      <c r="N12" s="14">
        <v>0.17239268225360799</v>
      </c>
      <c r="O12" s="14">
        <v>0.142476044451982</v>
      </c>
      <c r="P12" s="14">
        <v>0.135072260491298</v>
      </c>
      <c r="Q12" s="14">
        <v>0.14634963038948801</v>
      </c>
      <c r="R12" s="14"/>
      <c r="S12" s="14">
        <v>0.16825282083501999</v>
      </c>
      <c r="T12" s="14">
        <v>0.158728737218301</v>
      </c>
      <c r="U12" s="14">
        <v>0.14264743097944599</v>
      </c>
      <c r="V12" s="14">
        <v>0.13072939211283099</v>
      </c>
      <c r="W12" s="14">
        <v>0.18280217656153</v>
      </c>
      <c r="X12" s="14">
        <v>0.154082682763545</v>
      </c>
      <c r="Y12" s="14">
        <v>0.10041511277222</v>
      </c>
      <c r="Z12" s="14">
        <v>0.14208399903497301</v>
      </c>
      <c r="AA12" s="14">
        <v>0.14884045505421101</v>
      </c>
      <c r="AB12" s="14">
        <v>0.1224747288615</v>
      </c>
      <c r="AC12" s="14">
        <v>0.17790242660696301</v>
      </c>
      <c r="AD12" s="14">
        <v>0.172830238184109</v>
      </c>
      <c r="AE12" s="14"/>
      <c r="AF12" s="14">
        <v>0.150196170397699</v>
      </c>
      <c r="AG12" s="14">
        <v>0.167922916847913</v>
      </c>
      <c r="AH12" s="14">
        <v>9.0173308575856606E-2</v>
      </c>
      <c r="AI12" s="14"/>
      <c r="AJ12" s="14">
        <v>0.107431509515761</v>
      </c>
      <c r="AK12" s="14">
        <v>0.185808623930102</v>
      </c>
      <c r="AL12" s="14">
        <v>0.18582905630409799</v>
      </c>
      <c r="AM12" s="14">
        <v>0.13779499773999199</v>
      </c>
      <c r="AN12" s="14">
        <v>0.11496731148514901</v>
      </c>
      <c r="AO12" s="14"/>
      <c r="AP12" s="14">
        <v>4.9789757172654603E-2</v>
      </c>
      <c r="AQ12" s="14">
        <v>0.195308622748885</v>
      </c>
      <c r="AR12" s="14">
        <v>0.13607945681467201</v>
      </c>
      <c r="AS12" s="14">
        <v>0.170107662843202</v>
      </c>
      <c r="AT12" s="14">
        <v>0.154444274569604</v>
      </c>
      <c r="AU12" s="14"/>
      <c r="AV12" s="14" t="s">
        <v>84</v>
      </c>
      <c r="AW12" s="14">
        <v>0.163345652910839</v>
      </c>
      <c r="AX12" s="14">
        <v>0.155920566770897</v>
      </c>
      <c r="AY12" s="14">
        <v>0.159677282089256</v>
      </c>
      <c r="AZ12" s="14">
        <v>0.214566824697319</v>
      </c>
      <c r="BA12" s="14"/>
      <c r="BB12" s="14">
        <v>0.20645345868392301</v>
      </c>
      <c r="BC12" s="14">
        <v>0.15270879521643899</v>
      </c>
      <c r="BD12" s="14">
        <v>0.13586642731168599</v>
      </c>
      <c r="BE12" s="14"/>
      <c r="BF12" s="14">
        <v>0.16595024652323101</v>
      </c>
    </row>
    <row r="13" spans="2:58" x14ac:dyDescent="0.35">
      <c r="B13" s="15" t="s">
        <v>140</v>
      </c>
      <c r="C13" s="14">
        <v>0.30477840068101902</v>
      </c>
      <c r="D13" s="14">
        <v>0.30309433198308999</v>
      </c>
      <c r="E13" s="14">
        <v>0.30538562514015699</v>
      </c>
      <c r="F13" s="14"/>
      <c r="G13" s="14">
        <v>0.34130904175229598</v>
      </c>
      <c r="H13" s="14">
        <v>0.30127567972587199</v>
      </c>
      <c r="I13" s="14">
        <v>0.34519698537509502</v>
      </c>
      <c r="J13" s="14">
        <v>0.31079831937512498</v>
      </c>
      <c r="K13" s="14">
        <v>0.31044806483603898</v>
      </c>
      <c r="L13" s="14">
        <v>0.241753128306924</v>
      </c>
      <c r="M13" s="14"/>
      <c r="N13" s="14">
        <v>0.27572081162765899</v>
      </c>
      <c r="O13" s="14">
        <v>0.335109905714988</v>
      </c>
      <c r="P13" s="14">
        <v>0.28838756994847498</v>
      </c>
      <c r="Q13" s="14">
        <v>0.318857615492316</v>
      </c>
      <c r="R13" s="14"/>
      <c r="S13" s="14">
        <v>0.25277453527616001</v>
      </c>
      <c r="T13" s="14">
        <v>0.29716822628756601</v>
      </c>
      <c r="U13" s="14">
        <v>0.31891310104016002</v>
      </c>
      <c r="V13" s="14">
        <v>0.23539875607925101</v>
      </c>
      <c r="W13" s="14">
        <v>0.25479704771060702</v>
      </c>
      <c r="X13" s="14">
        <v>0.225109870946028</v>
      </c>
      <c r="Y13" s="14">
        <v>0.345618821911156</v>
      </c>
      <c r="Z13" s="14">
        <v>0.35090763213667397</v>
      </c>
      <c r="AA13" s="14">
        <v>0.38586286812975501</v>
      </c>
      <c r="AB13" s="14">
        <v>0.38824101603558198</v>
      </c>
      <c r="AC13" s="14">
        <v>0.394330954241288</v>
      </c>
      <c r="AD13" s="14">
        <v>0.23917715411725701</v>
      </c>
      <c r="AE13" s="14"/>
      <c r="AF13" s="14">
        <v>0.243954579758969</v>
      </c>
      <c r="AG13" s="14">
        <v>0.35907835524494303</v>
      </c>
      <c r="AH13" s="14">
        <v>0.26132406411508802</v>
      </c>
      <c r="AI13" s="14"/>
      <c r="AJ13" s="14">
        <v>0.138262506798809</v>
      </c>
      <c r="AK13" s="14">
        <v>0.461095614652899</v>
      </c>
      <c r="AL13" s="14">
        <v>0.32484144993708802</v>
      </c>
      <c r="AM13" s="14">
        <v>0.51410299045438601</v>
      </c>
      <c r="AN13" s="14">
        <v>0.26612677168806997</v>
      </c>
      <c r="AO13" s="14"/>
      <c r="AP13" s="14">
        <v>3.3036747506612903E-2</v>
      </c>
      <c r="AQ13" s="14">
        <v>0.43821349561063899</v>
      </c>
      <c r="AR13" s="14">
        <v>0.34516572640663801</v>
      </c>
      <c r="AS13" s="14">
        <v>0.29735061850258798</v>
      </c>
      <c r="AT13" s="14">
        <v>0.12681046824676101</v>
      </c>
      <c r="AU13" s="14"/>
      <c r="AV13" s="14" t="s">
        <v>84</v>
      </c>
      <c r="AW13" s="14">
        <v>0.33594021913856498</v>
      </c>
      <c r="AX13" s="14">
        <v>0.318738121593796</v>
      </c>
      <c r="AY13" s="14">
        <v>0.28357488921014701</v>
      </c>
      <c r="AZ13" s="14">
        <v>0.31566528972227798</v>
      </c>
      <c r="BA13" s="14"/>
      <c r="BB13" s="14">
        <v>0.34028654069929998</v>
      </c>
      <c r="BC13" s="14">
        <v>0.25002378788969298</v>
      </c>
      <c r="BD13" s="14">
        <v>5.3478630925267799E-2</v>
      </c>
      <c r="BE13" s="14"/>
      <c r="BF13" s="14">
        <v>0.23036134768189301</v>
      </c>
    </row>
    <row r="14" spans="2:58" x14ac:dyDescent="0.35">
      <c r="B14" s="15" t="s">
        <v>141</v>
      </c>
      <c r="C14" s="20">
        <v>3.7618688115730499E-2</v>
      </c>
      <c r="D14" s="20">
        <v>2.22036255110514E-2</v>
      </c>
      <c r="E14" s="20">
        <v>5.2812020175978698E-2</v>
      </c>
      <c r="F14" s="20"/>
      <c r="G14" s="20">
        <v>4.2345206653740003E-2</v>
      </c>
      <c r="H14" s="20">
        <v>5.1209633609637401E-2</v>
      </c>
      <c r="I14" s="20">
        <v>4.67049285898824E-2</v>
      </c>
      <c r="J14" s="20">
        <v>2.78691702804598E-2</v>
      </c>
      <c r="K14" s="20">
        <v>3.1649995972467801E-2</v>
      </c>
      <c r="L14" s="20">
        <v>2.8001513403371099E-2</v>
      </c>
      <c r="M14" s="20"/>
      <c r="N14" s="20">
        <v>3.2819786488540899E-2</v>
      </c>
      <c r="O14" s="20">
        <v>3.3360071327834001E-2</v>
      </c>
      <c r="P14" s="20">
        <v>4.0621997815425498E-2</v>
      </c>
      <c r="Q14" s="20">
        <v>4.52828022196895E-2</v>
      </c>
      <c r="R14" s="20"/>
      <c r="S14" s="20">
        <v>2.9600745704023899E-2</v>
      </c>
      <c r="T14" s="20">
        <v>4.5763877577798498E-2</v>
      </c>
      <c r="U14" s="20">
        <v>3.1007155257550299E-2</v>
      </c>
      <c r="V14" s="20">
        <v>5.5449930416944099E-2</v>
      </c>
      <c r="W14" s="20">
        <v>5.3188631118072198E-2</v>
      </c>
      <c r="X14" s="20">
        <v>4.3911460947166303E-2</v>
      </c>
      <c r="Y14" s="20">
        <v>3.5495279086821603E-2</v>
      </c>
      <c r="Z14" s="20">
        <v>1.19252177868344E-2</v>
      </c>
      <c r="AA14" s="20">
        <v>3.07329602994552E-2</v>
      </c>
      <c r="AB14" s="20">
        <v>3.75851522957837E-2</v>
      </c>
      <c r="AC14" s="20">
        <v>1.7847158635832999E-2</v>
      </c>
      <c r="AD14" s="20">
        <v>4.69516139155364E-2</v>
      </c>
      <c r="AE14" s="20"/>
      <c r="AF14" s="20">
        <v>3.1253724609095701E-2</v>
      </c>
      <c r="AG14" s="20">
        <v>2.48949511146834E-2</v>
      </c>
      <c r="AH14" s="20">
        <v>8.6040021154804205E-2</v>
      </c>
      <c r="AI14" s="20"/>
      <c r="AJ14" s="20">
        <v>2.3513156348886299E-2</v>
      </c>
      <c r="AK14" s="20">
        <v>2.16489792757515E-2</v>
      </c>
      <c r="AL14" s="20">
        <v>2.3497005567698299E-2</v>
      </c>
      <c r="AM14" s="20">
        <v>0</v>
      </c>
      <c r="AN14" s="20">
        <v>9.8109786506235599E-2</v>
      </c>
      <c r="AO14" s="20"/>
      <c r="AP14" s="20">
        <v>1.37554703233E-2</v>
      </c>
      <c r="AQ14" s="20">
        <v>2.60473818106636E-2</v>
      </c>
      <c r="AR14" s="20">
        <v>3.9138997987845203E-2</v>
      </c>
      <c r="AS14" s="20">
        <v>1.1779716284273E-2</v>
      </c>
      <c r="AT14" s="20">
        <v>0.128418488136961</v>
      </c>
      <c r="AU14" s="20"/>
      <c r="AV14" s="20" t="s">
        <v>84</v>
      </c>
      <c r="AW14" s="20">
        <v>3.3057573492117499E-2</v>
      </c>
      <c r="AX14" s="20">
        <v>4.2071129108213499E-2</v>
      </c>
      <c r="AY14" s="20">
        <v>3.09206424523484E-2</v>
      </c>
      <c r="AZ14" s="20">
        <v>3.7709175470911203E-2</v>
      </c>
      <c r="BA14" s="20"/>
      <c r="BB14" s="20">
        <v>1.7687060731029099E-2</v>
      </c>
      <c r="BC14" s="20">
        <v>7.3978470736860303E-3</v>
      </c>
      <c r="BD14" s="20">
        <v>9.2597562978186596E-2</v>
      </c>
      <c r="BE14" s="20"/>
      <c r="BF14" s="20">
        <v>2.96305494519216E-2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144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136</v>
      </c>
      <c r="C9" s="14">
        <v>0.41618007031957599</v>
      </c>
      <c r="D9" s="14">
        <v>0.42043677244129202</v>
      </c>
      <c r="E9" s="14">
        <v>0.41232594210388102</v>
      </c>
      <c r="F9" s="14"/>
      <c r="G9" s="14">
        <v>0.35565302752829703</v>
      </c>
      <c r="H9" s="14">
        <v>0.47065782620854102</v>
      </c>
      <c r="I9" s="14">
        <v>0.43376385457641298</v>
      </c>
      <c r="J9" s="14">
        <v>0.46050073008828102</v>
      </c>
      <c r="K9" s="14">
        <v>0.39336215396292401</v>
      </c>
      <c r="L9" s="14">
        <v>0.377100274449438</v>
      </c>
      <c r="M9" s="14"/>
      <c r="N9" s="14">
        <v>0.43766411605920902</v>
      </c>
      <c r="O9" s="14">
        <v>0.42484763118909202</v>
      </c>
      <c r="P9" s="14">
        <v>0.40146836886273801</v>
      </c>
      <c r="Q9" s="14">
        <v>0.39232614967528801</v>
      </c>
      <c r="R9" s="14"/>
      <c r="S9" s="14">
        <v>0.46269018467370499</v>
      </c>
      <c r="T9" s="14">
        <v>0.34997723274871601</v>
      </c>
      <c r="U9" s="14">
        <v>0.42311994014521598</v>
      </c>
      <c r="V9" s="14">
        <v>0.34738338522832302</v>
      </c>
      <c r="W9" s="14">
        <v>0.406243151552453</v>
      </c>
      <c r="X9" s="14">
        <v>0.41350015262803602</v>
      </c>
      <c r="Y9" s="14">
        <v>0.41617800663655802</v>
      </c>
      <c r="Z9" s="14">
        <v>0.50473053195996997</v>
      </c>
      <c r="AA9" s="14">
        <v>0.44961309809309802</v>
      </c>
      <c r="AB9" s="14">
        <v>0.40438475296751902</v>
      </c>
      <c r="AC9" s="14">
        <v>0.46332202946229201</v>
      </c>
      <c r="AD9" s="14">
        <v>0.42092631983519202</v>
      </c>
      <c r="AE9" s="14"/>
      <c r="AF9" s="14">
        <v>0.335306581660752</v>
      </c>
      <c r="AG9" s="14">
        <v>0.47962041351184198</v>
      </c>
      <c r="AH9" s="14">
        <v>0.48900794761799299</v>
      </c>
      <c r="AI9" s="14"/>
      <c r="AJ9" s="14">
        <v>0.27989008095026002</v>
      </c>
      <c r="AK9" s="14">
        <v>0.59618965847208205</v>
      </c>
      <c r="AL9" s="14">
        <v>0.43931186681270501</v>
      </c>
      <c r="AM9" s="14">
        <v>0.21996430713781601</v>
      </c>
      <c r="AN9" s="14">
        <v>0.44636253635869</v>
      </c>
      <c r="AO9" s="14"/>
      <c r="AP9" s="14">
        <v>0.22691468865961201</v>
      </c>
      <c r="AQ9" s="14">
        <v>0.66832277264418005</v>
      </c>
      <c r="AR9" s="14">
        <v>0.37815067873338698</v>
      </c>
      <c r="AS9" s="14">
        <v>0.14137424614354999</v>
      </c>
      <c r="AT9" s="14">
        <v>0.28670834341328399</v>
      </c>
      <c r="AU9" s="14"/>
      <c r="AV9" s="14" t="s">
        <v>84</v>
      </c>
      <c r="AW9" s="14">
        <v>0.42102427523075198</v>
      </c>
      <c r="AX9" s="14">
        <v>0.42187996724044802</v>
      </c>
      <c r="AY9" s="14">
        <v>0.42893775438402598</v>
      </c>
      <c r="AZ9" s="14">
        <v>0.32875403651885499</v>
      </c>
      <c r="BA9" s="14"/>
      <c r="BB9" s="14">
        <v>0.67944829354050995</v>
      </c>
      <c r="BC9" s="14">
        <v>0.13412719676728899</v>
      </c>
      <c r="BD9" s="14">
        <v>0.30265487844442901</v>
      </c>
      <c r="BE9" s="14"/>
      <c r="BF9" s="14">
        <v>0.35336197267372599</v>
      </c>
    </row>
    <row r="10" spans="2:58" x14ac:dyDescent="0.35">
      <c r="B10" s="15" t="s">
        <v>137</v>
      </c>
      <c r="C10" s="14">
        <v>0.20649017661691299</v>
      </c>
      <c r="D10" s="14">
        <v>0.20092801554152701</v>
      </c>
      <c r="E10" s="14">
        <v>0.21151976385197099</v>
      </c>
      <c r="F10" s="14"/>
      <c r="G10" s="14">
        <v>0.26061369012908298</v>
      </c>
      <c r="H10" s="14">
        <v>0.21591337983509201</v>
      </c>
      <c r="I10" s="14">
        <v>0.21483150815135199</v>
      </c>
      <c r="J10" s="14">
        <v>0.191340558219357</v>
      </c>
      <c r="K10" s="14">
        <v>0.18485455059397499</v>
      </c>
      <c r="L10" s="14">
        <v>0.18293294511922101</v>
      </c>
      <c r="M10" s="14"/>
      <c r="N10" s="14">
        <v>0.21840105626972101</v>
      </c>
      <c r="O10" s="14">
        <v>0.222542409631029</v>
      </c>
      <c r="P10" s="14">
        <v>0.18840074948602001</v>
      </c>
      <c r="Q10" s="14">
        <v>0.194476724553827</v>
      </c>
      <c r="R10" s="14"/>
      <c r="S10" s="14">
        <v>0.21634201959517499</v>
      </c>
      <c r="T10" s="14">
        <v>0.22800034363706201</v>
      </c>
      <c r="U10" s="14">
        <v>0.22918051480365301</v>
      </c>
      <c r="V10" s="14">
        <v>0.17579884730812201</v>
      </c>
      <c r="W10" s="14">
        <v>0.19016653497250999</v>
      </c>
      <c r="X10" s="14">
        <v>0.18221305043410299</v>
      </c>
      <c r="Y10" s="14">
        <v>0.20619991354362699</v>
      </c>
      <c r="Z10" s="14">
        <v>0.24758596929842999</v>
      </c>
      <c r="AA10" s="14">
        <v>0.20728308549239</v>
      </c>
      <c r="AB10" s="14">
        <v>0.21219737987161599</v>
      </c>
      <c r="AC10" s="14">
        <v>0.180686791672415</v>
      </c>
      <c r="AD10" s="14">
        <v>0.17919883618090199</v>
      </c>
      <c r="AE10" s="14"/>
      <c r="AF10" s="14">
        <v>0.16900639533081999</v>
      </c>
      <c r="AG10" s="14">
        <v>0.23785617104002901</v>
      </c>
      <c r="AH10" s="14">
        <v>0.168451030433865</v>
      </c>
      <c r="AI10" s="14"/>
      <c r="AJ10" s="14">
        <v>0.19412704845850301</v>
      </c>
      <c r="AK10" s="14">
        <v>0.21351275717165699</v>
      </c>
      <c r="AL10" s="14">
        <v>0.27062084440427497</v>
      </c>
      <c r="AM10" s="14">
        <v>6.6415573724313698E-2</v>
      </c>
      <c r="AN10" s="14">
        <v>0.15391425694931599</v>
      </c>
      <c r="AO10" s="14"/>
      <c r="AP10" s="14">
        <v>0.19700056576900299</v>
      </c>
      <c r="AQ10" s="14">
        <v>0.19254214641896999</v>
      </c>
      <c r="AR10" s="14">
        <v>0.25302148444359002</v>
      </c>
      <c r="AS10" s="14">
        <v>0.21929107173010901</v>
      </c>
      <c r="AT10" s="14">
        <v>0.24259693295718199</v>
      </c>
      <c r="AU10" s="14"/>
      <c r="AV10" s="14" t="s">
        <v>84</v>
      </c>
      <c r="AW10" s="14">
        <v>0.212058729208706</v>
      </c>
      <c r="AX10" s="14">
        <v>0.241835082008136</v>
      </c>
      <c r="AY10" s="14">
        <v>0.22323575608528401</v>
      </c>
      <c r="AZ10" s="14">
        <v>0.23756118379143101</v>
      </c>
      <c r="BA10" s="14"/>
      <c r="BB10" s="14">
        <v>0.17013759584646501</v>
      </c>
      <c r="BC10" s="14">
        <v>0.167939265186097</v>
      </c>
      <c r="BD10" s="14">
        <v>0.22556397700216499</v>
      </c>
      <c r="BE10" s="14"/>
      <c r="BF10" s="14">
        <v>0.19308866655008999</v>
      </c>
    </row>
    <row r="11" spans="2:58" x14ac:dyDescent="0.35">
      <c r="B11" s="15" t="s">
        <v>138</v>
      </c>
      <c r="C11" s="14">
        <v>0.13194263249785099</v>
      </c>
      <c r="D11" s="14">
        <v>0.133180406914301</v>
      </c>
      <c r="E11" s="14">
        <v>0.13010881832540599</v>
      </c>
      <c r="F11" s="14"/>
      <c r="G11" s="14">
        <v>0.152445539097118</v>
      </c>
      <c r="H11" s="14">
        <v>9.7779697528518505E-2</v>
      </c>
      <c r="I11" s="14">
        <v>0.120340957959695</v>
      </c>
      <c r="J11" s="14">
        <v>0.11913567748942699</v>
      </c>
      <c r="K11" s="14">
        <v>0.16936362068146801</v>
      </c>
      <c r="L11" s="14">
        <v>0.140777026981771</v>
      </c>
      <c r="M11" s="14"/>
      <c r="N11" s="14">
        <v>0.13221899497343401</v>
      </c>
      <c r="O11" s="14">
        <v>0.124368251513059</v>
      </c>
      <c r="P11" s="14">
        <v>0.12546277169976</v>
      </c>
      <c r="Q11" s="14">
        <v>0.14555834614811999</v>
      </c>
      <c r="R11" s="14"/>
      <c r="S11" s="14">
        <v>0.11694532523879</v>
      </c>
      <c r="T11" s="14">
        <v>0.18072806338908401</v>
      </c>
      <c r="U11" s="14">
        <v>9.2262195806917496E-2</v>
      </c>
      <c r="V11" s="14">
        <v>0.122626913435662</v>
      </c>
      <c r="W11" s="14">
        <v>0.138089027399317</v>
      </c>
      <c r="X11" s="14">
        <v>0.13237980682374401</v>
      </c>
      <c r="Y11" s="14">
        <v>0.130172322940314</v>
      </c>
      <c r="Z11" s="14">
        <v>6.9791074931955702E-2</v>
      </c>
      <c r="AA11" s="14">
        <v>9.1824623281193202E-2</v>
      </c>
      <c r="AB11" s="14">
        <v>0.18608428946337099</v>
      </c>
      <c r="AC11" s="14">
        <v>0.15877453757039101</v>
      </c>
      <c r="AD11" s="14">
        <v>0.13592049290604999</v>
      </c>
      <c r="AE11" s="14"/>
      <c r="AF11" s="14">
        <v>0.16231862334119601</v>
      </c>
      <c r="AG11" s="14">
        <v>0.11935646109874801</v>
      </c>
      <c r="AH11" s="14">
        <v>9.6349817873702198E-2</v>
      </c>
      <c r="AI11" s="14"/>
      <c r="AJ11" s="14">
        <v>0.17518073285261501</v>
      </c>
      <c r="AK11" s="14">
        <v>7.3192724428782899E-2</v>
      </c>
      <c r="AL11" s="14">
        <v>0.15445561342696601</v>
      </c>
      <c r="AM11" s="14">
        <v>0.24148413352318099</v>
      </c>
      <c r="AN11" s="14">
        <v>0.10231898986077601</v>
      </c>
      <c r="AO11" s="14"/>
      <c r="AP11" s="14">
        <v>0.20114254934460901</v>
      </c>
      <c r="AQ11" s="14">
        <v>5.3183812677777602E-2</v>
      </c>
      <c r="AR11" s="14">
        <v>0.16689066138998099</v>
      </c>
      <c r="AS11" s="14">
        <v>0.21277992900498299</v>
      </c>
      <c r="AT11" s="14">
        <v>0.151267869840707</v>
      </c>
      <c r="AU11" s="14"/>
      <c r="AV11" s="14" t="s">
        <v>84</v>
      </c>
      <c r="AW11" s="14">
        <v>0.11959010897566499</v>
      </c>
      <c r="AX11" s="14">
        <v>0.125833862159935</v>
      </c>
      <c r="AY11" s="14">
        <v>0.14072522117281999</v>
      </c>
      <c r="AZ11" s="14">
        <v>7.0983047571385696E-2</v>
      </c>
      <c r="BA11" s="14"/>
      <c r="BB11" s="14">
        <v>5.2687525973555499E-2</v>
      </c>
      <c r="BC11" s="14">
        <v>0.21240599243921399</v>
      </c>
      <c r="BD11" s="14">
        <v>0.18411928682633</v>
      </c>
      <c r="BE11" s="14"/>
      <c r="BF11" s="14">
        <v>0.15478929408598799</v>
      </c>
    </row>
    <row r="12" spans="2:58" x14ac:dyDescent="0.35">
      <c r="B12" s="15" t="s">
        <v>139</v>
      </c>
      <c r="C12" s="14">
        <v>8.5681765347653704E-2</v>
      </c>
      <c r="D12" s="14">
        <v>8.7987885261676002E-2</v>
      </c>
      <c r="E12" s="14">
        <v>8.3678435387004604E-2</v>
      </c>
      <c r="F12" s="14"/>
      <c r="G12" s="14">
        <v>9.8909141328536496E-2</v>
      </c>
      <c r="H12" s="14">
        <v>6.3326554759680007E-2</v>
      </c>
      <c r="I12" s="14">
        <v>9.4296955530819904E-2</v>
      </c>
      <c r="J12" s="14">
        <v>7.4191200556111905E-2</v>
      </c>
      <c r="K12" s="14">
        <v>7.1309934254861401E-2</v>
      </c>
      <c r="L12" s="14">
        <v>0.107077395121553</v>
      </c>
      <c r="M12" s="14"/>
      <c r="N12" s="14">
        <v>8.82871460367812E-2</v>
      </c>
      <c r="O12" s="14">
        <v>8.3620180975746902E-2</v>
      </c>
      <c r="P12" s="14">
        <v>0.10777368142075699</v>
      </c>
      <c r="Q12" s="14">
        <v>6.7112299989471103E-2</v>
      </c>
      <c r="R12" s="14"/>
      <c r="S12" s="14">
        <v>7.7104118635368299E-2</v>
      </c>
      <c r="T12" s="14">
        <v>5.9587558975328199E-2</v>
      </c>
      <c r="U12" s="14">
        <v>0.10309409517597599</v>
      </c>
      <c r="V12" s="14">
        <v>0.124797150803096</v>
      </c>
      <c r="W12" s="14">
        <v>5.4355050366065097E-2</v>
      </c>
      <c r="X12" s="14">
        <v>9.6821272516861207E-2</v>
      </c>
      <c r="Y12" s="14">
        <v>0.124077892047991</v>
      </c>
      <c r="Z12" s="14">
        <v>8.3097213708268697E-2</v>
      </c>
      <c r="AA12" s="14">
        <v>9.5024605530081796E-2</v>
      </c>
      <c r="AB12" s="14">
        <v>6.3363562631061507E-2</v>
      </c>
      <c r="AC12" s="14">
        <v>8.5227712397755298E-2</v>
      </c>
      <c r="AD12" s="14">
        <v>4.8894871268116202E-2</v>
      </c>
      <c r="AE12" s="14"/>
      <c r="AF12" s="14">
        <v>0.115467190490483</v>
      </c>
      <c r="AG12" s="14">
        <v>6.8510452293372201E-2</v>
      </c>
      <c r="AH12" s="14">
        <v>5.1741146778875903E-2</v>
      </c>
      <c r="AI12" s="14"/>
      <c r="AJ12" s="14">
        <v>0.13662126350757001</v>
      </c>
      <c r="AK12" s="14">
        <v>5.2835644472510997E-2</v>
      </c>
      <c r="AL12" s="14">
        <v>7.1551167511407401E-2</v>
      </c>
      <c r="AM12" s="14">
        <v>0.16659803847031099</v>
      </c>
      <c r="AN12" s="14">
        <v>4.9568368335293302E-2</v>
      </c>
      <c r="AO12" s="14"/>
      <c r="AP12" s="14">
        <v>0.158300120272726</v>
      </c>
      <c r="AQ12" s="14">
        <v>2.3088053070993798E-2</v>
      </c>
      <c r="AR12" s="14">
        <v>5.3189147830732801E-2</v>
      </c>
      <c r="AS12" s="14">
        <v>0.164426866294687</v>
      </c>
      <c r="AT12" s="14">
        <v>8.66485625238822E-2</v>
      </c>
      <c r="AU12" s="14"/>
      <c r="AV12" s="14" t="s">
        <v>84</v>
      </c>
      <c r="AW12" s="14">
        <v>0.1003326155078</v>
      </c>
      <c r="AX12" s="14">
        <v>7.4330301785991704E-2</v>
      </c>
      <c r="AY12" s="14">
        <v>7.5896044617744102E-2</v>
      </c>
      <c r="AZ12" s="14">
        <v>0.156291792030372</v>
      </c>
      <c r="BA12" s="14"/>
      <c r="BB12" s="14">
        <v>8.89115828071123E-3</v>
      </c>
      <c r="BC12" s="14">
        <v>0.198920090903798</v>
      </c>
      <c r="BD12" s="14">
        <v>0.124155258234438</v>
      </c>
      <c r="BE12" s="14"/>
      <c r="BF12" s="14">
        <v>0.114348726977756</v>
      </c>
    </row>
    <row r="13" spans="2:58" x14ac:dyDescent="0.35">
      <c r="B13" s="15" t="s">
        <v>140</v>
      </c>
      <c r="C13" s="14">
        <v>9.9655677163339701E-2</v>
      </c>
      <c r="D13" s="14">
        <v>0.11936983737969099</v>
      </c>
      <c r="E13" s="14">
        <v>8.0661408274470395E-2</v>
      </c>
      <c r="F13" s="14"/>
      <c r="G13" s="14">
        <v>6.1673271068395701E-2</v>
      </c>
      <c r="H13" s="14">
        <v>8.5675675713411906E-2</v>
      </c>
      <c r="I13" s="14">
        <v>6.2372858295605002E-2</v>
      </c>
      <c r="J13" s="14">
        <v>0.10399386007800999</v>
      </c>
      <c r="K13" s="14">
        <v>0.126771082449045</v>
      </c>
      <c r="L13" s="14">
        <v>0.144824918420875</v>
      </c>
      <c r="M13" s="14"/>
      <c r="N13" s="14">
        <v>7.7660372311962794E-2</v>
      </c>
      <c r="O13" s="14">
        <v>9.6815289270049398E-2</v>
      </c>
      <c r="P13" s="14">
        <v>0.114170465419974</v>
      </c>
      <c r="Q13" s="14">
        <v>0.11543506972044</v>
      </c>
      <c r="R13" s="14"/>
      <c r="S13" s="14">
        <v>7.13325665296385E-2</v>
      </c>
      <c r="T13" s="14">
        <v>9.8459173094631494E-2</v>
      </c>
      <c r="U13" s="14">
        <v>9.6956647765656906E-2</v>
      </c>
      <c r="V13" s="14">
        <v>0.14718085532463501</v>
      </c>
      <c r="W13" s="14">
        <v>0.15103722955239901</v>
      </c>
      <c r="X13" s="14">
        <v>0.113414353760338</v>
      </c>
      <c r="Y13" s="14">
        <v>8.1551198677188602E-2</v>
      </c>
      <c r="Z13" s="14">
        <v>4.5947012068257798E-2</v>
      </c>
      <c r="AA13" s="14">
        <v>0.107666441745927</v>
      </c>
      <c r="AB13" s="14">
        <v>7.3388759484040694E-2</v>
      </c>
      <c r="AC13" s="14">
        <v>8.5002111270332401E-2</v>
      </c>
      <c r="AD13" s="14">
        <v>0.13419769819045499</v>
      </c>
      <c r="AE13" s="14"/>
      <c r="AF13" s="14">
        <v>0.170075823522881</v>
      </c>
      <c r="AG13" s="14">
        <v>5.6771579655292503E-2</v>
      </c>
      <c r="AH13" s="14">
        <v>6.1073274070960699E-2</v>
      </c>
      <c r="AI13" s="14"/>
      <c r="AJ13" s="14">
        <v>0.16791101636602601</v>
      </c>
      <c r="AK13" s="14">
        <v>3.33829485428183E-2</v>
      </c>
      <c r="AL13" s="14">
        <v>3.9538400551620702E-2</v>
      </c>
      <c r="AM13" s="14">
        <v>0.30553794714437799</v>
      </c>
      <c r="AN13" s="14">
        <v>9.7006470373741105E-2</v>
      </c>
      <c r="AO13" s="14"/>
      <c r="AP13" s="14">
        <v>0.17412603079297201</v>
      </c>
      <c r="AQ13" s="14">
        <v>2.2183381798008699E-2</v>
      </c>
      <c r="AR13" s="14">
        <v>7.6773041247978596E-2</v>
      </c>
      <c r="AS13" s="14">
        <v>0.236974972935214</v>
      </c>
      <c r="AT13" s="14">
        <v>6.4491532462052803E-2</v>
      </c>
      <c r="AU13" s="14"/>
      <c r="AV13" s="14" t="s">
        <v>84</v>
      </c>
      <c r="AW13" s="14">
        <v>7.7411129731077694E-2</v>
      </c>
      <c r="AX13" s="14">
        <v>7.9959389237882497E-2</v>
      </c>
      <c r="AY13" s="14">
        <v>8.2914628514132102E-2</v>
      </c>
      <c r="AZ13" s="14">
        <v>0.20640994008795699</v>
      </c>
      <c r="BA13" s="14"/>
      <c r="BB13" s="14">
        <v>2.5915904668320802E-2</v>
      </c>
      <c r="BC13" s="14">
        <v>0.25644351729424097</v>
      </c>
      <c r="BD13" s="14">
        <v>9.4877823200896702E-2</v>
      </c>
      <c r="BE13" s="14"/>
      <c r="BF13" s="14">
        <v>0.13504312825999401</v>
      </c>
    </row>
    <row r="14" spans="2:58" x14ac:dyDescent="0.35">
      <c r="B14" s="15" t="s">
        <v>141</v>
      </c>
      <c r="C14" s="20">
        <v>6.0049678054666801E-2</v>
      </c>
      <c r="D14" s="20">
        <v>3.8097082461514102E-2</v>
      </c>
      <c r="E14" s="20">
        <v>8.1705632057267205E-2</v>
      </c>
      <c r="F14" s="20"/>
      <c r="G14" s="20">
        <v>7.0705330848570502E-2</v>
      </c>
      <c r="H14" s="20">
        <v>6.6646865954757398E-2</v>
      </c>
      <c r="I14" s="20">
        <v>7.4393865486114999E-2</v>
      </c>
      <c r="J14" s="20">
        <v>5.0837973568813401E-2</v>
      </c>
      <c r="K14" s="20">
        <v>5.4338658057725898E-2</v>
      </c>
      <c r="L14" s="20">
        <v>4.7287439907141501E-2</v>
      </c>
      <c r="M14" s="20"/>
      <c r="N14" s="20">
        <v>4.5768314348892697E-2</v>
      </c>
      <c r="O14" s="20">
        <v>4.7806237421023398E-2</v>
      </c>
      <c r="P14" s="20">
        <v>6.2723963110750305E-2</v>
      </c>
      <c r="Q14" s="20">
        <v>8.5091409912854105E-2</v>
      </c>
      <c r="R14" s="20"/>
      <c r="S14" s="20">
        <v>5.5585785327322702E-2</v>
      </c>
      <c r="T14" s="20">
        <v>8.3247628155178402E-2</v>
      </c>
      <c r="U14" s="20">
        <v>5.5386606302581597E-2</v>
      </c>
      <c r="V14" s="20">
        <v>8.2212847900160896E-2</v>
      </c>
      <c r="W14" s="20">
        <v>6.0109006157256201E-2</v>
      </c>
      <c r="X14" s="20">
        <v>6.1671363836917903E-2</v>
      </c>
      <c r="Y14" s="20">
        <v>4.1820666154321902E-2</v>
      </c>
      <c r="Z14" s="20">
        <v>4.8848198033117601E-2</v>
      </c>
      <c r="AA14" s="20">
        <v>4.8588145857310701E-2</v>
      </c>
      <c r="AB14" s="20">
        <v>6.0581255582391101E-2</v>
      </c>
      <c r="AC14" s="20">
        <v>2.6986817626814302E-2</v>
      </c>
      <c r="AD14" s="20">
        <v>8.0861781619284895E-2</v>
      </c>
      <c r="AE14" s="20"/>
      <c r="AF14" s="20">
        <v>4.7825385653867701E-2</v>
      </c>
      <c r="AG14" s="20">
        <v>3.7884922400716399E-2</v>
      </c>
      <c r="AH14" s="20">
        <v>0.133376783224603</v>
      </c>
      <c r="AI14" s="20"/>
      <c r="AJ14" s="20">
        <v>4.6269857865025903E-2</v>
      </c>
      <c r="AK14" s="20">
        <v>3.08862669121493E-2</v>
      </c>
      <c r="AL14" s="20">
        <v>2.4522107293026101E-2</v>
      </c>
      <c r="AM14" s="20">
        <v>0</v>
      </c>
      <c r="AN14" s="20">
        <v>0.150829378122183</v>
      </c>
      <c r="AO14" s="20"/>
      <c r="AP14" s="20">
        <v>4.2516045161078403E-2</v>
      </c>
      <c r="AQ14" s="20">
        <v>4.0679833390069899E-2</v>
      </c>
      <c r="AR14" s="20">
        <v>7.1974986354329903E-2</v>
      </c>
      <c r="AS14" s="20">
        <v>2.5152913891457299E-2</v>
      </c>
      <c r="AT14" s="20">
        <v>0.16828675880289201</v>
      </c>
      <c r="AU14" s="20"/>
      <c r="AV14" s="20" t="s">
        <v>84</v>
      </c>
      <c r="AW14" s="20">
        <v>6.9583141345998897E-2</v>
      </c>
      <c r="AX14" s="20">
        <v>5.6161397567606797E-2</v>
      </c>
      <c r="AY14" s="20">
        <v>4.8290595225993799E-2</v>
      </c>
      <c r="AZ14" s="20">
        <v>0</v>
      </c>
      <c r="BA14" s="20"/>
      <c r="BB14" s="20">
        <v>6.2919521690438004E-2</v>
      </c>
      <c r="BC14" s="20">
        <v>3.0163937409360599E-2</v>
      </c>
      <c r="BD14" s="20">
        <v>6.8628776291741606E-2</v>
      </c>
      <c r="BE14" s="20"/>
      <c r="BF14" s="20">
        <v>4.93682114524455E-2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145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136</v>
      </c>
      <c r="C9" s="14">
        <v>0.43624122302301299</v>
      </c>
      <c r="D9" s="14">
        <v>0.41527780338112602</v>
      </c>
      <c r="E9" s="14">
        <v>0.45609974066158898</v>
      </c>
      <c r="F9" s="14"/>
      <c r="G9" s="14">
        <v>0.37550153449123902</v>
      </c>
      <c r="H9" s="14">
        <v>0.336099004583019</v>
      </c>
      <c r="I9" s="14">
        <v>0.40905986190452698</v>
      </c>
      <c r="J9" s="14">
        <v>0.48943060783035702</v>
      </c>
      <c r="K9" s="14">
        <v>0.51677988469236702</v>
      </c>
      <c r="L9" s="14">
        <v>0.48264519121920002</v>
      </c>
      <c r="M9" s="14"/>
      <c r="N9" s="14">
        <v>0.448068140482134</v>
      </c>
      <c r="O9" s="14">
        <v>0.47592794668939897</v>
      </c>
      <c r="P9" s="14">
        <v>0.38160542371559802</v>
      </c>
      <c r="Q9" s="14">
        <v>0.42397368186874401</v>
      </c>
      <c r="R9" s="14"/>
      <c r="S9" s="14">
        <v>0.44804954065910602</v>
      </c>
      <c r="T9" s="14">
        <v>0.44179027549764999</v>
      </c>
      <c r="U9" s="14">
        <v>0.49652110505216401</v>
      </c>
      <c r="V9" s="14">
        <v>0.36974597460658498</v>
      </c>
      <c r="W9" s="14">
        <v>0.42759667599951701</v>
      </c>
      <c r="X9" s="14">
        <v>0.41040507575881802</v>
      </c>
      <c r="Y9" s="14">
        <v>0.45587207246488498</v>
      </c>
      <c r="Z9" s="14">
        <v>0.430984548637528</v>
      </c>
      <c r="AA9" s="14">
        <v>0.40539342472003298</v>
      </c>
      <c r="AB9" s="14">
        <v>0.48480981899436099</v>
      </c>
      <c r="AC9" s="14">
        <v>0.42607955079321602</v>
      </c>
      <c r="AD9" s="14">
        <v>0.43225503015579397</v>
      </c>
      <c r="AE9" s="14"/>
      <c r="AF9" s="14">
        <v>0.37526432877467197</v>
      </c>
      <c r="AG9" s="14">
        <v>0.49092655870947</v>
      </c>
      <c r="AH9" s="14">
        <v>0.43283875058096899</v>
      </c>
      <c r="AI9" s="14"/>
      <c r="AJ9" s="14">
        <v>0.40133054193568601</v>
      </c>
      <c r="AK9" s="14">
        <v>0.42945287399413601</v>
      </c>
      <c r="AL9" s="14">
        <v>0.74797613763812798</v>
      </c>
      <c r="AM9" s="14">
        <v>0.28260685874846397</v>
      </c>
      <c r="AN9" s="14">
        <v>0.44408573658003098</v>
      </c>
      <c r="AO9" s="14"/>
      <c r="AP9" s="14">
        <v>0.35778366318292099</v>
      </c>
      <c r="AQ9" s="14">
        <v>0.456648556652203</v>
      </c>
      <c r="AR9" s="14">
        <v>0.76454203250294395</v>
      </c>
      <c r="AS9" s="14">
        <v>0.31155219153046398</v>
      </c>
      <c r="AT9" s="14">
        <v>0.46900656055795098</v>
      </c>
      <c r="AU9" s="14"/>
      <c r="AV9" s="14" t="s">
        <v>84</v>
      </c>
      <c r="AW9" s="14">
        <v>0.44107069279026601</v>
      </c>
      <c r="AX9" s="14">
        <v>0.43327987137352802</v>
      </c>
      <c r="AY9" s="14">
        <v>0.42863337400838197</v>
      </c>
      <c r="AZ9" s="14">
        <v>0.31760014560196298</v>
      </c>
      <c r="BA9" s="14"/>
      <c r="BB9" s="14">
        <v>0.48620151123501798</v>
      </c>
      <c r="BC9" s="14">
        <v>0.32488146107409299</v>
      </c>
      <c r="BD9" s="14">
        <v>0.50332211062738097</v>
      </c>
      <c r="BE9" s="14"/>
      <c r="BF9" s="14">
        <v>0.456765804235023</v>
      </c>
    </row>
    <row r="10" spans="2:58" x14ac:dyDescent="0.35">
      <c r="B10" s="15" t="s">
        <v>137</v>
      </c>
      <c r="C10" s="14">
        <v>0.17794691280768599</v>
      </c>
      <c r="D10" s="14">
        <v>0.18979220380859299</v>
      </c>
      <c r="E10" s="14">
        <v>0.16688280253774501</v>
      </c>
      <c r="F10" s="14"/>
      <c r="G10" s="14">
        <v>0.20519812661331299</v>
      </c>
      <c r="H10" s="14">
        <v>0.220337053586107</v>
      </c>
      <c r="I10" s="14">
        <v>0.17941210827194501</v>
      </c>
      <c r="J10" s="14">
        <v>0.17093840169515201</v>
      </c>
      <c r="K10" s="14">
        <v>0.15179715952820499</v>
      </c>
      <c r="L10" s="14">
        <v>0.14746137884802599</v>
      </c>
      <c r="M10" s="14"/>
      <c r="N10" s="14">
        <v>0.181711178915863</v>
      </c>
      <c r="O10" s="14">
        <v>0.18293547447709199</v>
      </c>
      <c r="P10" s="14">
        <v>0.20386110752796999</v>
      </c>
      <c r="Q10" s="14">
        <v>0.14907444869580699</v>
      </c>
      <c r="R10" s="14"/>
      <c r="S10" s="14">
        <v>0.193544203019267</v>
      </c>
      <c r="T10" s="14">
        <v>0.17856053231208099</v>
      </c>
      <c r="U10" s="14">
        <v>0.174026434148601</v>
      </c>
      <c r="V10" s="14">
        <v>0.19671353651458601</v>
      </c>
      <c r="W10" s="14">
        <v>0.22544528851286399</v>
      </c>
      <c r="X10" s="14">
        <v>0.173432926544593</v>
      </c>
      <c r="Y10" s="14">
        <v>0.124968668204494</v>
      </c>
      <c r="Z10" s="14">
        <v>0.19251792446955099</v>
      </c>
      <c r="AA10" s="14">
        <v>0.16773449561244</v>
      </c>
      <c r="AB10" s="14">
        <v>0.162682619094696</v>
      </c>
      <c r="AC10" s="14">
        <v>0.18574982910217799</v>
      </c>
      <c r="AD10" s="14">
        <v>0.15112324697560101</v>
      </c>
      <c r="AE10" s="14"/>
      <c r="AF10" s="14">
        <v>0.157694714750679</v>
      </c>
      <c r="AG10" s="14">
        <v>0.195921586066472</v>
      </c>
      <c r="AH10" s="14">
        <v>0.178057773360592</v>
      </c>
      <c r="AI10" s="14"/>
      <c r="AJ10" s="14">
        <v>0.17482593549060399</v>
      </c>
      <c r="AK10" s="14">
        <v>0.205646926618064</v>
      </c>
      <c r="AL10" s="14">
        <v>0.151729754029196</v>
      </c>
      <c r="AM10" s="14">
        <v>3.4613612874537299E-2</v>
      </c>
      <c r="AN10" s="14">
        <v>0.16324967020630701</v>
      </c>
      <c r="AO10" s="14"/>
      <c r="AP10" s="14">
        <v>0.199121033610383</v>
      </c>
      <c r="AQ10" s="14">
        <v>0.18704237138098101</v>
      </c>
      <c r="AR10" s="14">
        <v>0.14644417367952201</v>
      </c>
      <c r="AS10" s="14">
        <v>0.16058738060828101</v>
      </c>
      <c r="AT10" s="14">
        <v>0.138291834902835</v>
      </c>
      <c r="AU10" s="14"/>
      <c r="AV10" s="14" t="s">
        <v>84</v>
      </c>
      <c r="AW10" s="14">
        <v>0.18547807652536299</v>
      </c>
      <c r="AX10" s="14">
        <v>0.193195670878506</v>
      </c>
      <c r="AY10" s="14">
        <v>0.206593823644071</v>
      </c>
      <c r="AZ10" s="14">
        <v>0.19788206228643901</v>
      </c>
      <c r="BA10" s="14"/>
      <c r="BB10" s="14">
        <v>0.135460813622234</v>
      </c>
      <c r="BC10" s="14">
        <v>0.16819447857529299</v>
      </c>
      <c r="BD10" s="14">
        <v>0.18301761496663099</v>
      </c>
      <c r="BE10" s="14"/>
      <c r="BF10" s="14">
        <v>0.15239369916773499</v>
      </c>
    </row>
    <row r="11" spans="2:58" x14ac:dyDescent="0.35">
      <c r="B11" s="15" t="s">
        <v>138</v>
      </c>
      <c r="C11" s="14">
        <v>0.16731067619033399</v>
      </c>
      <c r="D11" s="14">
        <v>0.18774017339006599</v>
      </c>
      <c r="E11" s="14">
        <v>0.147816285915644</v>
      </c>
      <c r="F11" s="14"/>
      <c r="G11" s="14">
        <v>0.181166880624899</v>
      </c>
      <c r="H11" s="14">
        <v>0.23050628725470401</v>
      </c>
      <c r="I11" s="14">
        <v>0.22588451352930899</v>
      </c>
      <c r="J11" s="14">
        <v>0.112885088591727</v>
      </c>
      <c r="K11" s="14">
        <v>0.122724784134029</v>
      </c>
      <c r="L11" s="14">
        <v>0.133456366162792</v>
      </c>
      <c r="M11" s="14"/>
      <c r="N11" s="14">
        <v>0.163790990809902</v>
      </c>
      <c r="O11" s="14">
        <v>0.18599630563689101</v>
      </c>
      <c r="P11" s="14">
        <v>0.16927772467808599</v>
      </c>
      <c r="Q11" s="14">
        <v>0.15292913939085201</v>
      </c>
      <c r="R11" s="14"/>
      <c r="S11" s="14">
        <v>0.168225859676957</v>
      </c>
      <c r="T11" s="14">
        <v>0.16866947672699201</v>
      </c>
      <c r="U11" s="14">
        <v>0.140428666523606</v>
      </c>
      <c r="V11" s="14">
        <v>0.172938148295642</v>
      </c>
      <c r="W11" s="14">
        <v>0.11708346744686</v>
      </c>
      <c r="X11" s="14">
        <v>0.16605726946788801</v>
      </c>
      <c r="Y11" s="14">
        <v>0.20341169560519101</v>
      </c>
      <c r="Z11" s="14">
        <v>0.221821773591653</v>
      </c>
      <c r="AA11" s="14">
        <v>0.18226700807315999</v>
      </c>
      <c r="AB11" s="14">
        <v>0.16927670699463501</v>
      </c>
      <c r="AC11" s="14">
        <v>0.1243819522309</v>
      </c>
      <c r="AD11" s="14">
        <v>0.17575907003701499</v>
      </c>
      <c r="AE11" s="14"/>
      <c r="AF11" s="14">
        <v>0.19503530592712701</v>
      </c>
      <c r="AG11" s="14">
        <v>0.16106022095241801</v>
      </c>
      <c r="AH11" s="14">
        <v>0.110961147957676</v>
      </c>
      <c r="AI11" s="14"/>
      <c r="AJ11" s="14">
        <v>0.18899254929736201</v>
      </c>
      <c r="AK11" s="14">
        <v>0.188645760999368</v>
      </c>
      <c r="AL11" s="14">
        <v>6.7847582457752104E-2</v>
      </c>
      <c r="AM11" s="14">
        <v>0.13883644699157999</v>
      </c>
      <c r="AN11" s="14">
        <v>0.10839016138032299</v>
      </c>
      <c r="AO11" s="14"/>
      <c r="AP11" s="14">
        <v>0.21163454938006601</v>
      </c>
      <c r="AQ11" s="14">
        <v>0.18102955489846201</v>
      </c>
      <c r="AR11" s="14">
        <v>4.2735634886079801E-2</v>
      </c>
      <c r="AS11" s="14">
        <v>0.19964758418343001</v>
      </c>
      <c r="AT11" s="14">
        <v>9.85339652964414E-2</v>
      </c>
      <c r="AU11" s="14"/>
      <c r="AV11" s="14" t="s">
        <v>84</v>
      </c>
      <c r="AW11" s="14">
        <v>0.14892165036954599</v>
      </c>
      <c r="AX11" s="14">
        <v>0.200744104975735</v>
      </c>
      <c r="AY11" s="14">
        <v>0.17985941832399499</v>
      </c>
      <c r="AZ11" s="14">
        <v>0.23363053493244099</v>
      </c>
      <c r="BA11" s="14"/>
      <c r="BB11" s="14">
        <v>0.19988896551128399</v>
      </c>
      <c r="BC11" s="14">
        <v>0.225560880607303</v>
      </c>
      <c r="BD11" s="14">
        <v>9.43862938334184E-2</v>
      </c>
      <c r="BE11" s="14"/>
      <c r="BF11" s="14">
        <v>0.167742627204475</v>
      </c>
    </row>
    <row r="12" spans="2:58" x14ac:dyDescent="0.35">
      <c r="B12" s="15" t="s">
        <v>139</v>
      </c>
      <c r="C12" s="14">
        <v>5.6242705701323698E-2</v>
      </c>
      <c r="D12" s="14">
        <v>6.1927321079718198E-2</v>
      </c>
      <c r="E12" s="14">
        <v>5.0846894356405999E-2</v>
      </c>
      <c r="F12" s="14"/>
      <c r="G12" s="14">
        <v>7.7345159475768505E-2</v>
      </c>
      <c r="H12" s="14">
        <v>4.7351995999781002E-2</v>
      </c>
      <c r="I12" s="14">
        <v>4.25607663260828E-2</v>
      </c>
      <c r="J12" s="14">
        <v>5.7015456049571103E-2</v>
      </c>
      <c r="K12" s="14">
        <v>4.1917173404731903E-2</v>
      </c>
      <c r="L12" s="14">
        <v>6.9548803428684705E-2</v>
      </c>
      <c r="M12" s="14"/>
      <c r="N12" s="14">
        <v>6.3920712989476602E-2</v>
      </c>
      <c r="O12" s="14">
        <v>3.45526906920492E-2</v>
      </c>
      <c r="P12" s="14">
        <v>6.4534611242679202E-2</v>
      </c>
      <c r="Q12" s="14">
        <v>6.4251589281437205E-2</v>
      </c>
      <c r="R12" s="14"/>
      <c r="S12" s="14">
        <v>6.1404191394640199E-2</v>
      </c>
      <c r="T12" s="14">
        <v>5.2573668938516602E-2</v>
      </c>
      <c r="U12" s="14">
        <v>6.8169283943916095E-2</v>
      </c>
      <c r="V12" s="14">
        <v>6.4577483497497201E-2</v>
      </c>
      <c r="W12" s="14">
        <v>2.6426734922635298E-2</v>
      </c>
      <c r="X12" s="14">
        <v>6.7290968998771294E-2</v>
      </c>
      <c r="Y12" s="14">
        <v>5.6677124845215802E-2</v>
      </c>
      <c r="Z12" s="14">
        <v>3.55109463901115E-2</v>
      </c>
      <c r="AA12" s="14">
        <v>6.0490625152013498E-2</v>
      </c>
      <c r="AB12" s="14">
        <v>2.6462499037803601E-2</v>
      </c>
      <c r="AC12" s="14">
        <v>9.2923457088752395E-2</v>
      </c>
      <c r="AD12" s="14">
        <v>6.6462242336619196E-2</v>
      </c>
      <c r="AE12" s="14"/>
      <c r="AF12" s="14">
        <v>8.5182167135980605E-2</v>
      </c>
      <c r="AG12" s="14">
        <v>3.9303853098154602E-2</v>
      </c>
      <c r="AH12" s="14">
        <v>4.0426168376690802E-2</v>
      </c>
      <c r="AI12" s="14"/>
      <c r="AJ12" s="14">
        <v>7.0685599806229196E-2</v>
      </c>
      <c r="AK12" s="14">
        <v>5.2189250318997599E-2</v>
      </c>
      <c r="AL12" s="14">
        <v>7.5127187828055303E-3</v>
      </c>
      <c r="AM12" s="14">
        <v>0.102216453326369</v>
      </c>
      <c r="AN12" s="14">
        <v>3.7527611510196603E-2</v>
      </c>
      <c r="AO12" s="14"/>
      <c r="AP12" s="14">
        <v>7.5023802273074605E-2</v>
      </c>
      <c r="AQ12" s="14">
        <v>4.0177996682313699E-2</v>
      </c>
      <c r="AR12" s="14">
        <v>6.1845201706329702E-3</v>
      </c>
      <c r="AS12" s="14">
        <v>8.8725010711545593E-2</v>
      </c>
      <c r="AT12" s="14">
        <v>6.5138865190726994E-2</v>
      </c>
      <c r="AU12" s="14"/>
      <c r="AV12" s="14" t="s">
        <v>84</v>
      </c>
      <c r="AW12" s="14">
        <v>6.0163480234930199E-2</v>
      </c>
      <c r="AX12" s="14">
        <v>4.3370144485578403E-2</v>
      </c>
      <c r="AY12" s="14">
        <v>6.3350530903680702E-2</v>
      </c>
      <c r="AZ12" s="14">
        <v>4.8765533821733799E-2</v>
      </c>
      <c r="BA12" s="14"/>
      <c r="BB12" s="14">
        <v>1.7013981144223301E-2</v>
      </c>
      <c r="BC12" s="14">
        <v>9.0149256242045006E-2</v>
      </c>
      <c r="BD12" s="14">
        <v>0.10871221432945199</v>
      </c>
      <c r="BE12" s="14"/>
      <c r="BF12" s="14">
        <v>6.4566771243154103E-2</v>
      </c>
    </row>
    <row r="13" spans="2:58" x14ac:dyDescent="0.35">
      <c r="B13" s="15" t="s">
        <v>140</v>
      </c>
      <c r="C13" s="14">
        <v>5.0080465201606701E-2</v>
      </c>
      <c r="D13" s="14">
        <v>7.4216231990992004E-2</v>
      </c>
      <c r="E13" s="14">
        <v>2.6613666595585301E-2</v>
      </c>
      <c r="F13" s="14"/>
      <c r="G13" s="14">
        <v>4.3745416551065001E-2</v>
      </c>
      <c r="H13" s="14">
        <v>4.6085696742812501E-2</v>
      </c>
      <c r="I13" s="14">
        <v>2.70595426457215E-2</v>
      </c>
      <c r="J13" s="14">
        <v>5.9979958550195001E-2</v>
      </c>
      <c r="K13" s="14">
        <v>4.64904153323695E-2</v>
      </c>
      <c r="L13" s="14">
        <v>7.0596711168624898E-2</v>
      </c>
      <c r="M13" s="14"/>
      <c r="N13" s="14">
        <v>4.6189845031938098E-2</v>
      </c>
      <c r="O13" s="14">
        <v>3.8624679865143903E-2</v>
      </c>
      <c r="P13" s="14">
        <v>5.4085660542204303E-2</v>
      </c>
      <c r="Q13" s="14">
        <v>6.3603921019685303E-2</v>
      </c>
      <c r="R13" s="14"/>
      <c r="S13" s="14">
        <v>2.9688672152950599E-2</v>
      </c>
      <c r="T13" s="14">
        <v>4.79093529739167E-2</v>
      </c>
      <c r="U13" s="14">
        <v>4.6956626887196602E-2</v>
      </c>
      <c r="V13" s="14">
        <v>6.5529661322570695E-2</v>
      </c>
      <c r="W13" s="14">
        <v>5.7297254178578901E-2</v>
      </c>
      <c r="X13" s="14">
        <v>2.84706004935865E-2</v>
      </c>
      <c r="Y13" s="14">
        <v>4.6641724600753699E-2</v>
      </c>
      <c r="Z13" s="14">
        <v>6.0211550405133603E-2</v>
      </c>
      <c r="AA13" s="14">
        <v>6.1012025779089103E-2</v>
      </c>
      <c r="AB13" s="14">
        <v>5.3894606746956703E-2</v>
      </c>
      <c r="AC13" s="14">
        <v>8.7215242319198902E-2</v>
      </c>
      <c r="AD13" s="14">
        <v>4.6810742812040201E-2</v>
      </c>
      <c r="AE13" s="14"/>
      <c r="AF13" s="14">
        <v>8.0031840999623904E-2</v>
      </c>
      <c r="AG13" s="14">
        <v>3.5171552590933297E-2</v>
      </c>
      <c r="AH13" s="14">
        <v>3.1693043593527502E-2</v>
      </c>
      <c r="AI13" s="14"/>
      <c r="AJ13" s="14">
        <v>6.5464213268576404E-2</v>
      </c>
      <c r="AK13" s="14">
        <v>3.8993512389319099E-2</v>
      </c>
      <c r="AL13" s="14">
        <v>1.6380390108268202E-2</v>
      </c>
      <c r="AM13" s="14">
        <v>0.27103994676925303</v>
      </c>
      <c r="AN13" s="14">
        <v>2.7473447590894502E-2</v>
      </c>
      <c r="AO13" s="14"/>
      <c r="AP13" s="14">
        <v>6.1487981437455798E-2</v>
      </c>
      <c r="AQ13" s="14">
        <v>3.1567572758980603E-2</v>
      </c>
      <c r="AR13" s="14">
        <v>7.1641260832127204E-3</v>
      </c>
      <c r="AS13" s="14">
        <v>0.15063397792236399</v>
      </c>
      <c r="AT13" s="14">
        <v>1.2456898318602101E-2</v>
      </c>
      <c r="AU13" s="14"/>
      <c r="AV13" s="14" t="s">
        <v>84</v>
      </c>
      <c r="AW13" s="14">
        <v>5.1601499232161903E-2</v>
      </c>
      <c r="AX13" s="14">
        <v>3.5552024846687E-2</v>
      </c>
      <c r="AY13" s="14">
        <v>3.5282719671984E-2</v>
      </c>
      <c r="AZ13" s="14">
        <v>0.11287507589976201</v>
      </c>
      <c r="BA13" s="14"/>
      <c r="BB13" s="14">
        <v>8.7281063931093708E-3</v>
      </c>
      <c r="BC13" s="14">
        <v>0.146890944971239</v>
      </c>
      <c r="BD13" s="14">
        <v>1.6467931442702699E-2</v>
      </c>
      <c r="BE13" s="14"/>
      <c r="BF13" s="14">
        <v>6.39550880592656E-2</v>
      </c>
    </row>
    <row r="14" spans="2:58" x14ac:dyDescent="0.35">
      <c r="B14" s="15" t="s">
        <v>141</v>
      </c>
      <c r="C14" s="20">
        <v>0.112178017076036</v>
      </c>
      <c r="D14" s="20">
        <v>7.1046266349505199E-2</v>
      </c>
      <c r="E14" s="20">
        <v>0.15174060993303101</v>
      </c>
      <c r="F14" s="20"/>
      <c r="G14" s="20">
        <v>0.11704288224371499</v>
      </c>
      <c r="H14" s="20">
        <v>0.119619961833576</v>
      </c>
      <c r="I14" s="20">
        <v>0.116023207322414</v>
      </c>
      <c r="J14" s="20">
        <v>0.10975048728299799</v>
      </c>
      <c r="K14" s="20">
        <v>0.120290582908298</v>
      </c>
      <c r="L14" s="20">
        <v>9.6291549172672894E-2</v>
      </c>
      <c r="M14" s="20"/>
      <c r="N14" s="20">
        <v>9.6319131770686794E-2</v>
      </c>
      <c r="O14" s="20">
        <v>8.1962902639424504E-2</v>
      </c>
      <c r="P14" s="20">
        <v>0.126635472293462</v>
      </c>
      <c r="Q14" s="20">
        <v>0.14616721974347399</v>
      </c>
      <c r="R14" s="20"/>
      <c r="S14" s="20">
        <v>9.90875330970791E-2</v>
      </c>
      <c r="T14" s="20">
        <v>0.110496693550844</v>
      </c>
      <c r="U14" s="20">
        <v>7.3897883444516102E-2</v>
      </c>
      <c r="V14" s="20">
        <v>0.13049519576311899</v>
      </c>
      <c r="W14" s="20">
        <v>0.146150578939545</v>
      </c>
      <c r="X14" s="20">
        <v>0.15434315873634399</v>
      </c>
      <c r="Y14" s="20">
        <v>0.112428714279461</v>
      </c>
      <c r="Z14" s="20">
        <v>5.8953256506021998E-2</v>
      </c>
      <c r="AA14" s="20">
        <v>0.123102420663265</v>
      </c>
      <c r="AB14" s="20">
        <v>0.102873749131548</v>
      </c>
      <c r="AC14" s="20">
        <v>8.3649968465754704E-2</v>
      </c>
      <c r="AD14" s="20">
        <v>0.12758966768293101</v>
      </c>
      <c r="AE14" s="20"/>
      <c r="AF14" s="20">
        <v>0.10679164241191801</v>
      </c>
      <c r="AG14" s="20">
        <v>7.7616228582551294E-2</v>
      </c>
      <c r="AH14" s="20">
        <v>0.206023116130545</v>
      </c>
      <c r="AI14" s="20"/>
      <c r="AJ14" s="20">
        <v>9.8701160201542501E-2</v>
      </c>
      <c r="AK14" s="20">
        <v>8.5071675680115394E-2</v>
      </c>
      <c r="AL14" s="20">
        <v>8.5534169838499194E-3</v>
      </c>
      <c r="AM14" s="20">
        <v>0.170686681289797</v>
      </c>
      <c r="AN14" s="20">
        <v>0.21927337273224801</v>
      </c>
      <c r="AO14" s="20"/>
      <c r="AP14" s="20">
        <v>9.4948970116099901E-2</v>
      </c>
      <c r="AQ14" s="20">
        <v>0.10353394762706</v>
      </c>
      <c r="AR14" s="20">
        <v>3.2929512677607797E-2</v>
      </c>
      <c r="AS14" s="20">
        <v>8.8853855043915506E-2</v>
      </c>
      <c r="AT14" s="20">
        <v>0.216571875733443</v>
      </c>
      <c r="AU14" s="20"/>
      <c r="AV14" s="20" t="s">
        <v>84</v>
      </c>
      <c r="AW14" s="20">
        <v>0.112764600847733</v>
      </c>
      <c r="AX14" s="20">
        <v>9.3858183439965007E-2</v>
      </c>
      <c r="AY14" s="20">
        <v>8.6280133447886001E-2</v>
      </c>
      <c r="AZ14" s="20">
        <v>8.9246647457660797E-2</v>
      </c>
      <c r="BA14" s="20"/>
      <c r="BB14" s="20">
        <v>0.15270662209413099</v>
      </c>
      <c r="BC14" s="20">
        <v>4.43229785300275E-2</v>
      </c>
      <c r="BD14" s="20">
        <v>9.4093834800415194E-2</v>
      </c>
      <c r="BE14" s="20"/>
      <c r="BF14" s="20">
        <v>9.4576010090346899E-2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146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136</v>
      </c>
      <c r="C9" s="14">
        <v>0.34471321337683097</v>
      </c>
      <c r="D9" s="14">
        <v>0.36176856741665703</v>
      </c>
      <c r="E9" s="14">
        <v>0.32904395227820599</v>
      </c>
      <c r="F9" s="14"/>
      <c r="G9" s="14">
        <v>0.22720187922306101</v>
      </c>
      <c r="H9" s="14">
        <v>0.26730658686217601</v>
      </c>
      <c r="I9" s="14">
        <v>0.35403966892966598</v>
      </c>
      <c r="J9" s="14">
        <v>0.37661342038564299</v>
      </c>
      <c r="K9" s="14">
        <v>0.44204843980380198</v>
      </c>
      <c r="L9" s="14">
        <v>0.38680085844656498</v>
      </c>
      <c r="M9" s="14"/>
      <c r="N9" s="14">
        <v>0.29006572690242099</v>
      </c>
      <c r="O9" s="14">
        <v>0.32390367268011899</v>
      </c>
      <c r="P9" s="14">
        <v>0.39295693584832497</v>
      </c>
      <c r="Q9" s="14">
        <v>0.38089221196185802</v>
      </c>
      <c r="R9" s="14"/>
      <c r="S9" s="14">
        <v>0.28294863001604198</v>
      </c>
      <c r="T9" s="14">
        <v>0.34452560824609602</v>
      </c>
      <c r="U9" s="14">
        <v>0.346025450552577</v>
      </c>
      <c r="V9" s="14">
        <v>0.46612367257494602</v>
      </c>
      <c r="W9" s="14">
        <v>0.38941656812326703</v>
      </c>
      <c r="X9" s="14">
        <v>0.34369448858235302</v>
      </c>
      <c r="Y9" s="14">
        <v>0.361434827247962</v>
      </c>
      <c r="Z9" s="14">
        <v>0.32059230572962299</v>
      </c>
      <c r="AA9" s="14">
        <v>0.32137136092097701</v>
      </c>
      <c r="AB9" s="14">
        <v>0.30295652690027802</v>
      </c>
      <c r="AC9" s="14">
        <v>0.34136066578382102</v>
      </c>
      <c r="AD9" s="14">
        <v>0.368949079285676</v>
      </c>
      <c r="AE9" s="14"/>
      <c r="AF9" s="14">
        <v>0.52634941502187504</v>
      </c>
      <c r="AG9" s="14">
        <v>0.20869817284011599</v>
      </c>
      <c r="AH9" s="14">
        <v>0.34975959977786297</v>
      </c>
      <c r="AI9" s="14"/>
      <c r="AJ9" s="14">
        <v>0.47872364246062998</v>
      </c>
      <c r="AK9" s="14">
        <v>0.22155725919969099</v>
      </c>
      <c r="AL9" s="14">
        <v>0.207111681984051</v>
      </c>
      <c r="AM9" s="14">
        <v>0.86804770252256802</v>
      </c>
      <c r="AN9" s="14">
        <v>0.40217237577298198</v>
      </c>
      <c r="AO9" s="14"/>
      <c r="AP9" s="14">
        <v>0.36470195954071999</v>
      </c>
      <c r="AQ9" s="14">
        <v>0.24132403816051001</v>
      </c>
      <c r="AR9" s="14">
        <v>0.17667096647547501</v>
      </c>
      <c r="AS9" s="14">
        <v>0.87744757161369902</v>
      </c>
      <c r="AT9" s="14">
        <v>0.35747074162718001</v>
      </c>
      <c r="AU9" s="14"/>
      <c r="AV9" s="14" t="s">
        <v>84</v>
      </c>
      <c r="AW9" s="14">
        <v>0.33299509953811601</v>
      </c>
      <c r="AX9" s="14">
        <v>0.27717102760645901</v>
      </c>
      <c r="AY9" s="14">
        <v>0.21464623927686899</v>
      </c>
      <c r="AZ9" s="14">
        <v>7.6844307741516807E-2</v>
      </c>
      <c r="BA9" s="14"/>
      <c r="BB9" s="14">
        <v>0.37866927691179197</v>
      </c>
      <c r="BC9" s="14">
        <v>0.91012215876174596</v>
      </c>
      <c r="BD9" s="14">
        <v>0.472616823279849</v>
      </c>
      <c r="BE9" s="14"/>
      <c r="BF9" s="14">
        <v>0.58013296730823904</v>
      </c>
    </row>
    <row r="10" spans="2:58" x14ac:dyDescent="0.35">
      <c r="B10" s="15" t="s">
        <v>137</v>
      </c>
      <c r="C10" s="14">
        <v>0.137297493053291</v>
      </c>
      <c r="D10" s="14">
        <v>0.141340313380274</v>
      </c>
      <c r="E10" s="14">
        <v>0.13374736877945001</v>
      </c>
      <c r="F10" s="14"/>
      <c r="G10" s="14">
        <v>0.15244929059801099</v>
      </c>
      <c r="H10" s="14">
        <v>0.212309423532974</v>
      </c>
      <c r="I10" s="14">
        <v>0.1207073387211</v>
      </c>
      <c r="J10" s="14">
        <v>0.13525526593942799</v>
      </c>
      <c r="K10" s="14">
        <v>9.8850272870876804E-2</v>
      </c>
      <c r="L10" s="14">
        <v>0.1072403635369</v>
      </c>
      <c r="M10" s="14"/>
      <c r="N10" s="14">
        <v>0.14390366935652599</v>
      </c>
      <c r="O10" s="14">
        <v>0.145746700985355</v>
      </c>
      <c r="P10" s="14">
        <v>0.14107288609487401</v>
      </c>
      <c r="Q10" s="14">
        <v>0.120494544626344</v>
      </c>
      <c r="R10" s="14"/>
      <c r="S10" s="14">
        <v>0.21265945379288601</v>
      </c>
      <c r="T10" s="14">
        <v>0.13341549196838101</v>
      </c>
      <c r="U10" s="14">
        <v>9.8055783192270804E-2</v>
      </c>
      <c r="V10" s="14">
        <v>0.135509204188281</v>
      </c>
      <c r="W10" s="14">
        <v>0.121256990659866</v>
      </c>
      <c r="X10" s="14">
        <v>0.136397861908051</v>
      </c>
      <c r="Y10" s="14">
        <v>0.12838049495937101</v>
      </c>
      <c r="Z10" s="14">
        <v>9.67402919056225E-2</v>
      </c>
      <c r="AA10" s="14">
        <v>0.13974432627995501</v>
      </c>
      <c r="AB10" s="14">
        <v>8.7225004420515201E-2</v>
      </c>
      <c r="AC10" s="14">
        <v>0.14030531923235001</v>
      </c>
      <c r="AD10" s="14">
        <v>0.16605738456265401</v>
      </c>
      <c r="AE10" s="14"/>
      <c r="AF10" s="14">
        <v>0.111644013768131</v>
      </c>
      <c r="AG10" s="14">
        <v>0.16354064701163001</v>
      </c>
      <c r="AH10" s="14">
        <v>0.12131245571138199</v>
      </c>
      <c r="AI10" s="14"/>
      <c r="AJ10" s="14">
        <v>0.15153196998518301</v>
      </c>
      <c r="AK10" s="14">
        <v>0.141267852640234</v>
      </c>
      <c r="AL10" s="14">
        <v>0.18289310325027</v>
      </c>
      <c r="AM10" s="14">
        <v>3.1667101409013999E-2</v>
      </c>
      <c r="AN10" s="14">
        <v>0.11807845607624599</v>
      </c>
      <c r="AO10" s="14"/>
      <c r="AP10" s="14">
        <v>0.20141109447560501</v>
      </c>
      <c r="AQ10" s="14">
        <v>0.15186241089726199</v>
      </c>
      <c r="AR10" s="14">
        <v>0.14944926721058199</v>
      </c>
      <c r="AS10" s="14">
        <v>5.0103353959885799E-2</v>
      </c>
      <c r="AT10" s="14">
        <v>7.7057896623625804E-2</v>
      </c>
      <c r="AU10" s="14"/>
      <c r="AV10" s="14" t="s">
        <v>84</v>
      </c>
      <c r="AW10" s="14">
        <v>0.127404120172739</v>
      </c>
      <c r="AX10" s="14">
        <v>0.14827589717244499</v>
      </c>
      <c r="AY10" s="14">
        <v>0.182756544924744</v>
      </c>
      <c r="AZ10" s="14">
        <v>0.151358368157824</v>
      </c>
      <c r="BA10" s="14"/>
      <c r="BB10" s="14">
        <v>0.14830769419395001</v>
      </c>
      <c r="BC10" s="14">
        <v>4.63243457308136E-2</v>
      </c>
      <c r="BD10" s="14">
        <v>0.121977978164719</v>
      </c>
      <c r="BE10" s="14"/>
      <c r="BF10" s="14">
        <v>0.110531051082918</v>
      </c>
    </row>
    <row r="11" spans="2:58" x14ac:dyDescent="0.35">
      <c r="B11" s="15" t="s">
        <v>138</v>
      </c>
      <c r="C11" s="14">
        <v>0.14106451706953799</v>
      </c>
      <c r="D11" s="14">
        <v>0.143466751849812</v>
      </c>
      <c r="E11" s="14">
        <v>0.139130681390396</v>
      </c>
      <c r="F11" s="14"/>
      <c r="G11" s="14">
        <v>0.14130968140658701</v>
      </c>
      <c r="H11" s="14">
        <v>0.22702229651220801</v>
      </c>
      <c r="I11" s="14">
        <v>0.153710265262683</v>
      </c>
      <c r="J11" s="14">
        <v>0.13309699815293999</v>
      </c>
      <c r="K11" s="14">
        <v>8.1269882027968601E-2</v>
      </c>
      <c r="L11" s="14">
        <v>0.107450502672656</v>
      </c>
      <c r="M11" s="14"/>
      <c r="N11" s="14">
        <v>0.154228300629001</v>
      </c>
      <c r="O11" s="14">
        <v>0.14615073570370499</v>
      </c>
      <c r="P11" s="14">
        <v>0.14010892915297801</v>
      </c>
      <c r="Q11" s="14">
        <v>0.124901542115221</v>
      </c>
      <c r="R11" s="14"/>
      <c r="S11" s="14">
        <v>0.147962386613403</v>
      </c>
      <c r="T11" s="14">
        <v>0.12016783972003101</v>
      </c>
      <c r="U11" s="14">
        <v>0.12834332072553301</v>
      </c>
      <c r="V11" s="14">
        <v>0.11980355351005401</v>
      </c>
      <c r="W11" s="14">
        <v>0.132506559427678</v>
      </c>
      <c r="X11" s="14">
        <v>0.18212522651462901</v>
      </c>
      <c r="Y11" s="14">
        <v>0.14114279583925801</v>
      </c>
      <c r="Z11" s="14">
        <v>0.187877119479326</v>
      </c>
      <c r="AA11" s="14">
        <v>0.13874605259308401</v>
      </c>
      <c r="AB11" s="14">
        <v>0.179113969590002</v>
      </c>
      <c r="AC11" s="14">
        <v>8.4038919878088397E-2</v>
      </c>
      <c r="AD11" s="14">
        <v>0.12117823398734601</v>
      </c>
      <c r="AE11" s="14"/>
      <c r="AF11" s="14">
        <v>0.128922952751442</v>
      </c>
      <c r="AG11" s="14">
        <v>0.15310100836797699</v>
      </c>
      <c r="AH11" s="14">
        <v>0.15032498244135101</v>
      </c>
      <c r="AI11" s="14"/>
      <c r="AJ11" s="14">
        <v>0.12971900607006201</v>
      </c>
      <c r="AK11" s="14">
        <v>0.176589779164464</v>
      </c>
      <c r="AL11" s="14">
        <v>0.14765000239087001</v>
      </c>
      <c r="AM11" s="14">
        <v>0</v>
      </c>
      <c r="AN11" s="14">
        <v>9.5076215293182303E-2</v>
      </c>
      <c r="AO11" s="14"/>
      <c r="AP11" s="14">
        <v>0.166862768569769</v>
      </c>
      <c r="AQ11" s="14">
        <v>0.183532287536009</v>
      </c>
      <c r="AR11" s="14">
        <v>0.126631792127195</v>
      </c>
      <c r="AS11" s="14">
        <v>1.4168221782250299E-2</v>
      </c>
      <c r="AT11" s="14">
        <v>9.3155884927588195E-2</v>
      </c>
      <c r="AU11" s="14"/>
      <c r="AV11" s="14" t="s">
        <v>84</v>
      </c>
      <c r="AW11" s="14">
        <v>0.142150659521246</v>
      </c>
      <c r="AX11" s="14">
        <v>0.17413800807497501</v>
      </c>
      <c r="AY11" s="14">
        <v>0.19625372007527001</v>
      </c>
      <c r="AZ11" s="14">
        <v>0.29274619060290202</v>
      </c>
      <c r="BA11" s="14"/>
      <c r="BB11" s="14">
        <v>0.16672712384149599</v>
      </c>
      <c r="BC11" s="14">
        <v>0</v>
      </c>
      <c r="BD11" s="14">
        <v>0.108946856820079</v>
      </c>
      <c r="BE11" s="14"/>
      <c r="BF11" s="14">
        <v>8.5871277517599501E-2</v>
      </c>
    </row>
    <row r="12" spans="2:58" x14ac:dyDescent="0.35">
      <c r="B12" s="15" t="s">
        <v>139</v>
      </c>
      <c r="C12" s="14">
        <v>9.8445976556131201E-2</v>
      </c>
      <c r="D12" s="14">
        <v>0.104892801028621</v>
      </c>
      <c r="E12" s="14">
        <v>9.1510806371666906E-2</v>
      </c>
      <c r="F12" s="14"/>
      <c r="G12" s="14">
        <v>0.146301835640956</v>
      </c>
      <c r="H12" s="14">
        <v>8.6261608836464998E-2</v>
      </c>
      <c r="I12" s="14">
        <v>9.12655027134954E-2</v>
      </c>
      <c r="J12" s="14">
        <v>8.4192244636991403E-2</v>
      </c>
      <c r="K12" s="14">
        <v>9.3012825699602397E-2</v>
      </c>
      <c r="L12" s="14">
        <v>9.7613248371688194E-2</v>
      </c>
      <c r="M12" s="14"/>
      <c r="N12" s="14">
        <v>0.12362401381232099</v>
      </c>
      <c r="O12" s="14">
        <v>0.109613197065611</v>
      </c>
      <c r="P12" s="14">
        <v>8.2363633212950593E-2</v>
      </c>
      <c r="Q12" s="14">
        <v>7.3621516347486093E-2</v>
      </c>
      <c r="R12" s="14"/>
      <c r="S12" s="14">
        <v>0.10898919218474599</v>
      </c>
      <c r="T12" s="14">
        <v>9.0682097569642198E-2</v>
      </c>
      <c r="U12" s="14">
        <v>0.15439776954502599</v>
      </c>
      <c r="V12" s="14">
        <v>5.3132516566621497E-2</v>
      </c>
      <c r="W12" s="14">
        <v>8.6856253776181905E-2</v>
      </c>
      <c r="X12" s="14">
        <v>7.0841508696012301E-2</v>
      </c>
      <c r="Y12" s="14">
        <v>7.0703279208317704E-2</v>
      </c>
      <c r="Z12" s="14">
        <v>9.3062550248119699E-2</v>
      </c>
      <c r="AA12" s="14">
        <v>0.118084957283131</v>
      </c>
      <c r="AB12" s="14">
        <v>0.14222980969330601</v>
      </c>
      <c r="AC12" s="14">
        <v>9.4010991599373803E-2</v>
      </c>
      <c r="AD12" s="14">
        <v>6.4404317388375806E-2</v>
      </c>
      <c r="AE12" s="14"/>
      <c r="AF12" s="14">
        <v>7.2092065459467405E-2</v>
      </c>
      <c r="AG12" s="14">
        <v>0.126105792192199</v>
      </c>
      <c r="AH12" s="14">
        <v>6.6033128963849594E-2</v>
      </c>
      <c r="AI12" s="14"/>
      <c r="AJ12" s="14">
        <v>8.0227394609292901E-2</v>
      </c>
      <c r="AK12" s="14">
        <v>0.11493684896961</v>
      </c>
      <c r="AL12" s="14">
        <v>0.115169746715865</v>
      </c>
      <c r="AM12" s="14">
        <v>0.100285196068418</v>
      </c>
      <c r="AN12" s="14">
        <v>7.1470139350574197E-2</v>
      </c>
      <c r="AO12" s="14"/>
      <c r="AP12" s="14">
        <v>8.4646109916094406E-2</v>
      </c>
      <c r="AQ12" s="14">
        <v>0.118151190628633</v>
      </c>
      <c r="AR12" s="14">
        <v>0.14264307609024501</v>
      </c>
      <c r="AS12" s="14">
        <v>2.48363630240508E-2</v>
      </c>
      <c r="AT12" s="14">
        <v>0.103912743719359</v>
      </c>
      <c r="AU12" s="14"/>
      <c r="AV12" s="14" t="s">
        <v>84</v>
      </c>
      <c r="AW12" s="14">
        <v>9.7804653907950304E-2</v>
      </c>
      <c r="AX12" s="14">
        <v>0.10760083086955</v>
      </c>
      <c r="AY12" s="14">
        <v>0.13859608097599099</v>
      </c>
      <c r="AZ12" s="14">
        <v>0.157532293897025</v>
      </c>
      <c r="BA12" s="14"/>
      <c r="BB12" s="14">
        <v>0.118514982719102</v>
      </c>
      <c r="BC12" s="14">
        <v>1.38886404378949E-2</v>
      </c>
      <c r="BD12" s="14">
        <v>9.5909505549048299E-2</v>
      </c>
      <c r="BE12" s="14"/>
      <c r="BF12" s="14">
        <v>7.9830488253903306E-2</v>
      </c>
    </row>
    <row r="13" spans="2:58" x14ac:dyDescent="0.35">
      <c r="B13" s="15" t="s">
        <v>140</v>
      </c>
      <c r="C13" s="14">
        <v>0.16642369367090701</v>
      </c>
      <c r="D13" s="14">
        <v>0.18280972394053599</v>
      </c>
      <c r="E13" s="14">
        <v>0.14986064238480201</v>
      </c>
      <c r="F13" s="14"/>
      <c r="G13" s="14">
        <v>0.1862451254651</v>
      </c>
      <c r="H13" s="14">
        <v>0.10765467966716399</v>
      </c>
      <c r="I13" s="14">
        <v>0.16310481967968901</v>
      </c>
      <c r="J13" s="14">
        <v>0.16730978588298001</v>
      </c>
      <c r="K13" s="14">
        <v>0.17558349063683101</v>
      </c>
      <c r="L13" s="14">
        <v>0.19682043419797701</v>
      </c>
      <c r="M13" s="14"/>
      <c r="N13" s="14">
        <v>0.191990394029388</v>
      </c>
      <c r="O13" s="14">
        <v>0.185765232727364</v>
      </c>
      <c r="P13" s="14">
        <v>0.131564889157084</v>
      </c>
      <c r="Q13" s="14">
        <v>0.14848247393507899</v>
      </c>
      <c r="R13" s="14"/>
      <c r="S13" s="14">
        <v>0.15659592655379201</v>
      </c>
      <c r="T13" s="14">
        <v>0.19040507642634399</v>
      </c>
      <c r="U13" s="14">
        <v>0.16294396924610699</v>
      </c>
      <c r="V13" s="14">
        <v>9.3208963179088902E-2</v>
      </c>
      <c r="W13" s="14">
        <v>0.155096062273752</v>
      </c>
      <c r="X13" s="14">
        <v>0.14471330726946099</v>
      </c>
      <c r="Y13" s="14">
        <v>0.14603055172908899</v>
      </c>
      <c r="Z13" s="14">
        <v>0.23162175480727801</v>
      </c>
      <c r="AA13" s="14">
        <v>0.18137701621371699</v>
      </c>
      <c r="AB13" s="14">
        <v>0.19217817790533501</v>
      </c>
      <c r="AC13" s="14">
        <v>0.245666624524808</v>
      </c>
      <c r="AD13" s="14">
        <v>0.13223569165591401</v>
      </c>
      <c r="AE13" s="14"/>
      <c r="AF13" s="14">
        <v>6.7119985557945794E-2</v>
      </c>
      <c r="AG13" s="14">
        <v>0.28001200618021499</v>
      </c>
      <c r="AH13" s="14">
        <v>7.2130965483488907E-2</v>
      </c>
      <c r="AI13" s="14"/>
      <c r="AJ13" s="14">
        <v>6.4220634369947294E-2</v>
      </c>
      <c r="AK13" s="14">
        <v>0.26458409944347999</v>
      </c>
      <c r="AL13" s="14">
        <v>0.291311607960415</v>
      </c>
      <c r="AM13" s="14">
        <v>0</v>
      </c>
      <c r="AN13" s="14">
        <v>9.3704331990350706E-2</v>
      </c>
      <c r="AO13" s="14"/>
      <c r="AP13" s="14">
        <v>8.5432305507578604E-2</v>
      </c>
      <c r="AQ13" s="14">
        <v>0.21918214986107201</v>
      </c>
      <c r="AR13" s="14">
        <v>0.270487655038118</v>
      </c>
      <c r="AS13" s="14">
        <v>4.0646782467835497E-3</v>
      </c>
      <c r="AT13" s="14">
        <v>0.105527166186223</v>
      </c>
      <c r="AU13" s="14"/>
      <c r="AV13" s="14" t="s">
        <v>84</v>
      </c>
      <c r="AW13" s="14">
        <v>0.19084716832619</v>
      </c>
      <c r="AX13" s="14">
        <v>0.19849795661668099</v>
      </c>
      <c r="AY13" s="14">
        <v>0.18710275406492599</v>
      </c>
      <c r="AZ13" s="14">
        <v>0.24886356288559899</v>
      </c>
      <c r="BA13" s="14"/>
      <c r="BB13" s="14">
        <v>5.9115784409104997E-2</v>
      </c>
      <c r="BC13" s="14">
        <v>0</v>
      </c>
      <c r="BD13" s="14">
        <v>6.55844800106231E-2</v>
      </c>
      <c r="BE13" s="14"/>
      <c r="BF13" s="14">
        <v>5.0250543910586198E-2</v>
      </c>
    </row>
    <row r="14" spans="2:58" x14ac:dyDescent="0.35">
      <c r="B14" s="15" t="s">
        <v>141</v>
      </c>
      <c r="C14" s="20">
        <v>0.11205510627330301</v>
      </c>
      <c r="D14" s="20">
        <v>6.5721842384100407E-2</v>
      </c>
      <c r="E14" s="20">
        <v>0.15670654879547999</v>
      </c>
      <c r="F14" s="20"/>
      <c r="G14" s="20">
        <v>0.146492187666285</v>
      </c>
      <c r="H14" s="20">
        <v>9.9445404589012507E-2</v>
      </c>
      <c r="I14" s="20">
        <v>0.117172404693367</v>
      </c>
      <c r="J14" s="20">
        <v>0.103532285002017</v>
      </c>
      <c r="K14" s="20">
        <v>0.10923508896091901</v>
      </c>
      <c r="L14" s="20">
        <v>0.10407459277421401</v>
      </c>
      <c r="M14" s="20"/>
      <c r="N14" s="20">
        <v>9.6187895270342896E-2</v>
      </c>
      <c r="O14" s="20">
        <v>8.8820460837846005E-2</v>
      </c>
      <c r="P14" s="20">
        <v>0.111932726533789</v>
      </c>
      <c r="Q14" s="20">
        <v>0.15160771101401199</v>
      </c>
      <c r="R14" s="20"/>
      <c r="S14" s="20">
        <v>9.0844410839131501E-2</v>
      </c>
      <c r="T14" s="20">
        <v>0.120803886069506</v>
      </c>
      <c r="U14" s="20">
        <v>0.11023370673848699</v>
      </c>
      <c r="V14" s="20">
        <v>0.13222208998100901</v>
      </c>
      <c r="W14" s="20">
        <v>0.114867565739255</v>
      </c>
      <c r="X14" s="20">
        <v>0.12222760702949501</v>
      </c>
      <c r="Y14" s="20">
        <v>0.152308051016003</v>
      </c>
      <c r="Z14" s="20">
        <v>7.0105977830031405E-2</v>
      </c>
      <c r="AA14" s="20">
        <v>0.100676286709136</v>
      </c>
      <c r="AB14" s="20">
        <v>9.6296511490563702E-2</v>
      </c>
      <c r="AC14" s="20">
        <v>9.46174789815587E-2</v>
      </c>
      <c r="AD14" s="20">
        <v>0.14717529312003499</v>
      </c>
      <c r="AE14" s="20"/>
      <c r="AF14" s="20">
        <v>9.38715674411391E-2</v>
      </c>
      <c r="AG14" s="20">
        <v>6.8542373407862706E-2</v>
      </c>
      <c r="AH14" s="20">
        <v>0.24043886762206501</v>
      </c>
      <c r="AI14" s="20"/>
      <c r="AJ14" s="20">
        <v>9.5577352504884694E-2</v>
      </c>
      <c r="AK14" s="20">
        <v>8.1064160582522193E-2</v>
      </c>
      <c r="AL14" s="20">
        <v>5.5863857698529501E-2</v>
      </c>
      <c r="AM14" s="20">
        <v>0</v>
      </c>
      <c r="AN14" s="20">
        <v>0.21949848151666401</v>
      </c>
      <c r="AO14" s="20"/>
      <c r="AP14" s="20">
        <v>9.6945761990232707E-2</v>
      </c>
      <c r="AQ14" s="20">
        <v>8.5947922916513805E-2</v>
      </c>
      <c r="AR14" s="20">
        <v>0.13411724305838599</v>
      </c>
      <c r="AS14" s="20">
        <v>2.9379811373330299E-2</v>
      </c>
      <c r="AT14" s="20">
        <v>0.26287556691602398</v>
      </c>
      <c r="AU14" s="20"/>
      <c r="AV14" s="20" t="s">
        <v>84</v>
      </c>
      <c r="AW14" s="20">
        <v>0.108798298533759</v>
      </c>
      <c r="AX14" s="20">
        <v>9.4316279659888799E-2</v>
      </c>
      <c r="AY14" s="20">
        <v>8.0644660682200497E-2</v>
      </c>
      <c r="AZ14" s="20">
        <v>7.2655276715132902E-2</v>
      </c>
      <c r="BA14" s="20"/>
      <c r="BB14" s="20">
        <v>0.128665137924556</v>
      </c>
      <c r="BC14" s="20">
        <v>2.96648550695453E-2</v>
      </c>
      <c r="BD14" s="20">
        <v>0.134964356175682</v>
      </c>
      <c r="BE14" s="20"/>
      <c r="BF14" s="20">
        <v>9.3383671926754702E-2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G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7" width="20.6328125" customWidth="1"/>
  </cols>
  <sheetData>
    <row r="2" spans="2:7" ht="40" customHeight="1" x14ac:dyDescent="0.35">
      <c r="D2" s="30" t="s">
        <v>152</v>
      </c>
      <c r="E2" s="27"/>
      <c r="F2" s="27"/>
      <c r="G2" s="27"/>
    </row>
    <row r="6" spans="2:7" ht="50" customHeight="1" x14ac:dyDescent="0.35">
      <c r="B6" s="17" t="s">
        <v>15</v>
      </c>
      <c r="C6" s="17" t="s">
        <v>100</v>
      </c>
      <c r="D6" s="17" t="s">
        <v>104</v>
      </c>
      <c r="E6" s="17" t="s">
        <v>102</v>
      </c>
      <c r="F6" s="17" t="s">
        <v>101</v>
      </c>
    </row>
    <row r="7" spans="2:7" x14ac:dyDescent="0.35">
      <c r="B7" s="15" t="s">
        <v>147</v>
      </c>
      <c r="C7" s="14">
        <v>0.13668232713521</v>
      </c>
      <c r="D7" s="14">
        <v>0.33547772616132099</v>
      </c>
      <c r="E7" s="14">
        <v>0.32529770597306101</v>
      </c>
      <c r="F7" s="14">
        <v>0.308849617252338</v>
      </c>
    </row>
    <row r="8" spans="2:7" x14ac:dyDescent="0.35">
      <c r="B8" s="15" t="s">
        <v>148</v>
      </c>
      <c r="C8" s="14">
        <v>0.13566502570414099</v>
      </c>
      <c r="D8" s="14">
        <v>0.200148626762921</v>
      </c>
      <c r="E8" s="14">
        <v>0.19217385507660001</v>
      </c>
      <c r="F8" s="14">
        <v>0.140759383844834</v>
      </c>
    </row>
    <row r="9" spans="2:7" x14ac:dyDescent="0.35">
      <c r="B9" s="15" t="s">
        <v>149</v>
      </c>
      <c r="C9" s="14">
        <v>0.14130176113929399</v>
      </c>
      <c r="D9" s="14">
        <v>0.14803250917277699</v>
      </c>
      <c r="E9" s="14">
        <v>0.193695782024598</v>
      </c>
      <c r="F9" s="14">
        <v>0.129580667330711</v>
      </c>
    </row>
    <row r="10" spans="2:7" x14ac:dyDescent="0.35">
      <c r="B10" s="15" t="s">
        <v>150</v>
      </c>
      <c r="C10" s="14">
        <v>0.161191039015502</v>
      </c>
      <c r="D10" s="14">
        <v>0.11700212448205501</v>
      </c>
      <c r="E10" s="14">
        <v>9.6814410626838598E-2</v>
      </c>
      <c r="F10" s="14">
        <v>0.10744826330761</v>
      </c>
    </row>
    <row r="11" spans="2:7" x14ac:dyDescent="0.35">
      <c r="B11" s="15" t="s">
        <v>151</v>
      </c>
      <c r="C11" s="14">
        <v>0.38510706615344298</v>
      </c>
      <c r="D11" s="14">
        <v>0.14684716428924799</v>
      </c>
      <c r="E11" s="14">
        <v>8.1538735489060404E-2</v>
      </c>
      <c r="F11" s="14">
        <v>0.19339953723526601</v>
      </c>
    </row>
    <row r="12" spans="2:7" x14ac:dyDescent="0.35">
      <c r="B12" s="15" t="s">
        <v>141</v>
      </c>
      <c r="C12" s="14">
        <v>4.0052780852410402E-2</v>
      </c>
      <c r="D12" s="14">
        <v>5.24918491316783E-2</v>
      </c>
      <c r="E12" s="14">
        <v>0.110479510809842</v>
      </c>
      <c r="F12" s="14">
        <v>0.119962531029241</v>
      </c>
    </row>
    <row r="13" spans="2:7" x14ac:dyDescent="0.35">
      <c r="B13" s="16"/>
      <c r="C13" s="16"/>
      <c r="D13" s="16"/>
      <c r="E13" s="16"/>
      <c r="F13" s="16"/>
    </row>
    <row r="14" spans="2:7" x14ac:dyDescent="0.35">
      <c r="B14" t="s">
        <v>80</v>
      </c>
    </row>
    <row r="15" spans="2:7" x14ac:dyDescent="0.35">
      <c r="B15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153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147</v>
      </c>
      <c r="C9" s="14">
        <v>0.13668232713521</v>
      </c>
      <c r="D9" s="14">
        <v>0.14494216220758499</v>
      </c>
      <c r="E9" s="14">
        <v>0.12900441692119699</v>
      </c>
      <c r="F9" s="14"/>
      <c r="G9" s="14">
        <v>0.14792019540409301</v>
      </c>
      <c r="H9" s="14">
        <v>0.14295652664835901</v>
      </c>
      <c r="I9" s="14">
        <v>0.15612967961075699</v>
      </c>
      <c r="J9" s="14">
        <v>0.108200018570319</v>
      </c>
      <c r="K9" s="14">
        <v>0.13174674243651399</v>
      </c>
      <c r="L9" s="14">
        <v>0.13483276762094301</v>
      </c>
      <c r="M9" s="14"/>
      <c r="N9" s="14">
        <v>0.111072938489078</v>
      </c>
      <c r="O9" s="14">
        <v>0.145163190198422</v>
      </c>
      <c r="P9" s="14">
        <v>0.14548108475250501</v>
      </c>
      <c r="Q9" s="14">
        <v>0.14582346247040401</v>
      </c>
      <c r="R9" s="14"/>
      <c r="S9" s="14">
        <v>0.18095368763554501</v>
      </c>
      <c r="T9" s="14">
        <v>0.123092075368082</v>
      </c>
      <c r="U9" s="14">
        <v>0.11559153039532701</v>
      </c>
      <c r="V9" s="14">
        <v>0.13729151373276</v>
      </c>
      <c r="W9" s="14">
        <v>0.149132097630963</v>
      </c>
      <c r="X9" s="14">
        <v>0.17095538109946401</v>
      </c>
      <c r="Y9" s="14">
        <v>0.124413268305302</v>
      </c>
      <c r="Z9" s="14">
        <v>0.130105075483815</v>
      </c>
      <c r="AA9" s="14">
        <v>0.10442801710430701</v>
      </c>
      <c r="AB9" s="14">
        <v>0.11091945307739599</v>
      </c>
      <c r="AC9" s="14">
        <v>0.134844598170859</v>
      </c>
      <c r="AD9" s="14">
        <v>0.15113252719248901</v>
      </c>
      <c r="AE9" s="14"/>
      <c r="AF9" s="14">
        <v>0.13190142899132201</v>
      </c>
      <c r="AG9" s="14">
        <v>0.122298076572743</v>
      </c>
      <c r="AH9" s="14">
        <v>0.20491184926938799</v>
      </c>
      <c r="AI9" s="14"/>
      <c r="AJ9" s="14">
        <v>0.22198562078622899</v>
      </c>
      <c r="AK9" s="14">
        <v>7.1975156386679007E-2</v>
      </c>
      <c r="AL9" s="14">
        <v>7.87066084248398E-2</v>
      </c>
      <c r="AM9" s="14">
        <v>0</v>
      </c>
      <c r="AN9" s="14">
        <v>0.18374395649539399</v>
      </c>
      <c r="AO9" s="14"/>
      <c r="AP9" s="14">
        <v>0.39416627839144702</v>
      </c>
      <c r="AQ9" s="14">
        <v>7.4293224225549306E-2</v>
      </c>
      <c r="AR9" s="14">
        <v>6.9754271918335706E-2</v>
      </c>
      <c r="AS9" s="14">
        <v>5.5497185068979098E-2</v>
      </c>
      <c r="AT9" s="14">
        <v>0.120325428622835</v>
      </c>
      <c r="AU9" s="14"/>
      <c r="AV9" s="14" t="s">
        <v>84</v>
      </c>
      <c r="AW9" s="14">
        <v>0.113612630201437</v>
      </c>
      <c r="AX9" s="14">
        <v>0.13271662421866701</v>
      </c>
      <c r="AY9" s="14">
        <v>0.154381747794573</v>
      </c>
      <c r="AZ9" s="14">
        <v>9.1583486749305804E-2</v>
      </c>
      <c r="BA9" s="14"/>
      <c r="BB9" s="14">
        <v>7.0448054179525904E-2</v>
      </c>
      <c r="BC9" s="14">
        <v>5.2334477648783698E-2</v>
      </c>
      <c r="BD9" s="14">
        <v>0.10596918209586299</v>
      </c>
      <c r="BE9" s="14"/>
      <c r="BF9" s="14">
        <v>7.5363445287907102E-2</v>
      </c>
    </row>
    <row r="10" spans="2:58" x14ac:dyDescent="0.35">
      <c r="B10" s="15" t="s">
        <v>148</v>
      </c>
      <c r="C10" s="14">
        <v>0.13566502570414099</v>
      </c>
      <c r="D10" s="14">
        <v>0.13281340575793499</v>
      </c>
      <c r="E10" s="14">
        <v>0.13885567052877901</v>
      </c>
      <c r="F10" s="14"/>
      <c r="G10" s="14">
        <v>0.11411153918696</v>
      </c>
      <c r="H10" s="14">
        <v>0.114865908370454</v>
      </c>
      <c r="I10" s="14">
        <v>0.11258785415407099</v>
      </c>
      <c r="J10" s="14">
        <v>0.136855741088275</v>
      </c>
      <c r="K10" s="14">
        <v>0.12059307235700201</v>
      </c>
      <c r="L10" s="14">
        <v>0.194829089594558</v>
      </c>
      <c r="M10" s="14"/>
      <c r="N10" s="14">
        <v>0.135300722349879</v>
      </c>
      <c r="O10" s="14">
        <v>0.13227127470556299</v>
      </c>
      <c r="P10" s="14">
        <v>0.13343793671940099</v>
      </c>
      <c r="Q10" s="14">
        <v>0.14209732557669</v>
      </c>
      <c r="R10" s="14"/>
      <c r="S10" s="14">
        <v>0.12334336643577599</v>
      </c>
      <c r="T10" s="14">
        <v>0.16277400514377199</v>
      </c>
      <c r="U10" s="14">
        <v>0.183083485796393</v>
      </c>
      <c r="V10" s="14">
        <v>0.202089091094449</v>
      </c>
      <c r="W10" s="14">
        <v>0.14050515529879701</v>
      </c>
      <c r="X10" s="14">
        <v>0.123225426560019</v>
      </c>
      <c r="Y10" s="14">
        <v>0.105601591157227</v>
      </c>
      <c r="Z10" s="14">
        <v>8.4762864357687706E-2</v>
      </c>
      <c r="AA10" s="14">
        <v>9.9745147210528101E-2</v>
      </c>
      <c r="AB10" s="14">
        <v>0.14887657341612301</v>
      </c>
      <c r="AC10" s="14">
        <v>9.5775485633167803E-2</v>
      </c>
      <c r="AD10" s="14">
        <v>8.2326580540055205E-2</v>
      </c>
      <c r="AE10" s="14"/>
      <c r="AF10" s="14">
        <v>0.154874065300832</v>
      </c>
      <c r="AG10" s="14">
        <v>0.12145421193323799</v>
      </c>
      <c r="AH10" s="14">
        <v>0.13719143953513899</v>
      </c>
      <c r="AI10" s="14"/>
      <c r="AJ10" s="14">
        <v>0.21088339376297</v>
      </c>
      <c r="AK10" s="14">
        <v>7.9722187680720299E-2</v>
      </c>
      <c r="AL10" s="14">
        <v>0.15215883227978699</v>
      </c>
      <c r="AM10" s="14">
        <v>0</v>
      </c>
      <c r="AN10" s="14">
        <v>0.12135969946931401</v>
      </c>
      <c r="AO10" s="14"/>
      <c r="AP10" s="14">
        <v>0.30589211342774902</v>
      </c>
      <c r="AQ10" s="14">
        <v>7.5386572770494403E-2</v>
      </c>
      <c r="AR10" s="14">
        <v>0.17933374804647101</v>
      </c>
      <c r="AS10" s="14">
        <v>0.10938087115386801</v>
      </c>
      <c r="AT10" s="14">
        <v>0.13534071044193199</v>
      </c>
      <c r="AU10" s="14"/>
      <c r="AV10" s="14" t="s">
        <v>84</v>
      </c>
      <c r="AW10" s="14">
        <v>0.114061821648945</v>
      </c>
      <c r="AX10" s="14">
        <v>0.13608198081739101</v>
      </c>
      <c r="AY10" s="14">
        <v>9.9233461008324406E-2</v>
      </c>
      <c r="AZ10" s="14">
        <v>0.165910639816086</v>
      </c>
      <c r="BA10" s="14"/>
      <c r="BB10" s="14">
        <v>4.5666243345013999E-2</v>
      </c>
      <c r="BC10" s="14">
        <v>0.112192856521455</v>
      </c>
      <c r="BD10" s="14">
        <v>0.173137606984304</v>
      </c>
      <c r="BE10" s="14"/>
      <c r="BF10" s="14">
        <v>0.115961686625631</v>
      </c>
    </row>
    <row r="11" spans="2:58" x14ac:dyDescent="0.35">
      <c r="B11" s="15" t="s">
        <v>149</v>
      </c>
      <c r="C11" s="14">
        <v>0.14130176113929399</v>
      </c>
      <c r="D11" s="14">
        <v>0.14546204780803099</v>
      </c>
      <c r="E11" s="14">
        <v>0.13663616730465999</v>
      </c>
      <c r="F11" s="14"/>
      <c r="G11" s="14">
        <v>0.13871003522723599</v>
      </c>
      <c r="H11" s="14">
        <v>0.14827348429218401</v>
      </c>
      <c r="I11" s="14">
        <v>0.12618451977168799</v>
      </c>
      <c r="J11" s="14">
        <v>0.12109916546897501</v>
      </c>
      <c r="K11" s="14">
        <v>0.144613128485022</v>
      </c>
      <c r="L11" s="14">
        <v>0.163884584232452</v>
      </c>
      <c r="M11" s="14"/>
      <c r="N11" s="14">
        <v>0.14525774433248201</v>
      </c>
      <c r="O11" s="14">
        <v>0.12114486495128</v>
      </c>
      <c r="P11" s="14">
        <v>0.16459973169006001</v>
      </c>
      <c r="Q11" s="14">
        <v>0.138011078743422</v>
      </c>
      <c r="R11" s="14"/>
      <c r="S11" s="14">
        <v>0.15717047447104901</v>
      </c>
      <c r="T11" s="14">
        <v>0.161159546572132</v>
      </c>
      <c r="U11" s="14">
        <v>0.105382055427827</v>
      </c>
      <c r="V11" s="14">
        <v>0.18669350528044101</v>
      </c>
      <c r="W11" s="14">
        <v>0.117578993907954</v>
      </c>
      <c r="X11" s="14">
        <v>0.14114722168409999</v>
      </c>
      <c r="Y11" s="14">
        <v>0.12652985445826201</v>
      </c>
      <c r="Z11" s="14">
        <v>9.7177248160883897E-2</v>
      </c>
      <c r="AA11" s="14">
        <v>0.114685070039326</v>
      </c>
      <c r="AB11" s="14">
        <v>0.16690224547331101</v>
      </c>
      <c r="AC11" s="14">
        <v>0.111978097542904</v>
      </c>
      <c r="AD11" s="14">
        <v>0.164640804041644</v>
      </c>
      <c r="AE11" s="14"/>
      <c r="AF11" s="14">
        <v>0.17661460420512301</v>
      </c>
      <c r="AG11" s="14">
        <v>0.110488112574745</v>
      </c>
      <c r="AH11" s="14">
        <v>0.15382722227145901</v>
      </c>
      <c r="AI11" s="14"/>
      <c r="AJ11" s="14">
        <v>0.175880687454849</v>
      </c>
      <c r="AK11" s="14">
        <v>9.7868273670151995E-2</v>
      </c>
      <c r="AL11" s="14">
        <v>0.17528483567268499</v>
      </c>
      <c r="AM11" s="14">
        <v>0.209342519925933</v>
      </c>
      <c r="AN11" s="14">
        <v>0.14568378662803699</v>
      </c>
      <c r="AO11" s="14"/>
      <c r="AP11" s="14">
        <v>0.15758430238117799</v>
      </c>
      <c r="AQ11" s="14">
        <v>0.102420320901634</v>
      </c>
      <c r="AR11" s="14">
        <v>0.14605427193413301</v>
      </c>
      <c r="AS11" s="14">
        <v>0.17683655892434</v>
      </c>
      <c r="AT11" s="14">
        <v>0.220835919255988</v>
      </c>
      <c r="AU11" s="14"/>
      <c r="AV11" s="14" t="s">
        <v>84</v>
      </c>
      <c r="AW11" s="14">
        <v>0.12960190844525801</v>
      </c>
      <c r="AX11" s="14">
        <v>0.129258128247739</v>
      </c>
      <c r="AY11" s="14">
        <v>0.135418904086752</v>
      </c>
      <c r="AZ11" s="14">
        <v>0.149341527064699</v>
      </c>
      <c r="BA11" s="14"/>
      <c r="BB11" s="14">
        <v>0.119820576457009</v>
      </c>
      <c r="BC11" s="14">
        <v>0.20274954115108501</v>
      </c>
      <c r="BD11" s="14">
        <v>0.277713429139608</v>
      </c>
      <c r="BE11" s="14"/>
      <c r="BF11" s="14">
        <v>0.19710906733307301</v>
      </c>
    </row>
    <row r="12" spans="2:58" x14ac:dyDescent="0.35">
      <c r="B12" s="15" t="s">
        <v>150</v>
      </c>
      <c r="C12" s="14">
        <v>0.161191039015502</v>
      </c>
      <c r="D12" s="14">
        <v>0.16564204520920001</v>
      </c>
      <c r="E12" s="14">
        <v>0.15731209439343899</v>
      </c>
      <c r="F12" s="14"/>
      <c r="G12" s="14">
        <v>0.162955745013068</v>
      </c>
      <c r="H12" s="14">
        <v>0.175457499247029</v>
      </c>
      <c r="I12" s="14">
        <v>0.148061032123286</v>
      </c>
      <c r="J12" s="14">
        <v>0.149920554801069</v>
      </c>
      <c r="K12" s="14">
        <v>0.153403004095608</v>
      </c>
      <c r="L12" s="14">
        <v>0.17351318970896801</v>
      </c>
      <c r="M12" s="14"/>
      <c r="N12" s="14">
        <v>0.21883313960089201</v>
      </c>
      <c r="O12" s="14">
        <v>0.129350161344023</v>
      </c>
      <c r="P12" s="14">
        <v>0.14624010393769701</v>
      </c>
      <c r="Q12" s="14">
        <v>0.146023769754207</v>
      </c>
      <c r="R12" s="14"/>
      <c r="S12" s="14">
        <v>0.19557919133715601</v>
      </c>
      <c r="T12" s="14">
        <v>0.15568319353770199</v>
      </c>
      <c r="U12" s="14">
        <v>0.15205522330636001</v>
      </c>
      <c r="V12" s="14">
        <v>0.115280108549644</v>
      </c>
      <c r="W12" s="14">
        <v>0.21922207843742</v>
      </c>
      <c r="X12" s="14">
        <v>0.173636470293726</v>
      </c>
      <c r="Y12" s="14">
        <v>0.15464069878113701</v>
      </c>
      <c r="Z12" s="14">
        <v>0.203349152199332</v>
      </c>
      <c r="AA12" s="14">
        <v>0.15952390481565601</v>
      </c>
      <c r="AB12" s="14">
        <v>0.117106356225237</v>
      </c>
      <c r="AC12" s="14">
        <v>0.14014537518141901</v>
      </c>
      <c r="AD12" s="14">
        <v>0.14853960918205</v>
      </c>
      <c r="AE12" s="14"/>
      <c r="AF12" s="14">
        <v>0.15521481418626601</v>
      </c>
      <c r="AG12" s="14">
        <v>0.185729111647329</v>
      </c>
      <c r="AH12" s="14">
        <v>0.10482691749526001</v>
      </c>
      <c r="AI12" s="14"/>
      <c r="AJ12" s="14">
        <v>0.149823054173996</v>
      </c>
      <c r="AK12" s="14">
        <v>0.19177867538194701</v>
      </c>
      <c r="AL12" s="14">
        <v>0.19801847098905001</v>
      </c>
      <c r="AM12" s="14">
        <v>0.172725112572961</v>
      </c>
      <c r="AN12" s="14">
        <v>8.6542348667362698E-2</v>
      </c>
      <c r="AO12" s="14"/>
      <c r="AP12" s="14">
        <v>6.6668378290481806E-2</v>
      </c>
      <c r="AQ12" s="14">
        <v>0.197440966630193</v>
      </c>
      <c r="AR12" s="14">
        <v>0.22517254093775699</v>
      </c>
      <c r="AS12" s="14">
        <v>0.20210965212890999</v>
      </c>
      <c r="AT12" s="14">
        <v>0.15970963507274499</v>
      </c>
      <c r="AU12" s="14"/>
      <c r="AV12" s="14" t="s">
        <v>84</v>
      </c>
      <c r="AW12" s="14">
        <v>0.17614979915102899</v>
      </c>
      <c r="AX12" s="14">
        <v>0.17504694999232201</v>
      </c>
      <c r="AY12" s="14">
        <v>0.22439268577730401</v>
      </c>
      <c r="AZ12" s="14">
        <v>0.16173559725341799</v>
      </c>
      <c r="BA12" s="14"/>
      <c r="BB12" s="14">
        <v>0.24839817169533901</v>
      </c>
      <c r="BC12" s="14">
        <v>0.21594771570329299</v>
      </c>
      <c r="BD12" s="14">
        <v>0.18062990972521401</v>
      </c>
      <c r="BE12" s="14"/>
      <c r="BF12" s="14">
        <v>0.21873215198974399</v>
      </c>
    </row>
    <row r="13" spans="2:58" x14ac:dyDescent="0.35">
      <c r="B13" s="15" t="s">
        <v>151</v>
      </c>
      <c r="C13" s="14">
        <v>0.38510706615344298</v>
      </c>
      <c r="D13" s="14">
        <v>0.38526866186992098</v>
      </c>
      <c r="E13" s="14">
        <v>0.38414566830848601</v>
      </c>
      <c r="F13" s="14"/>
      <c r="G13" s="14">
        <v>0.37331998303154601</v>
      </c>
      <c r="H13" s="14">
        <v>0.34744103035295698</v>
      </c>
      <c r="I13" s="14">
        <v>0.40283361282064201</v>
      </c>
      <c r="J13" s="14">
        <v>0.459507266753509</v>
      </c>
      <c r="K13" s="14">
        <v>0.43239173477510401</v>
      </c>
      <c r="L13" s="14">
        <v>0.316730908046714</v>
      </c>
      <c r="M13" s="14"/>
      <c r="N13" s="14">
        <v>0.35161186723253302</v>
      </c>
      <c r="O13" s="14">
        <v>0.447995483534044</v>
      </c>
      <c r="P13" s="14">
        <v>0.37020767666614701</v>
      </c>
      <c r="Q13" s="14">
        <v>0.36830102769157502</v>
      </c>
      <c r="R13" s="14"/>
      <c r="S13" s="14">
        <v>0.294307543902387</v>
      </c>
      <c r="T13" s="14">
        <v>0.36309709328294498</v>
      </c>
      <c r="U13" s="14">
        <v>0.413221708671481</v>
      </c>
      <c r="V13" s="14">
        <v>0.32082853593070099</v>
      </c>
      <c r="W13" s="14">
        <v>0.327645503344971</v>
      </c>
      <c r="X13" s="14">
        <v>0.33677656774836101</v>
      </c>
      <c r="Y13" s="14">
        <v>0.44727895463329898</v>
      </c>
      <c r="Z13" s="14">
        <v>0.43677269042289202</v>
      </c>
      <c r="AA13" s="14">
        <v>0.48666158633691903</v>
      </c>
      <c r="AB13" s="14">
        <v>0.434810739554087</v>
      </c>
      <c r="AC13" s="14">
        <v>0.47913531160295297</v>
      </c>
      <c r="AD13" s="14">
        <v>0.38892510508399503</v>
      </c>
      <c r="AE13" s="14"/>
      <c r="AF13" s="14">
        <v>0.35656814936763498</v>
      </c>
      <c r="AG13" s="14">
        <v>0.43036684947275999</v>
      </c>
      <c r="AH13" s="14">
        <v>0.29803017849253699</v>
      </c>
      <c r="AI13" s="14"/>
      <c r="AJ13" s="14">
        <v>0.22351365203100501</v>
      </c>
      <c r="AK13" s="14">
        <v>0.52772537208219605</v>
      </c>
      <c r="AL13" s="14">
        <v>0.38830293737511601</v>
      </c>
      <c r="AM13" s="14">
        <v>0.61793236750110703</v>
      </c>
      <c r="AN13" s="14">
        <v>0.35171746336872201</v>
      </c>
      <c r="AO13" s="14"/>
      <c r="AP13" s="14">
        <v>5.8235263866644599E-2</v>
      </c>
      <c r="AQ13" s="14">
        <v>0.51756361824095998</v>
      </c>
      <c r="AR13" s="14">
        <v>0.339764065114596</v>
      </c>
      <c r="AS13" s="14">
        <v>0.44456283032146898</v>
      </c>
      <c r="AT13" s="14">
        <v>0.26828029470537801</v>
      </c>
      <c r="AU13" s="14"/>
      <c r="AV13" s="14" t="s">
        <v>84</v>
      </c>
      <c r="AW13" s="14">
        <v>0.424268331983781</v>
      </c>
      <c r="AX13" s="14">
        <v>0.38540544559374201</v>
      </c>
      <c r="AY13" s="14">
        <v>0.35565255888069802</v>
      </c>
      <c r="AZ13" s="14">
        <v>0.39371957364558102</v>
      </c>
      <c r="BA13" s="14"/>
      <c r="BB13" s="14">
        <v>0.48624395880593002</v>
      </c>
      <c r="BC13" s="14">
        <v>0.41677540897538301</v>
      </c>
      <c r="BD13" s="14">
        <v>0.21048749926794</v>
      </c>
      <c r="BE13" s="14"/>
      <c r="BF13" s="14">
        <v>0.37065213619175802</v>
      </c>
    </row>
    <row r="14" spans="2:58" x14ac:dyDescent="0.35">
      <c r="B14" s="15" t="s">
        <v>141</v>
      </c>
      <c r="C14" s="20">
        <v>4.0052780852410402E-2</v>
      </c>
      <c r="D14" s="20">
        <v>2.5871677147329099E-2</v>
      </c>
      <c r="E14" s="20">
        <v>5.4045982543439598E-2</v>
      </c>
      <c r="F14" s="20"/>
      <c r="G14" s="20">
        <v>6.2982502137098106E-2</v>
      </c>
      <c r="H14" s="20">
        <v>7.1005551089017502E-2</v>
      </c>
      <c r="I14" s="20">
        <v>5.4203301519556303E-2</v>
      </c>
      <c r="J14" s="20">
        <v>2.4417253317851901E-2</v>
      </c>
      <c r="K14" s="20">
        <v>1.7252317850749498E-2</v>
      </c>
      <c r="L14" s="20">
        <v>1.6209460796366201E-2</v>
      </c>
      <c r="M14" s="20"/>
      <c r="N14" s="20">
        <v>3.7923587995135601E-2</v>
      </c>
      <c r="O14" s="20">
        <v>2.4075025266667702E-2</v>
      </c>
      <c r="P14" s="20">
        <v>4.0033466234190497E-2</v>
      </c>
      <c r="Q14" s="20">
        <v>5.9743335763702603E-2</v>
      </c>
      <c r="R14" s="20"/>
      <c r="S14" s="20">
        <v>4.8645736218087099E-2</v>
      </c>
      <c r="T14" s="20">
        <v>3.4194086095366498E-2</v>
      </c>
      <c r="U14" s="20">
        <v>3.06659964026114E-2</v>
      </c>
      <c r="V14" s="20">
        <v>3.7817245412005297E-2</v>
      </c>
      <c r="W14" s="20">
        <v>4.5916171379895697E-2</v>
      </c>
      <c r="X14" s="20">
        <v>5.4258932614329597E-2</v>
      </c>
      <c r="Y14" s="20">
        <v>4.1535632664773101E-2</v>
      </c>
      <c r="Z14" s="20">
        <v>4.7832969375389597E-2</v>
      </c>
      <c r="AA14" s="20">
        <v>3.4956274493265098E-2</v>
      </c>
      <c r="AB14" s="20">
        <v>2.1384632253846701E-2</v>
      </c>
      <c r="AC14" s="20">
        <v>3.81211318686977E-2</v>
      </c>
      <c r="AD14" s="20">
        <v>6.4435373959766604E-2</v>
      </c>
      <c r="AE14" s="20"/>
      <c r="AF14" s="20">
        <v>2.4826937948822798E-2</v>
      </c>
      <c r="AG14" s="20">
        <v>2.9663637799184999E-2</v>
      </c>
      <c r="AH14" s="20">
        <v>0.101212392936217</v>
      </c>
      <c r="AI14" s="20"/>
      <c r="AJ14" s="20">
        <v>1.7913591790950902E-2</v>
      </c>
      <c r="AK14" s="20">
        <v>3.09303347983057E-2</v>
      </c>
      <c r="AL14" s="20">
        <v>7.5283152585221497E-3</v>
      </c>
      <c r="AM14" s="20">
        <v>0</v>
      </c>
      <c r="AN14" s="20">
        <v>0.11095274537117</v>
      </c>
      <c r="AO14" s="20"/>
      <c r="AP14" s="20">
        <v>1.7453663642499999E-2</v>
      </c>
      <c r="AQ14" s="20">
        <v>3.2895297231169601E-2</v>
      </c>
      <c r="AR14" s="20">
        <v>3.9921102048707101E-2</v>
      </c>
      <c r="AS14" s="20">
        <v>1.16129024024333E-2</v>
      </c>
      <c r="AT14" s="20">
        <v>9.5508011901122E-2</v>
      </c>
      <c r="AU14" s="20"/>
      <c r="AV14" s="20" t="s">
        <v>84</v>
      </c>
      <c r="AW14" s="20">
        <v>4.2305508569550003E-2</v>
      </c>
      <c r="AX14" s="20">
        <v>4.1490871130139398E-2</v>
      </c>
      <c r="AY14" s="20">
        <v>3.09206424523484E-2</v>
      </c>
      <c r="AZ14" s="20">
        <v>3.7709175470911203E-2</v>
      </c>
      <c r="BA14" s="20"/>
      <c r="BB14" s="20">
        <v>2.9422995517182599E-2</v>
      </c>
      <c r="BC14" s="20">
        <v>0</v>
      </c>
      <c r="BD14" s="20">
        <v>5.20623727870713E-2</v>
      </c>
      <c r="BE14" s="20"/>
      <c r="BF14" s="20">
        <v>2.21815125718865E-2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154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147</v>
      </c>
      <c r="C9" s="14">
        <v>0.33547772616132099</v>
      </c>
      <c r="D9" s="14">
        <v>0.34353482992378298</v>
      </c>
      <c r="E9" s="14">
        <v>0.32858517277360499</v>
      </c>
      <c r="F9" s="14"/>
      <c r="G9" s="14">
        <v>0.34341332672927499</v>
      </c>
      <c r="H9" s="14">
        <v>0.392119171129095</v>
      </c>
      <c r="I9" s="14">
        <v>0.372731307389083</v>
      </c>
      <c r="J9" s="14">
        <v>0.31838546691507302</v>
      </c>
      <c r="K9" s="14">
        <v>0.31150713834745802</v>
      </c>
      <c r="L9" s="14">
        <v>0.28392919781814102</v>
      </c>
      <c r="M9" s="14"/>
      <c r="N9" s="14">
        <v>0.328078151699356</v>
      </c>
      <c r="O9" s="14">
        <v>0.34693195850408898</v>
      </c>
      <c r="P9" s="14">
        <v>0.35327228193301702</v>
      </c>
      <c r="Q9" s="14">
        <v>0.313821137360344</v>
      </c>
      <c r="R9" s="14"/>
      <c r="S9" s="14">
        <v>0.41087324180040102</v>
      </c>
      <c r="T9" s="14">
        <v>0.27127406656605102</v>
      </c>
      <c r="U9" s="14">
        <v>0.28687675737191498</v>
      </c>
      <c r="V9" s="14">
        <v>0.30241203145414403</v>
      </c>
      <c r="W9" s="14">
        <v>0.29769927564721799</v>
      </c>
      <c r="X9" s="14">
        <v>0.33366825487801199</v>
      </c>
      <c r="Y9" s="14">
        <v>0.307457697790674</v>
      </c>
      <c r="Z9" s="14">
        <v>0.49738847977308698</v>
      </c>
      <c r="AA9" s="14">
        <v>0.34954647196134903</v>
      </c>
      <c r="AB9" s="14">
        <v>0.35576045263371098</v>
      </c>
      <c r="AC9" s="14">
        <v>0.37054297267155001</v>
      </c>
      <c r="AD9" s="14">
        <v>0.27204333637809802</v>
      </c>
      <c r="AE9" s="14"/>
      <c r="AF9" s="14">
        <v>0.271294627499513</v>
      </c>
      <c r="AG9" s="14">
        <v>0.374199103218333</v>
      </c>
      <c r="AH9" s="14">
        <v>0.39738598140020398</v>
      </c>
      <c r="AI9" s="14"/>
      <c r="AJ9" s="14">
        <v>0.22907675804992</v>
      </c>
      <c r="AK9" s="14">
        <v>0.50223514234656896</v>
      </c>
      <c r="AL9" s="14">
        <v>0.28326299300062302</v>
      </c>
      <c r="AM9" s="14">
        <v>3.2628471497918497E-2</v>
      </c>
      <c r="AN9" s="14">
        <v>0.36622860938517199</v>
      </c>
      <c r="AO9" s="14"/>
      <c r="AP9" s="14">
        <v>0.199155305873601</v>
      </c>
      <c r="AQ9" s="14">
        <v>0.56845298297033298</v>
      </c>
      <c r="AR9" s="14">
        <v>0.20991926616937401</v>
      </c>
      <c r="AS9" s="14">
        <v>0.107256391012353</v>
      </c>
      <c r="AT9" s="14">
        <v>0.192815882193588</v>
      </c>
      <c r="AU9" s="14"/>
      <c r="AV9" s="14" t="s">
        <v>84</v>
      </c>
      <c r="AW9" s="14">
        <v>0.36166733290106301</v>
      </c>
      <c r="AX9" s="14">
        <v>0.33070587649607502</v>
      </c>
      <c r="AY9" s="14">
        <v>0.32857440079023498</v>
      </c>
      <c r="AZ9" s="14">
        <v>0.36079740524964199</v>
      </c>
      <c r="BA9" s="14"/>
      <c r="BB9" s="14">
        <v>0.54460763150682001</v>
      </c>
      <c r="BC9" s="14">
        <v>0.128257952097619</v>
      </c>
      <c r="BD9" s="14">
        <v>0.214118248064289</v>
      </c>
      <c r="BE9" s="14"/>
      <c r="BF9" s="14">
        <v>0.278519366284606</v>
      </c>
    </row>
    <row r="10" spans="2:58" x14ac:dyDescent="0.35">
      <c r="B10" s="15" t="s">
        <v>148</v>
      </c>
      <c r="C10" s="14">
        <v>0.200148626762921</v>
      </c>
      <c r="D10" s="14">
        <v>0.19499969795714001</v>
      </c>
      <c r="E10" s="14">
        <v>0.205777388585446</v>
      </c>
      <c r="F10" s="14"/>
      <c r="G10" s="14">
        <v>0.20242695565201901</v>
      </c>
      <c r="H10" s="14">
        <v>0.21366461251721999</v>
      </c>
      <c r="I10" s="14">
        <v>0.17929549445531401</v>
      </c>
      <c r="J10" s="14">
        <v>0.23028595006814001</v>
      </c>
      <c r="K10" s="14">
        <v>0.19078576396167801</v>
      </c>
      <c r="L10" s="14">
        <v>0.18632561774623799</v>
      </c>
      <c r="M10" s="14"/>
      <c r="N10" s="14">
        <v>0.21429037905732301</v>
      </c>
      <c r="O10" s="14">
        <v>0.22555447817573099</v>
      </c>
      <c r="P10" s="14">
        <v>0.16758237234873599</v>
      </c>
      <c r="Q10" s="14">
        <v>0.18672821775817799</v>
      </c>
      <c r="R10" s="14"/>
      <c r="S10" s="14">
        <v>0.194679300747646</v>
      </c>
      <c r="T10" s="14">
        <v>0.25506683683289699</v>
      </c>
      <c r="U10" s="14">
        <v>0.246783971407178</v>
      </c>
      <c r="V10" s="14">
        <v>0.140399434305503</v>
      </c>
      <c r="W10" s="14">
        <v>0.17169670483487701</v>
      </c>
      <c r="X10" s="14">
        <v>0.23259337143763001</v>
      </c>
      <c r="Y10" s="14">
        <v>0.177015408055299</v>
      </c>
      <c r="Z10" s="14">
        <v>0.16276858753763901</v>
      </c>
      <c r="AA10" s="14">
        <v>0.22312222022867101</v>
      </c>
      <c r="AB10" s="14">
        <v>0.16955638061139</v>
      </c>
      <c r="AC10" s="14">
        <v>0.17752997013211599</v>
      </c>
      <c r="AD10" s="14">
        <v>0.168727897204447</v>
      </c>
      <c r="AE10" s="14"/>
      <c r="AF10" s="14">
        <v>0.13475494101744101</v>
      </c>
      <c r="AG10" s="14">
        <v>0.26358487490039001</v>
      </c>
      <c r="AH10" s="14">
        <v>0.16189751477968201</v>
      </c>
      <c r="AI10" s="14"/>
      <c r="AJ10" s="14">
        <v>0.14208578144107201</v>
      </c>
      <c r="AK10" s="14">
        <v>0.249421077709442</v>
      </c>
      <c r="AL10" s="14">
        <v>0.32618895076577897</v>
      </c>
      <c r="AM10" s="14">
        <v>0.110566849624729</v>
      </c>
      <c r="AN10" s="14">
        <v>0.15636052646465201</v>
      </c>
      <c r="AO10" s="14"/>
      <c r="AP10" s="14">
        <v>0.14048671864620399</v>
      </c>
      <c r="AQ10" s="14">
        <v>0.247990713792406</v>
      </c>
      <c r="AR10" s="14">
        <v>0.36027521059863399</v>
      </c>
      <c r="AS10" s="14">
        <v>0.112398137158171</v>
      </c>
      <c r="AT10" s="14">
        <v>0.17551436441580101</v>
      </c>
      <c r="AU10" s="14"/>
      <c r="AV10" s="14" t="s">
        <v>84</v>
      </c>
      <c r="AW10" s="14">
        <v>0.19855405849438801</v>
      </c>
      <c r="AX10" s="14">
        <v>0.238742682547363</v>
      </c>
      <c r="AY10" s="14">
        <v>0.22341625228467901</v>
      </c>
      <c r="AZ10" s="14">
        <v>0.310624443262841</v>
      </c>
      <c r="BA10" s="14"/>
      <c r="BB10" s="14">
        <v>0.23935292098549699</v>
      </c>
      <c r="BC10" s="14">
        <v>6.52042463438081E-2</v>
      </c>
      <c r="BD10" s="14">
        <v>0.18389877506458399</v>
      </c>
      <c r="BE10" s="14"/>
      <c r="BF10" s="14">
        <v>0.15597509996658901</v>
      </c>
    </row>
    <row r="11" spans="2:58" x14ac:dyDescent="0.35">
      <c r="B11" s="15" t="s">
        <v>149</v>
      </c>
      <c r="C11" s="14">
        <v>0.14803250917277699</v>
      </c>
      <c r="D11" s="14">
        <v>0.15805021111536699</v>
      </c>
      <c r="E11" s="14">
        <v>0.13663362558754899</v>
      </c>
      <c r="F11" s="14"/>
      <c r="G11" s="14">
        <v>0.15989295181796301</v>
      </c>
      <c r="H11" s="14">
        <v>0.13165289568876101</v>
      </c>
      <c r="I11" s="14">
        <v>0.178472660637813</v>
      </c>
      <c r="J11" s="14">
        <v>0.137034734732606</v>
      </c>
      <c r="K11" s="14">
        <v>0.16810851723424999</v>
      </c>
      <c r="L11" s="14">
        <v>0.12418245551993699</v>
      </c>
      <c r="M11" s="14"/>
      <c r="N11" s="14">
        <v>0.16194505625797101</v>
      </c>
      <c r="O11" s="14">
        <v>0.139399551454189</v>
      </c>
      <c r="P11" s="14">
        <v>0.14463054832410099</v>
      </c>
      <c r="Q11" s="14">
        <v>0.14557797385672699</v>
      </c>
      <c r="R11" s="14"/>
      <c r="S11" s="14">
        <v>0.14754345161607499</v>
      </c>
      <c r="T11" s="14">
        <v>0.147315483738613</v>
      </c>
      <c r="U11" s="14">
        <v>0.13839580089870701</v>
      </c>
      <c r="V11" s="14">
        <v>0.14149563705837501</v>
      </c>
      <c r="W11" s="14">
        <v>0.18464710555898101</v>
      </c>
      <c r="X11" s="14">
        <v>9.5120017691099401E-2</v>
      </c>
      <c r="Y11" s="14">
        <v>0.19130004490789401</v>
      </c>
      <c r="Z11" s="14">
        <v>0.10630031270579</v>
      </c>
      <c r="AA11" s="14">
        <v>0.119758918325532</v>
      </c>
      <c r="AB11" s="14">
        <v>0.18728694056620099</v>
      </c>
      <c r="AC11" s="14">
        <v>0.121930439683649</v>
      </c>
      <c r="AD11" s="14">
        <v>0.24181058667215499</v>
      </c>
      <c r="AE11" s="14"/>
      <c r="AF11" s="14">
        <v>0.15092086299244001</v>
      </c>
      <c r="AG11" s="14">
        <v>0.15411979164147799</v>
      </c>
      <c r="AH11" s="14">
        <v>0.12549904458854899</v>
      </c>
      <c r="AI11" s="14"/>
      <c r="AJ11" s="14">
        <v>0.16811896643216301</v>
      </c>
      <c r="AK11" s="14">
        <v>0.10547773049112701</v>
      </c>
      <c r="AL11" s="14">
        <v>0.20683808457196301</v>
      </c>
      <c r="AM11" s="14">
        <v>0.144488873350235</v>
      </c>
      <c r="AN11" s="14">
        <v>0.12580798691839601</v>
      </c>
      <c r="AO11" s="14"/>
      <c r="AP11" s="14">
        <v>0.175519270946146</v>
      </c>
      <c r="AQ11" s="14">
        <v>8.10811222147719E-2</v>
      </c>
      <c r="AR11" s="14">
        <v>0.18421724716158899</v>
      </c>
      <c r="AS11" s="14">
        <v>0.190058837993694</v>
      </c>
      <c r="AT11" s="14">
        <v>0.20491214850390799</v>
      </c>
      <c r="AU11" s="14"/>
      <c r="AV11" s="14" t="s">
        <v>84</v>
      </c>
      <c r="AW11" s="14">
        <v>0.135741387224525</v>
      </c>
      <c r="AX11" s="14">
        <v>0.15583951468117499</v>
      </c>
      <c r="AY11" s="14">
        <v>0.182155094177782</v>
      </c>
      <c r="AZ11" s="14">
        <v>8.2330300073794493E-2</v>
      </c>
      <c r="BA11" s="14"/>
      <c r="BB11" s="14">
        <v>0.11041711944997699</v>
      </c>
      <c r="BC11" s="14">
        <v>0.15745219450204401</v>
      </c>
      <c r="BD11" s="14">
        <v>0.18372511103829001</v>
      </c>
      <c r="BE11" s="14"/>
      <c r="BF11" s="14">
        <v>0.16041994606791199</v>
      </c>
    </row>
    <row r="12" spans="2:58" x14ac:dyDescent="0.35">
      <c r="B12" s="15" t="s">
        <v>150</v>
      </c>
      <c r="C12" s="14">
        <v>0.11700212448205501</v>
      </c>
      <c r="D12" s="14">
        <v>0.11726511724416</v>
      </c>
      <c r="E12" s="14">
        <v>0.11709029326451501</v>
      </c>
      <c r="F12" s="14"/>
      <c r="G12" s="14">
        <v>0.13080860790774701</v>
      </c>
      <c r="H12" s="14">
        <v>0.101256191348592</v>
      </c>
      <c r="I12" s="14">
        <v>9.9151589898591797E-2</v>
      </c>
      <c r="J12" s="14">
        <v>9.3302511697533799E-2</v>
      </c>
      <c r="K12" s="14">
        <v>0.120485323736816</v>
      </c>
      <c r="L12" s="14">
        <v>0.15209535854608</v>
      </c>
      <c r="M12" s="14"/>
      <c r="N12" s="14">
        <v>0.13180655083155801</v>
      </c>
      <c r="O12" s="14">
        <v>0.109480623930341</v>
      </c>
      <c r="P12" s="14">
        <v>0.12217986034294601</v>
      </c>
      <c r="Q12" s="14">
        <v>0.106370769429871</v>
      </c>
      <c r="R12" s="14"/>
      <c r="S12" s="14">
        <v>0.11810387297550599</v>
      </c>
      <c r="T12" s="14">
        <v>0.106649605772523</v>
      </c>
      <c r="U12" s="14">
        <v>0.140312033752264</v>
      </c>
      <c r="V12" s="14">
        <v>0.14871638783766999</v>
      </c>
      <c r="W12" s="14">
        <v>7.6063696868828995E-2</v>
      </c>
      <c r="X12" s="14">
        <v>0.14504842853939301</v>
      </c>
      <c r="Y12" s="14">
        <v>0.111401845732785</v>
      </c>
      <c r="Z12" s="14">
        <v>7.1731677881048603E-2</v>
      </c>
      <c r="AA12" s="14">
        <v>0.12526000185580299</v>
      </c>
      <c r="AB12" s="14">
        <v>0.126347870968921</v>
      </c>
      <c r="AC12" s="14">
        <v>0.112904856424107</v>
      </c>
      <c r="AD12" s="14">
        <v>3.3910764098287097E-2</v>
      </c>
      <c r="AE12" s="14"/>
      <c r="AF12" s="14">
        <v>0.155724367351947</v>
      </c>
      <c r="AG12" s="14">
        <v>8.96451867057943E-2</v>
      </c>
      <c r="AH12" s="14">
        <v>9.5963263853512795E-2</v>
      </c>
      <c r="AI12" s="14"/>
      <c r="AJ12" s="14">
        <v>0.19178779287338499</v>
      </c>
      <c r="AK12" s="14">
        <v>5.9362482462904001E-2</v>
      </c>
      <c r="AL12" s="14">
        <v>9.0149066214315496E-2</v>
      </c>
      <c r="AM12" s="14">
        <v>0.210151218291322</v>
      </c>
      <c r="AN12" s="14">
        <v>5.0376607556764097E-2</v>
      </c>
      <c r="AO12" s="14"/>
      <c r="AP12" s="14">
        <v>0.19677525312883501</v>
      </c>
      <c r="AQ12" s="14">
        <v>4.3840982519260101E-2</v>
      </c>
      <c r="AR12" s="14">
        <v>0.100292948386287</v>
      </c>
      <c r="AS12" s="14">
        <v>0.23303074866157</v>
      </c>
      <c r="AT12" s="14">
        <v>0.14181215767685901</v>
      </c>
      <c r="AU12" s="14"/>
      <c r="AV12" s="14" t="s">
        <v>84</v>
      </c>
      <c r="AW12" s="14">
        <v>0.103582865852267</v>
      </c>
      <c r="AX12" s="14">
        <v>0.11291077804597199</v>
      </c>
      <c r="AY12" s="14">
        <v>0.121918247898745</v>
      </c>
      <c r="AZ12" s="14">
        <v>3.4946101244221699E-2</v>
      </c>
      <c r="BA12" s="14"/>
      <c r="BB12" s="14">
        <v>6.2844746840442806E-2</v>
      </c>
      <c r="BC12" s="14">
        <v>0.259270532945367</v>
      </c>
      <c r="BD12" s="14">
        <v>0.20374734354333601</v>
      </c>
      <c r="BE12" s="14"/>
      <c r="BF12" s="14">
        <v>0.17441396037384399</v>
      </c>
    </row>
    <row r="13" spans="2:58" x14ac:dyDescent="0.35">
      <c r="B13" s="15" t="s">
        <v>151</v>
      </c>
      <c r="C13" s="14">
        <v>0.14684716428924799</v>
      </c>
      <c r="D13" s="14">
        <v>0.159910624944785</v>
      </c>
      <c r="E13" s="14">
        <v>0.133581129854385</v>
      </c>
      <c r="F13" s="14"/>
      <c r="G13" s="14">
        <v>8.8696903100717997E-2</v>
      </c>
      <c r="H13" s="14">
        <v>8.7122556133316695E-2</v>
      </c>
      <c r="I13" s="14">
        <v>0.108923963040042</v>
      </c>
      <c r="J13" s="14">
        <v>0.17027497916897699</v>
      </c>
      <c r="K13" s="14">
        <v>0.18051700879982399</v>
      </c>
      <c r="L13" s="14">
        <v>0.22317273779798799</v>
      </c>
      <c r="M13" s="14"/>
      <c r="N13" s="14">
        <v>0.126778157630063</v>
      </c>
      <c r="O13" s="14">
        <v>0.13819383641426</v>
      </c>
      <c r="P13" s="14">
        <v>0.167537167414406</v>
      </c>
      <c r="Q13" s="14">
        <v>0.158083778647613</v>
      </c>
      <c r="R13" s="14"/>
      <c r="S13" s="14">
        <v>8.2032868880693194E-2</v>
      </c>
      <c r="T13" s="14">
        <v>0.14768356675075101</v>
      </c>
      <c r="U13" s="14">
        <v>0.15666488116139601</v>
      </c>
      <c r="V13" s="14">
        <v>0.19090414913852299</v>
      </c>
      <c r="W13" s="14">
        <v>0.210454827356027</v>
      </c>
      <c r="X13" s="14">
        <v>0.14489407474260299</v>
      </c>
      <c r="Y13" s="14">
        <v>0.16034644915308099</v>
      </c>
      <c r="Z13" s="14">
        <v>9.0268247463769602E-2</v>
      </c>
      <c r="AA13" s="14">
        <v>0.15144798466325099</v>
      </c>
      <c r="AB13" s="14">
        <v>0.11676174132098301</v>
      </c>
      <c r="AC13" s="14">
        <v>0.19010494346176399</v>
      </c>
      <c r="AD13" s="14">
        <v>0.18522179407962999</v>
      </c>
      <c r="AE13" s="14"/>
      <c r="AF13" s="14">
        <v>0.25594157598244099</v>
      </c>
      <c r="AG13" s="14">
        <v>8.6078689655796903E-2</v>
      </c>
      <c r="AH13" s="14">
        <v>7.30108000517493E-2</v>
      </c>
      <c r="AI13" s="14"/>
      <c r="AJ13" s="14">
        <v>0.24257741397527299</v>
      </c>
      <c r="AK13" s="14">
        <v>4.9581812079367502E-2</v>
      </c>
      <c r="AL13" s="14">
        <v>6.9573055013775295E-2</v>
      </c>
      <c r="AM13" s="14">
        <v>0.50216458723579505</v>
      </c>
      <c r="AN13" s="14">
        <v>0.136214608123435</v>
      </c>
      <c r="AO13" s="14"/>
      <c r="AP13" s="14">
        <v>0.25690532484891898</v>
      </c>
      <c r="AQ13" s="14">
        <v>1.9510491861080399E-2</v>
      </c>
      <c r="AR13" s="14">
        <v>9.3329029481235004E-2</v>
      </c>
      <c r="AS13" s="14">
        <v>0.34123275085338001</v>
      </c>
      <c r="AT13" s="14">
        <v>0.12898097780479101</v>
      </c>
      <c r="AU13" s="14"/>
      <c r="AV13" s="14" t="s">
        <v>84</v>
      </c>
      <c r="AW13" s="14">
        <v>0.142198306927072</v>
      </c>
      <c r="AX13" s="14">
        <v>0.11450973847921</v>
      </c>
      <c r="AY13" s="14">
        <v>0.10083003018685401</v>
      </c>
      <c r="AZ13" s="14">
        <v>0.21130175016950101</v>
      </c>
      <c r="BA13" s="14"/>
      <c r="BB13" s="14">
        <v>8.2084723812615307E-3</v>
      </c>
      <c r="BC13" s="14">
        <v>0.374770430686376</v>
      </c>
      <c r="BD13" s="14">
        <v>0.18886615064780099</v>
      </c>
      <c r="BE13" s="14"/>
      <c r="BF13" s="14">
        <v>0.20170977408622101</v>
      </c>
    </row>
    <row r="14" spans="2:58" x14ac:dyDescent="0.35">
      <c r="B14" s="15" t="s">
        <v>141</v>
      </c>
      <c r="C14" s="20">
        <v>5.24918491316783E-2</v>
      </c>
      <c r="D14" s="20">
        <v>2.6239518814765099E-2</v>
      </c>
      <c r="E14" s="20">
        <v>7.8332389934499994E-2</v>
      </c>
      <c r="F14" s="20"/>
      <c r="G14" s="20">
        <v>7.47612547922787E-2</v>
      </c>
      <c r="H14" s="20">
        <v>7.4184573183015995E-2</v>
      </c>
      <c r="I14" s="20">
        <v>6.1424984579156301E-2</v>
      </c>
      <c r="J14" s="20">
        <v>5.0716357417670499E-2</v>
      </c>
      <c r="K14" s="20">
        <v>2.8596247919974501E-2</v>
      </c>
      <c r="L14" s="20">
        <v>3.0294632571615202E-2</v>
      </c>
      <c r="M14" s="20"/>
      <c r="N14" s="20">
        <v>3.7101704523727998E-2</v>
      </c>
      <c r="O14" s="20">
        <v>4.0439551521390997E-2</v>
      </c>
      <c r="P14" s="20">
        <v>4.4797769636795201E-2</v>
      </c>
      <c r="Q14" s="20">
        <v>8.9418122947267198E-2</v>
      </c>
      <c r="R14" s="20"/>
      <c r="S14" s="20">
        <v>4.6767263979679299E-2</v>
      </c>
      <c r="T14" s="20">
        <v>7.2010440339165593E-2</v>
      </c>
      <c r="U14" s="20">
        <v>3.0966555408541398E-2</v>
      </c>
      <c r="V14" s="20">
        <v>7.6072360205786393E-2</v>
      </c>
      <c r="W14" s="20">
        <v>5.9438389734068099E-2</v>
      </c>
      <c r="X14" s="20">
        <v>4.8675852711262797E-2</v>
      </c>
      <c r="Y14" s="20">
        <v>5.2478554360267403E-2</v>
      </c>
      <c r="Z14" s="20">
        <v>7.1542694638665902E-2</v>
      </c>
      <c r="AA14" s="20">
        <v>3.0864402965393899E-2</v>
      </c>
      <c r="AB14" s="20">
        <v>4.4286613898794201E-2</v>
      </c>
      <c r="AC14" s="20">
        <v>2.6986817626814302E-2</v>
      </c>
      <c r="AD14" s="20">
        <v>9.8285621567383602E-2</v>
      </c>
      <c r="AE14" s="20"/>
      <c r="AF14" s="20">
        <v>3.1363625156218197E-2</v>
      </c>
      <c r="AG14" s="20">
        <v>3.2372353878207999E-2</v>
      </c>
      <c r="AH14" s="20">
        <v>0.14624339532630301</v>
      </c>
      <c r="AI14" s="20"/>
      <c r="AJ14" s="20">
        <v>2.6353287228186899E-2</v>
      </c>
      <c r="AK14" s="20">
        <v>3.3921754910590102E-2</v>
      </c>
      <c r="AL14" s="20">
        <v>2.39878504335433E-2</v>
      </c>
      <c r="AM14" s="20">
        <v>0</v>
      </c>
      <c r="AN14" s="20">
        <v>0.16501166155158201</v>
      </c>
      <c r="AO14" s="20"/>
      <c r="AP14" s="20">
        <v>3.1158126556294699E-2</v>
      </c>
      <c r="AQ14" s="20">
        <v>3.9123706642147697E-2</v>
      </c>
      <c r="AR14" s="20">
        <v>5.1966298202881997E-2</v>
      </c>
      <c r="AS14" s="20">
        <v>1.6023134320830999E-2</v>
      </c>
      <c r="AT14" s="20">
        <v>0.15596446940505301</v>
      </c>
      <c r="AU14" s="20"/>
      <c r="AV14" s="20" t="s">
        <v>84</v>
      </c>
      <c r="AW14" s="20">
        <v>5.8256048600685E-2</v>
      </c>
      <c r="AX14" s="20">
        <v>4.7291409750204703E-2</v>
      </c>
      <c r="AY14" s="20">
        <v>4.3105974661705501E-2</v>
      </c>
      <c r="AZ14" s="20">
        <v>0</v>
      </c>
      <c r="BA14" s="20"/>
      <c r="BB14" s="20">
        <v>3.45691088360007E-2</v>
      </c>
      <c r="BC14" s="20">
        <v>1.5044643424786E-2</v>
      </c>
      <c r="BD14" s="20">
        <v>2.5644371641699599E-2</v>
      </c>
      <c r="BE14" s="20"/>
      <c r="BF14" s="20">
        <v>2.8961853220828199E-2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155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147</v>
      </c>
      <c r="C9" s="14">
        <v>0.32529770597306101</v>
      </c>
      <c r="D9" s="14">
        <v>0.32160479565234001</v>
      </c>
      <c r="E9" s="14">
        <v>0.32793099054942099</v>
      </c>
      <c r="F9" s="14"/>
      <c r="G9" s="14">
        <v>0.31574792953174702</v>
      </c>
      <c r="H9" s="14">
        <v>0.28297357383303201</v>
      </c>
      <c r="I9" s="14">
        <v>0.30051513654944501</v>
      </c>
      <c r="J9" s="14">
        <v>0.36550997280388497</v>
      </c>
      <c r="K9" s="14">
        <v>0.36389350523342801</v>
      </c>
      <c r="L9" s="14">
        <v>0.32747163435544602</v>
      </c>
      <c r="M9" s="14"/>
      <c r="N9" s="14">
        <v>0.32817808775264201</v>
      </c>
      <c r="O9" s="14">
        <v>0.35734333237077698</v>
      </c>
      <c r="P9" s="14">
        <v>0.297073912017916</v>
      </c>
      <c r="Q9" s="14">
        <v>0.311237482682033</v>
      </c>
      <c r="R9" s="14"/>
      <c r="S9" s="14">
        <v>0.34920634146110302</v>
      </c>
      <c r="T9" s="14">
        <v>0.34226887533543598</v>
      </c>
      <c r="U9" s="14">
        <v>0.32039955403998499</v>
      </c>
      <c r="V9" s="14">
        <v>0.28847569208836998</v>
      </c>
      <c r="W9" s="14">
        <v>0.35306207183335903</v>
      </c>
      <c r="X9" s="14">
        <v>0.35017311481975599</v>
      </c>
      <c r="Y9" s="14">
        <v>0.28262595046823302</v>
      </c>
      <c r="Z9" s="14">
        <v>0.32593045891525602</v>
      </c>
      <c r="AA9" s="14">
        <v>0.30921482695578001</v>
      </c>
      <c r="AB9" s="14">
        <v>0.33188008452253398</v>
      </c>
      <c r="AC9" s="14">
        <v>0.33184356954008898</v>
      </c>
      <c r="AD9" s="14">
        <v>0.265053803133529</v>
      </c>
      <c r="AE9" s="14"/>
      <c r="AF9" s="14">
        <v>0.28859535610963599</v>
      </c>
      <c r="AG9" s="14">
        <v>0.34319759670050998</v>
      </c>
      <c r="AH9" s="14">
        <v>0.34787890412394801</v>
      </c>
      <c r="AI9" s="14"/>
      <c r="AJ9" s="14">
        <v>0.31947073333966802</v>
      </c>
      <c r="AK9" s="14">
        <v>0.31118701811500199</v>
      </c>
      <c r="AL9" s="14">
        <v>0.55946042716186395</v>
      </c>
      <c r="AM9" s="14">
        <v>0.10647984231176801</v>
      </c>
      <c r="AN9" s="14">
        <v>0.35771816118877198</v>
      </c>
      <c r="AO9" s="14"/>
      <c r="AP9" s="14">
        <v>0.29275512100575601</v>
      </c>
      <c r="AQ9" s="14">
        <v>0.327693989204906</v>
      </c>
      <c r="AR9" s="14">
        <v>0.64970971155471902</v>
      </c>
      <c r="AS9" s="14">
        <v>0.235962170225928</v>
      </c>
      <c r="AT9" s="14">
        <v>0.30627653498127899</v>
      </c>
      <c r="AU9" s="14"/>
      <c r="AV9" s="14" t="s">
        <v>84</v>
      </c>
      <c r="AW9" s="14">
        <v>0.32588717915612903</v>
      </c>
      <c r="AX9" s="14">
        <v>0.31782558110883502</v>
      </c>
      <c r="AY9" s="14">
        <v>0.34354915030674699</v>
      </c>
      <c r="AZ9" s="14">
        <v>0.19879326244412601</v>
      </c>
      <c r="BA9" s="14"/>
      <c r="BB9" s="14">
        <v>0.342411788309952</v>
      </c>
      <c r="BC9" s="14">
        <v>0.28361910401301199</v>
      </c>
      <c r="BD9" s="14">
        <v>0.39567650747393102</v>
      </c>
      <c r="BE9" s="14"/>
      <c r="BF9" s="14">
        <v>0.357574055322116</v>
      </c>
    </row>
    <row r="10" spans="2:58" x14ac:dyDescent="0.35">
      <c r="B10" s="15" t="s">
        <v>148</v>
      </c>
      <c r="C10" s="14">
        <v>0.19217385507660001</v>
      </c>
      <c r="D10" s="14">
        <v>0.191490329706863</v>
      </c>
      <c r="E10" s="14">
        <v>0.193410073552539</v>
      </c>
      <c r="F10" s="14"/>
      <c r="G10" s="14">
        <v>0.20424623938436401</v>
      </c>
      <c r="H10" s="14">
        <v>0.22517474272270499</v>
      </c>
      <c r="I10" s="14">
        <v>0.214971123335327</v>
      </c>
      <c r="J10" s="14">
        <v>0.18575112314577399</v>
      </c>
      <c r="K10" s="14">
        <v>0.168734020498152</v>
      </c>
      <c r="L10" s="14">
        <v>0.159783962537112</v>
      </c>
      <c r="M10" s="14"/>
      <c r="N10" s="14">
        <v>0.204541944208052</v>
      </c>
      <c r="O10" s="14">
        <v>0.19968897590090801</v>
      </c>
      <c r="P10" s="14">
        <v>0.20746684454849701</v>
      </c>
      <c r="Q10" s="14">
        <v>0.15909205554697001</v>
      </c>
      <c r="R10" s="14"/>
      <c r="S10" s="14">
        <v>0.22184341024430601</v>
      </c>
      <c r="T10" s="14">
        <v>0.20629412102797801</v>
      </c>
      <c r="U10" s="14">
        <v>0.24524028065535999</v>
      </c>
      <c r="V10" s="14">
        <v>0.170058324824306</v>
      </c>
      <c r="W10" s="14">
        <v>0.20603817026944701</v>
      </c>
      <c r="X10" s="14">
        <v>0.159555729611249</v>
      </c>
      <c r="Y10" s="14">
        <v>0.17708548683151201</v>
      </c>
      <c r="Z10" s="14">
        <v>0.21307342659619599</v>
      </c>
      <c r="AA10" s="14">
        <v>0.168537639913244</v>
      </c>
      <c r="AB10" s="14">
        <v>0.17714743771484001</v>
      </c>
      <c r="AC10" s="14">
        <v>0.17670311628694799</v>
      </c>
      <c r="AD10" s="14">
        <v>0.152496865745577</v>
      </c>
      <c r="AE10" s="14"/>
      <c r="AF10" s="14">
        <v>0.146568792072335</v>
      </c>
      <c r="AG10" s="14">
        <v>0.249159943497476</v>
      </c>
      <c r="AH10" s="14">
        <v>0.13641159431129299</v>
      </c>
      <c r="AI10" s="14"/>
      <c r="AJ10" s="14">
        <v>0.15862106623948999</v>
      </c>
      <c r="AK10" s="14">
        <v>0.23480302604314099</v>
      </c>
      <c r="AL10" s="14">
        <v>0.208104501945233</v>
      </c>
      <c r="AM10" s="14">
        <v>0.101863343241723</v>
      </c>
      <c r="AN10" s="14">
        <v>0.15202455112183</v>
      </c>
      <c r="AO10" s="14"/>
      <c r="AP10" s="14">
        <v>0.17822967294002401</v>
      </c>
      <c r="AQ10" s="14">
        <v>0.23495834280422701</v>
      </c>
      <c r="AR10" s="14">
        <v>0.18909595989004899</v>
      </c>
      <c r="AS10" s="14">
        <v>0.13064032661463201</v>
      </c>
      <c r="AT10" s="14">
        <v>0.138580319585073</v>
      </c>
      <c r="AU10" s="14"/>
      <c r="AV10" s="14" t="s">
        <v>84</v>
      </c>
      <c r="AW10" s="14">
        <v>0.20769073172048899</v>
      </c>
      <c r="AX10" s="14">
        <v>0.20860546953831499</v>
      </c>
      <c r="AY10" s="14">
        <v>0.22283604247927299</v>
      </c>
      <c r="AZ10" s="14">
        <v>0.31711679956066502</v>
      </c>
      <c r="BA10" s="14"/>
      <c r="BB10" s="14">
        <v>0.21195827001294901</v>
      </c>
      <c r="BC10" s="14">
        <v>0.114246264491961</v>
      </c>
      <c r="BD10" s="14">
        <v>9.14409822458042E-2</v>
      </c>
      <c r="BE10" s="14"/>
      <c r="BF10" s="14">
        <v>0.145388080044796</v>
      </c>
    </row>
    <row r="11" spans="2:58" x14ac:dyDescent="0.35">
      <c r="B11" s="15" t="s">
        <v>149</v>
      </c>
      <c r="C11" s="14">
        <v>0.193695782024598</v>
      </c>
      <c r="D11" s="14">
        <v>0.18965769283513001</v>
      </c>
      <c r="E11" s="14">
        <v>0.19720627018860701</v>
      </c>
      <c r="F11" s="14"/>
      <c r="G11" s="14">
        <v>0.20010244054687401</v>
      </c>
      <c r="H11" s="14">
        <v>0.22355748550999399</v>
      </c>
      <c r="I11" s="14">
        <v>0.21286954743272299</v>
      </c>
      <c r="J11" s="14">
        <v>0.168307714490919</v>
      </c>
      <c r="K11" s="14">
        <v>0.18346456279264001</v>
      </c>
      <c r="L11" s="14">
        <v>0.177149148860238</v>
      </c>
      <c r="M11" s="14"/>
      <c r="N11" s="14">
        <v>0.199628575969929</v>
      </c>
      <c r="O11" s="14">
        <v>0.19385391760387699</v>
      </c>
      <c r="P11" s="14">
        <v>0.192130701662311</v>
      </c>
      <c r="Q11" s="14">
        <v>0.185985883398466</v>
      </c>
      <c r="R11" s="14"/>
      <c r="S11" s="14">
        <v>0.150412939147059</v>
      </c>
      <c r="T11" s="14">
        <v>0.17915991034023299</v>
      </c>
      <c r="U11" s="14">
        <v>0.13707152096790201</v>
      </c>
      <c r="V11" s="14">
        <v>0.216011343499279</v>
      </c>
      <c r="W11" s="14">
        <v>0.15683883081309799</v>
      </c>
      <c r="X11" s="14">
        <v>0.216769187300348</v>
      </c>
      <c r="Y11" s="14">
        <v>0.22334507575814899</v>
      </c>
      <c r="Z11" s="14">
        <v>0.25973128811433699</v>
      </c>
      <c r="AA11" s="14">
        <v>0.20763392838553399</v>
      </c>
      <c r="AB11" s="14">
        <v>0.231385743875267</v>
      </c>
      <c r="AC11" s="14">
        <v>0.18971179775076999</v>
      </c>
      <c r="AD11" s="14">
        <v>0.23604577274631</v>
      </c>
      <c r="AE11" s="14"/>
      <c r="AF11" s="14">
        <v>0.19967789471938199</v>
      </c>
      <c r="AG11" s="14">
        <v>0.192046365768236</v>
      </c>
      <c r="AH11" s="14">
        <v>0.18842616980333499</v>
      </c>
      <c r="AI11" s="14"/>
      <c r="AJ11" s="14">
        <v>0.20504574765230299</v>
      </c>
      <c r="AK11" s="14">
        <v>0.205529219905425</v>
      </c>
      <c r="AL11" s="14">
        <v>0.18218594006388</v>
      </c>
      <c r="AM11" s="14">
        <v>0.213925011803725</v>
      </c>
      <c r="AN11" s="14">
        <v>0.118085055157111</v>
      </c>
      <c r="AO11" s="14"/>
      <c r="AP11" s="14">
        <v>0.226906277325649</v>
      </c>
      <c r="AQ11" s="14">
        <v>0.20126069783496101</v>
      </c>
      <c r="AR11" s="14">
        <v>0.10755408279825</v>
      </c>
      <c r="AS11" s="14">
        <v>0.19743472135619</v>
      </c>
      <c r="AT11" s="14">
        <v>0.15856038573864201</v>
      </c>
      <c r="AU11" s="14"/>
      <c r="AV11" s="14" t="s">
        <v>84</v>
      </c>
      <c r="AW11" s="14">
        <v>0.203775741824051</v>
      </c>
      <c r="AX11" s="14">
        <v>0.21727003107263301</v>
      </c>
      <c r="AY11" s="14">
        <v>0.17420269991721199</v>
      </c>
      <c r="AZ11" s="14">
        <v>0.28038745579885299</v>
      </c>
      <c r="BA11" s="14"/>
      <c r="BB11" s="14">
        <v>0.18809220807900801</v>
      </c>
      <c r="BC11" s="14">
        <v>0.17822689667792699</v>
      </c>
      <c r="BD11" s="14">
        <v>0.175900618181175</v>
      </c>
      <c r="BE11" s="14"/>
      <c r="BF11" s="14">
        <v>0.17732407615555201</v>
      </c>
    </row>
    <row r="12" spans="2:58" x14ac:dyDescent="0.35">
      <c r="B12" s="15" t="s">
        <v>150</v>
      </c>
      <c r="C12" s="14">
        <v>9.6814410626838598E-2</v>
      </c>
      <c r="D12" s="14">
        <v>0.11153407604971</v>
      </c>
      <c r="E12" s="14">
        <v>8.2698415803499195E-2</v>
      </c>
      <c r="F12" s="14"/>
      <c r="G12" s="14">
        <v>8.70025516801088E-2</v>
      </c>
      <c r="H12" s="14">
        <v>8.8586411350045399E-2</v>
      </c>
      <c r="I12" s="14">
        <v>0.122494116577427</v>
      </c>
      <c r="J12" s="14">
        <v>8.5096084507486694E-2</v>
      </c>
      <c r="K12" s="14">
        <v>8.96303301552311E-2</v>
      </c>
      <c r="L12" s="14">
        <v>0.103541923054025</v>
      </c>
      <c r="M12" s="14"/>
      <c r="N12" s="14">
        <v>0.104350301640885</v>
      </c>
      <c r="O12" s="14">
        <v>8.9546514797380294E-2</v>
      </c>
      <c r="P12" s="14">
        <v>9.5805971836679105E-2</v>
      </c>
      <c r="Q12" s="14">
        <v>9.8863809530559205E-2</v>
      </c>
      <c r="R12" s="14"/>
      <c r="S12" s="14">
        <v>0.11631255499358099</v>
      </c>
      <c r="T12" s="14">
        <v>7.5698782626252001E-2</v>
      </c>
      <c r="U12" s="14">
        <v>0.115096349025837</v>
      </c>
      <c r="V12" s="14">
        <v>0.114358379439465</v>
      </c>
      <c r="W12" s="14">
        <v>7.33900536990858E-2</v>
      </c>
      <c r="X12" s="14">
        <v>9.0025059030793303E-2</v>
      </c>
      <c r="Y12" s="14">
        <v>0.13462280504381599</v>
      </c>
      <c r="Z12" s="14">
        <v>5.9274575002744197E-2</v>
      </c>
      <c r="AA12" s="14">
        <v>9.6425908138852504E-2</v>
      </c>
      <c r="AB12" s="14">
        <v>6.7630512054788497E-2</v>
      </c>
      <c r="AC12" s="14">
        <v>0.111290044383332</v>
      </c>
      <c r="AD12" s="14">
        <v>8.4278532941817599E-2</v>
      </c>
      <c r="AE12" s="14"/>
      <c r="AF12" s="14">
        <v>0.13588560910559599</v>
      </c>
      <c r="AG12" s="14">
        <v>8.1195533359004396E-2</v>
      </c>
      <c r="AH12" s="14">
        <v>6.1819536935764002E-2</v>
      </c>
      <c r="AI12" s="14"/>
      <c r="AJ12" s="14">
        <v>0.11969337648650399</v>
      </c>
      <c r="AK12" s="14">
        <v>0.106206089755148</v>
      </c>
      <c r="AL12" s="14">
        <v>2.4070669538450998E-2</v>
      </c>
      <c r="AM12" s="14">
        <v>0.13212017397634301</v>
      </c>
      <c r="AN12" s="14">
        <v>5.96640895385466E-2</v>
      </c>
      <c r="AO12" s="14"/>
      <c r="AP12" s="14">
        <v>0.115301361249355</v>
      </c>
      <c r="AQ12" s="14">
        <v>8.4738724688324704E-2</v>
      </c>
      <c r="AR12" s="14">
        <v>1.37903376841839E-2</v>
      </c>
      <c r="AS12" s="14">
        <v>0.17212863254500299</v>
      </c>
      <c r="AT12" s="14">
        <v>0.10305071543722399</v>
      </c>
      <c r="AU12" s="14"/>
      <c r="AV12" s="14" t="s">
        <v>84</v>
      </c>
      <c r="AW12" s="14">
        <v>9.1051150269100198E-2</v>
      </c>
      <c r="AX12" s="14">
        <v>9.5275530252382098E-2</v>
      </c>
      <c r="AY12" s="14">
        <v>0.11384659225333001</v>
      </c>
      <c r="AZ12" s="14">
        <v>4.31081826790813E-2</v>
      </c>
      <c r="BA12" s="14"/>
      <c r="BB12" s="14">
        <v>6.7661982517310204E-2</v>
      </c>
      <c r="BC12" s="14">
        <v>0.18058035013926399</v>
      </c>
      <c r="BD12" s="14">
        <v>0.163166196322589</v>
      </c>
      <c r="BE12" s="14"/>
      <c r="BF12" s="14">
        <v>0.123739948069225</v>
      </c>
    </row>
    <row r="13" spans="2:58" x14ac:dyDescent="0.35">
      <c r="B13" s="15" t="s">
        <v>151</v>
      </c>
      <c r="C13" s="14">
        <v>8.1538735489060404E-2</v>
      </c>
      <c r="D13" s="14">
        <v>0.111760435956909</v>
      </c>
      <c r="E13" s="14">
        <v>5.2210288282784699E-2</v>
      </c>
      <c r="F13" s="14"/>
      <c r="G13" s="14">
        <v>7.8827676704756794E-2</v>
      </c>
      <c r="H13" s="14">
        <v>5.4207850271458101E-2</v>
      </c>
      <c r="I13" s="14">
        <v>4.7401295102247998E-2</v>
      </c>
      <c r="J13" s="14">
        <v>8.6175793445127796E-2</v>
      </c>
      <c r="K13" s="14">
        <v>8.64986211793351E-2</v>
      </c>
      <c r="L13" s="14">
        <v>0.12618683534233399</v>
      </c>
      <c r="M13" s="14"/>
      <c r="N13" s="14">
        <v>7.7999516183525602E-2</v>
      </c>
      <c r="O13" s="14">
        <v>6.5433981388324902E-2</v>
      </c>
      <c r="P13" s="14">
        <v>9.3211914263776896E-2</v>
      </c>
      <c r="Q13" s="14">
        <v>9.3344624467668003E-2</v>
      </c>
      <c r="R13" s="14"/>
      <c r="S13" s="14">
        <v>7.2145850892171501E-2</v>
      </c>
      <c r="T13" s="14">
        <v>8.1859397012049501E-2</v>
      </c>
      <c r="U13" s="14">
        <v>0.10910472326479601</v>
      </c>
      <c r="V13" s="14">
        <v>8.65932976317218E-2</v>
      </c>
      <c r="W13" s="14">
        <v>9.0603546038804897E-2</v>
      </c>
      <c r="X13" s="14">
        <v>5.7625343468142298E-2</v>
      </c>
      <c r="Y13" s="14">
        <v>6.9983584319974507E-2</v>
      </c>
      <c r="Z13" s="14">
        <v>7.0807736187246298E-2</v>
      </c>
      <c r="AA13" s="14">
        <v>9.0783057355362101E-2</v>
      </c>
      <c r="AB13" s="14">
        <v>8.3943458312890296E-2</v>
      </c>
      <c r="AC13" s="14">
        <v>7.7195595400917402E-2</v>
      </c>
      <c r="AD13" s="14">
        <v>9.7236356110103395E-2</v>
      </c>
      <c r="AE13" s="14"/>
      <c r="AF13" s="14">
        <v>0.138113365491703</v>
      </c>
      <c r="AG13" s="14">
        <v>5.14606973380064E-2</v>
      </c>
      <c r="AH13" s="14">
        <v>4.8292906513295E-2</v>
      </c>
      <c r="AI13" s="14"/>
      <c r="AJ13" s="14">
        <v>0.120665218956475</v>
      </c>
      <c r="AK13" s="14">
        <v>5.1010103728699803E-2</v>
      </c>
      <c r="AL13" s="14">
        <v>0</v>
      </c>
      <c r="AM13" s="14">
        <v>0.34092649243435802</v>
      </c>
      <c r="AN13" s="14">
        <v>6.7901820324906006E-2</v>
      </c>
      <c r="AO13" s="14"/>
      <c r="AP13" s="14">
        <v>0.117445947584254</v>
      </c>
      <c r="AQ13" s="14">
        <v>4.6163515203980598E-2</v>
      </c>
      <c r="AR13" s="14">
        <v>7.1641260832127204E-3</v>
      </c>
      <c r="AS13" s="14">
        <v>0.19738582069440899</v>
      </c>
      <c r="AT13" s="14">
        <v>4.9642908584613801E-2</v>
      </c>
      <c r="AU13" s="14"/>
      <c r="AV13" s="14" t="s">
        <v>84</v>
      </c>
      <c r="AW13" s="14">
        <v>6.9444378667872897E-2</v>
      </c>
      <c r="AX13" s="14">
        <v>5.1792247623994897E-2</v>
      </c>
      <c r="AY13" s="14">
        <v>8.8524182914082303E-2</v>
      </c>
      <c r="AZ13" s="14">
        <v>0.11287507589976201</v>
      </c>
      <c r="BA13" s="14"/>
      <c r="BB13" s="14">
        <v>5.5484874803135797E-2</v>
      </c>
      <c r="BC13" s="14">
        <v>0.20586808808745599</v>
      </c>
      <c r="BD13" s="14">
        <v>9.5559778102774995E-2</v>
      </c>
      <c r="BE13" s="14"/>
      <c r="BF13" s="14">
        <v>0.115285866334155</v>
      </c>
    </row>
    <row r="14" spans="2:58" x14ac:dyDescent="0.35">
      <c r="B14" s="15" t="s">
        <v>141</v>
      </c>
      <c r="C14" s="20">
        <v>0.110479510809842</v>
      </c>
      <c r="D14" s="20">
        <v>7.3952669799047702E-2</v>
      </c>
      <c r="E14" s="20">
        <v>0.146543961623149</v>
      </c>
      <c r="F14" s="20"/>
      <c r="G14" s="20">
        <v>0.11407316215214899</v>
      </c>
      <c r="H14" s="20">
        <v>0.12549993631276599</v>
      </c>
      <c r="I14" s="20">
        <v>0.10174878100283</v>
      </c>
      <c r="J14" s="20">
        <v>0.109159311606807</v>
      </c>
      <c r="K14" s="20">
        <v>0.10777896014121401</v>
      </c>
      <c r="L14" s="20">
        <v>0.105866495850846</v>
      </c>
      <c r="M14" s="20"/>
      <c r="N14" s="20">
        <v>8.5301574244965594E-2</v>
      </c>
      <c r="O14" s="20">
        <v>9.4133277938733301E-2</v>
      </c>
      <c r="P14" s="20">
        <v>0.11431065567081999</v>
      </c>
      <c r="Q14" s="20">
        <v>0.15147614437430401</v>
      </c>
      <c r="R14" s="20"/>
      <c r="S14" s="20">
        <v>9.0078903261780099E-2</v>
      </c>
      <c r="T14" s="20">
        <v>0.11471891365805099</v>
      </c>
      <c r="U14" s="20">
        <v>7.3087572046118501E-2</v>
      </c>
      <c r="V14" s="20">
        <v>0.12450296251685999</v>
      </c>
      <c r="W14" s="20">
        <v>0.120067327346206</v>
      </c>
      <c r="X14" s="20">
        <v>0.12585156576971099</v>
      </c>
      <c r="Y14" s="20">
        <v>0.112337097578315</v>
      </c>
      <c r="Z14" s="20">
        <v>7.1182515184221404E-2</v>
      </c>
      <c r="AA14" s="20">
        <v>0.127404639251227</v>
      </c>
      <c r="AB14" s="20">
        <v>0.10801276351968001</v>
      </c>
      <c r="AC14" s="20">
        <v>0.11325587663794399</v>
      </c>
      <c r="AD14" s="20">
        <v>0.164888669322662</v>
      </c>
      <c r="AE14" s="20"/>
      <c r="AF14" s="20">
        <v>9.1158982501347893E-2</v>
      </c>
      <c r="AG14" s="20">
        <v>8.2939863336766895E-2</v>
      </c>
      <c r="AH14" s="20">
        <v>0.217170888312365</v>
      </c>
      <c r="AI14" s="20"/>
      <c r="AJ14" s="20">
        <v>7.6503857325560504E-2</v>
      </c>
      <c r="AK14" s="20">
        <v>9.1264542452583794E-2</v>
      </c>
      <c r="AL14" s="20">
        <v>2.61784612905719E-2</v>
      </c>
      <c r="AM14" s="20">
        <v>0.104685136232082</v>
      </c>
      <c r="AN14" s="20">
        <v>0.244606322668834</v>
      </c>
      <c r="AO14" s="20"/>
      <c r="AP14" s="20">
        <v>6.9361619894960702E-2</v>
      </c>
      <c r="AQ14" s="20">
        <v>0.10518473026360101</v>
      </c>
      <c r="AR14" s="20">
        <v>3.2685781989585098E-2</v>
      </c>
      <c r="AS14" s="20">
        <v>6.6448328563837103E-2</v>
      </c>
      <c r="AT14" s="20">
        <v>0.243889135673169</v>
      </c>
      <c r="AU14" s="20"/>
      <c r="AV14" s="20" t="s">
        <v>84</v>
      </c>
      <c r="AW14" s="20">
        <v>0.102150818362358</v>
      </c>
      <c r="AX14" s="20">
        <v>0.10923114040383999</v>
      </c>
      <c r="AY14" s="20">
        <v>5.7041332129355297E-2</v>
      </c>
      <c r="AZ14" s="20">
        <v>4.7719223617511602E-2</v>
      </c>
      <c r="BA14" s="20"/>
      <c r="BB14" s="20">
        <v>0.13439087627764601</v>
      </c>
      <c r="BC14" s="20">
        <v>3.7459296590379103E-2</v>
      </c>
      <c r="BD14" s="20">
        <v>7.8255917673725001E-2</v>
      </c>
      <c r="BE14" s="20"/>
      <c r="BF14" s="20">
        <v>8.0687974074154706E-2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156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147</v>
      </c>
      <c r="C9" s="14">
        <v>0.308849617252338</v>
      </c>
      <c r="D9" s="14">
        <v>0.34055467977174603</v>
      </c>
      <c r="E9" s="14">
        <v>0.27874103666863598</v>
      </c>
      <c r="F9" s="14"/>
      <c r="G9" s="14">
        <v>0.23248935440523599</v>
      </c>
      <c r="H9" s="14">
        <v>0.260103157207836</v>
      </c>
      <c r="I9" s="14">
        <v>0.327780215775196</v>
      </c>
      <c r="J9" s="14">
        <v>0.31859505931693399</v>
      </c>
      <c r="K9" s="14">
        <v>0.39129819770612101</v>
      </c>
      <c r="L9" s="14">
        <v>0.32052110410324902</v>
      </c>
      <c r="M9" s="14"/>
      <c r="N9" s="14">
        <v>0.262576169438896</v>
      </c>
      <c r="O9" s="14">
        <v>0.289426849334389</v>
      </c>
      <c r="P9" s="14">
        <v>0.36580076844492898</v>
      </c>
      <c r="Q9" s="14">
        <v>0.328249779298251</v>
      </c>
      <c r="R9" s="14"/>
      <c r="S9" s="14">
        <v>0.26135670650902498</v>
      </c>
      <c r="T9" s="14">
        <v>0.31023160837549602</v>
      </c>
      <c r="U9" s="14">
        <v>0.27772538774866201</v>
      </c>
      <c r="V9" s="14">
        <v>0.40473003022658199</v>
      </c>
      <c r="W9" s="14">
        <v>0.330058151753158</v>
      </c>
      <c r="X9" s="14">
        <v>0.332719453750774</v>
      </c>
      <c r="Y9" s="14">
        <v>0.28282868587599302</v>
      </c>
      <c r="Z9" s="14">
        <v>0.35588372665767798</v>
      </c>
      <c r="AA9" s="14">
        <v>0.29788631813944999</v>
      </c>
      <c r="AB9" s="14">
        <v>0.25930903339519301</v>
      </c>
      <c r="AC9" s="14">
        <v>0.34333062643753298</v>
      </c>
      <c r="AD9" s="14">
        <v>0.33737800743972102</v>
      </c>
      <c r="AE9" s="14"/>
      <c r="AF9" s="14">
        <v>0.44971716202171502</v>
      </c>
      <c r="AG9" s="14">
        <v>0.19001012182176699</v>
      </c>
      <c r="AH9" s="14">
        <v>0.33699378184680501</v>
      </c>
      <c r="AI9" s="14"/>
      <c r="AJ9" s="14">
        <v>0.42504088623323</v>
      </c>
      <c r="AK9" s="14">
        <v>0.201986144559788</v>
      </c>
      <c r="AL9" s="14">
        <v>0.17036575984569099</v>
      </c>
      <c r="AM9" s="14">
        <v>0.86735783254062904</v>
      </c>
      <c r="AN9" s="14">
        <v>0.368490375490028</v>
      </c>
      <c r="AO9" s="14"/>
      <c r="AP9" s="14">
        <v>0.32554812552197099</v>
      </c>
      <c r="AQ9" s="14">
        <v>0.22555198621261499</v>
      </c>
      <c r="AR9" s="14">
        <v>0.14548976204858799</v>
      </c>
      <c r="AS9" s="14">
        <v>0.78977477400301499</v>
      </c>
      <c r="AT9" s="14">
        <v>0.29623711470583902</v>
      </c>
      <c r="AU9" s="14"/>
      <c r="AV9" s="14" t="s">
        <v>84</v>
      </c>
      <c r="AW9" s="14">
        <v>0.301973879813415</v>
      </c>
      <c r="AX9" s="14">
        <v>0.24961652999547601</v>
      </c>
      <c r="AY9" s="14">
        <v>0.223372016403734</v>
      </c>
      <c r="AZ9" s="14">
        <v>7.7756834445289399E-2</v>
      </c>
      <c r="BA9" s="14"/>
      <c r="BB9" s="14">
        <v>0.33477720201811401</v>
      </c>
      <c r="BC9" s="14">
        <v>0.81936643819762001</v>
      </c>
      <c r="BD9" s="14">
        <v>0.39547559996427201</v>
      </c>
      <c r="BE9" s="14"/>
      <c r="BF9" s="14">
        <v>0.51307163338859296</v>
      </c>
    </row>
    <row r="10" spans="2:58" x14ac:dyDescent="0.35">
      <c r="B10" s="15" t="s">
        <v>148</v>
      </c>
      <c r="C10" s="14">
        <v>0.140759383844834</v>
      </c>
      <c r="D10" s="14">
        <v>0.140238758530466</v>
      </c>
      <c r="E10" s="14">
        <v>0.141684402771902</v>
      </c>
      <c r="F10" s="14"/>
      <c r="G10" s="14">
        <v>0.13032780910519701</v>
      </c>
      <c r="H10" s="14">
        <v>0.21378710272340401</v>
      </c>
      <c r="I10" s="14">
        <v>0.13213169404103201</v>
      </c>
      <c r="J10" s="14">
        <v>0.134190789250028</v>
      </c>
      <c r="K10" s="14">
        <v>0.12763354962941001</v>
      </c>
      <c r="L10" s="14">
        <v>0.10953182792355901</v>
      </c>
      <c r="M10" s="14"/>
      <c r="N10" s="14">
        <v>0.16563312929791099</v>
      </c>
      <c r="O10" s="14">
        <v>0.11873239380694101</v>
      </c>
      <c r="P10" s="14">
        <v>0.151127990464793</v>
      </c>
      <c r="Q10" s="14">
        <v>0.12817243743540399</v>
      </c>
      <c r="R10" s="14"/>
      <c r="S10" s="14">
        <v>0.18483278629418701</v>
      </c>
      <c r="T10" s="14">
        <v>0.13013293153762001</v>
      </c>
      <c r="U10" s="14">
        <v>0.123062658570218</v>
      </c>
      <c r="V10" s="14">
        <v>0.18457720285233101</v>
      </c>
      <c r="W10" s="14">
        <v>0.17479167437108301</v>
      </c>
      <c r="X10" s="14">
        <v>0.13146682665301301</v>
      </c>
      <c r="Y10" s="14">
        <v>0.14299953670032101</v>
      </c>
      <c r="Z10" s="14">
        <v>7.2568737517105297E-2</v>
      </c>
      <c r="AA10" s="14">
        <v>0.12015595500294</v>
      </c>
      <c r="AB10" s="14">
        <v>0.102419277338512</v>
      </c>
      <c r="AC10" s="14">
        <v>0.12208343242882801</v>
      </c>
      <c r="AD10" s="14">
        <v>0.15108886454120199</v>
      </c>
      <c r="AE10" s="14"/>
      <c r="AF10" s="14">
        <v>0.14246196308231199</v>
      </c>
      <c r="AG10" s="14">
        <v>0.15175273735733</v>
      </c>
      <c r="AH10" s="14">
        <v>0.12906342471489601</v>
      </c>
      <c r="AI10" s="14"/>
      <c r="AJ10" s="14">
        <v>0.16611984043964001</v>
      </c>
      <c r="AK10" s="14">
        <v>0.129967277609914</v>
      </c>
      <c r="AL10" s="14">
        <v>0.23126368038216599</v>
      </c>
      <c r="AM10" s="14">
        <v>3.1801960849776399E-2</v>
      </c>
      <c r="AN10" s="14">
        <v>9.48315749258061E-2</v>
      </c>
      <c r="AO10" s="14"/>
      <c r="AP10" s="14">
        <v>0.19520502695818101</v>
      </c>
      <c r="AQ10" s="14">
        <v>0.13438448117469401</v>
      </c>
      <c r="AR10" s="14">
        <v>0.17460550973762301</v>
      </c>
      <c r="AS10" s="14">
        <v>0.14270247081998699</v>
      </c>
      <c r="AT10" s="14">
        <v>0.10027610916196</v>
      </c>
      <c r="AU10" s="14"/>
      <c r="AV10" s="14" t="s">
        <v>84</v>
      </c>
      <c r="AW10" s="14">
        <v>0.116598279308308</v>
      </c>
      <c r="AX10" s="14">
        <v>0.160955371545876</v>
      </c>
      <c r="AY10" s="14">
        <v>0.14770630908815199</v>
      </c>
      <c r="AZ10" s="14">
        <v>0.21524377815406801</v>
      </c>
      <c r="BA10" s="14"/>
      <c r="BB10" s="14">
        <v>0.17272773085652099</v>
      </c>
      <c r="BC10" s="14">
        <v>0.14500413161290401</v>
      </c>
      <c r="BD10" s="14">
        <v>9.21732005920297E-2</v>
      </c>
      <c r="BE10" s="14"/>
      <c r="BF10" s="14">
        <v>0.13342479629842999</v>
      </c>
    </row>
    <row r="11" spans="2:58" x14ac:dyDescent="0.35">
      <c r="B11" s="15" t="s">
        <v>149</v>
      </c>
      <c r="C11" s="14">
        <v>0.129580667330711</v>
      </c>
      <c r="D11" s="14">
        <v>0.130093624217725</v>
      </c>
      <c r="E11" s="14">
        <v>0.128449047487564</v>
      </c>
      <c r="F11" s="14"/>
      <c r="G11" s="14">
        <v>0.13794441391960999</v>
      </c>
      <c r="H11" s="14">
        <v>0.16695371523184399</v>
      </c>
      <c r="I11" s="14">
        <v>0.148355488587814</v>
      </c>
      <c r="J11" s="14">
        <v>0.132915363466277</v>
      </c>
      <c r="K11" s="14">
        <v>7.6650703273217297E-2</v>
      </c>
      <c r="L11" s="14">
        <v>0.111247477929258</v>
      </c>
      <c r="M11" s="14"/>
      <c r="N11" s="14">
        <v>0.12654718004033999</v>
      </c>
      <c r="O11" s="14">
        <v>0.140022219881029</v>
      </c>
      <c r="P11" s="14">
        <v>0.13563494600078099</v>
      </c>
      <c r="Q11" s="14">
        <v>0.116932477579165</v>
      </c>
      <c r="R11" s="14"/>
      <c r="S11" s="14">
        <v>0.117701904660582</v>
      </c>
      <c r="T11" s="14">
        <v>0.14981368239150999</v>
      </c>
      <c r="U11" s="14">
        <v>0.12096231832906799</v>
      </c>
      <c r="V11" s="14">
        <v>9.4556867475746306E-2</v>
      </c>
      <c r="W11" s="14">
        <v>0.152491293371461</v>
      </c>
      <c r="X11" s="14">
        <v>0.13379595701684099</v>
      </c>
      <c r="Y11" s="14">
        <v>0.14242890616981499</v>
      </c>
      <c r="Z11" s="14">
        <v>0.16526780949467801</v>
      </c>
      <c r="AA11" s="14">
        <v>0.13027954224367699</v>
      </c>
      <c r="AB11" s="14">
        <v>0.14105354343107199</v>
      </c>
      <c r="AC11" s="14">
        <v>8.3268742245216895E-2</v>
      </c>
      <c r="AD11" s="14">
        <v>0.118339244208039</v>
      </c>
      <c r="AE11" s="14"/>
      <c r="AF11" s="14">
        <v>0.13403188082276499</v>
      </c>
      <c r="AG11" s="14">
        <v>0.133266170889072</v>
      </c>
      <c r="AH11" s="14">
        <v>9.9063826502102201E-2</v>
      </c>
      <c r="AI11" s="14"/>
      <c r="AJ11" s="14">
        <v>0.12993090164375701</v>
      </c>
      <c r="AK11" s="14">
        <v>0.153362776669207</v>
      </c>
      <c r="AL11" s="14">
        <v>0.12763486367499799</v>
      </c>
      <c r="AM11" s="14">
        <v>0</v>
      </c>
      <c r="AN11" s="14">
        <v>7.2512332941726806E-2</v>
      </c>
      <c r="AO11" s="14"/>
      <c r="AP11" s="14">
        <v>0.17054871819711001</v>
      </c>
      <c r="AQ11" s="14">
        <v>0.14914894080164401</v>
      </c>
      <c r="AR11" s="14">
        <v>0.143565152378614</v>
      </c>
      <c r="AS11" s="14">
        <v>1.33922772032119E-2</v>
      </c>
      <c r="AT11" s="14">
        <v>9.0745369128396494E-2</v>
      </c>
      <c r="AU11" s="14"/>
      <c r="AV11" s="14" t="s">
        <v>84</v>
      </c>
      <c r="AW11" s="14">
        <v>0.115237804945371</v>
      </c>
      <c r="AX11" s="14">
        <v>0.13108280174553599</v>
      </c>
      <c r="AY11" s="14">
        <v>0.19971253017978499</v>
      </c>
      <c r="AZ11" s="14">
        <v>0.156957586001299</v>
      </c>
      <c r="BA11" s="14"/>
      <c r="BB11" s="14">
        <v>0.12892105389658601</v>
      </c>
      <c r="BC11" s="14">
        <v>0</v>
      </c>
      <c r="BD11" s="14">
        <v>9.4579751538503898E-2</v>
      </c>
      <c r="BE11" s="14"/>
      <c r="BF11" s="14">
        <v>9.0234666722100704E-2</v>
      </c>
    </row>
    <row r="12" spans="2:58" x14ac:dyDescent="0.35">
      <c r="B12" s="15" t="s">
        <v>150</v>
      </c>
      <c r="C12" s="14">
        <v>0.10744826330761</v>
      </c>
      <c r="D12" s="14">
        <v>0.104725821938204</v>
      </c>
      <c r="E12" s="14">
        <v>0.110429200143685</v>
      </c>
      <c r="F12" s="14"/>
      <c r="G12" s="14">
        <v>0.143153573800471</v>
      </c>
      <c r="H12" s="14">
        <v>0.12659070793589999</v>
      </c>
      <c r="I12" s="14">
        <v>9.4459475200389303E-2</v>
      </c>
      <c r="J12" s="14">
        <v>8.9272284787836595E-2</v>
      </c>
      <c r="K12" s="14">
        <v>9.7752067664364894E-2</v>
      </c>
      <c r="L12" s="14">
        <v>0.10002033630177599</v>
      </c>
      <c r="M12" s="14"/>
      <c r="N12" s="14">
        <v>0.117361183186179</v>
      </c>
      <c r="O12" s="14">
        <v>0.13255836583465599</v>
      </c>
      <c r="P12" s="14">
        <v>8.7299331894907101E-2</v>
      </c>
      <c r="Q12" s="14">
        <v>8.6456923534606003E-2</v>
      </c>
      <c r="R12" s="14"/>
      <c r="S12" s="14">
        <v>0.142913204654224</v>
      </c>
      <c r="T12" s="14">
        <v>8.5655466920026305E-2</v>
      </c>
      <c r="U12" s="14">
        <v>0.151386276955469</v>
      </c>
      <c r="V12" s="14">
        <v>7.4116569011874703E-2</v>
      </c>
      <c r="W12" s="14">
        <v>5.2416097728140799E-2</v>
      </c>
      <c r="X12" s="14">
        <v>0.10382117650672899</v>
      </c>
      <c r="Y12" s="14">
        <v>0.120160177437746</v>
      </c>
      <c r="Z12" s="14">
        <v>0.139169158144445</v>
      </c>
      <c r="AA12" s="14">
        <v>0.117013979417838</v>
      </c>
      <c r="AB12" s="14">
        <v>0.113755668917216</v>
      </c>
      <c r="AC12" s="14">
        <v>7.5667362126075097E-2</v>
      </c>
      <c r="AD12" s="14">
        <v>8.1312674949292604E-2</v>
      </c>
      <c r="AE12" s="14"/>
      <c r="AF12" s="14">
        <v>7.2349976030960397E-2</v>
      </c>
      <c r="AG12" s="14">
        <v>0.13565727912231201</v>
      </c>
      <c r="AH12" s="14">
        <v>9.6151433821242999E-2</v>
      </c>
      <c r="AI12" s="14"/>
      <c r="AJ12" s="14">
        <v>8.8356347186731798E-2</v>
      </c>
      <c r="AK12" s="14">
        <v>0.120910607181399</v>
      </c>
      <c r="AL12" s="14">
        <v>0.15337470433832401</v>
      </c>
      <c r="AM12" s="14">
        <v>0</v>
      </c>
      <c r="AN12" s="14">
        <v>0.105633779739898</v>
      </c>
      <c r="AO12" s="14"/>
      <c r="AP12" s="14">
        <v>0.10912142980106999</v>
      </c>
      <c r="AQ12" s="14">
        <v>0.122413071017209</v>
      </c>
      <c r="AR12" s="14">
        <v>0.144087876650346</v>
      </c>
      <c r="AS12" s="14">
        <v>1.6483242595975899E-2</v>
      </c>
      <c r="AT12" s="14">
        <v>0.106543142089481</v>
      </c>
      <c r="AU12" s="14"/>
      <c r="AV12" s="14" t="s">
        <v>84</v>
      </c>
      <c r="AW12" s="14">
        <v>0.113317653443771</v>
      </c>
      <c r="AX12" s="14">
        <v>0.12803341858724701</v>
      </c>
      <c r="AY12" s="14">
        <v>0.13887896410056699</v>
      </c>
      <c r="AZ12" s="14">
        <v>0.154188064474858</v>
      </c>
      <c r="BA12" s="14"/>
      <c r="BB12" s="14">
        <v>0.130413603363186</v>
      </c>
      <c r="BC12" s="14">
        <v>7.3978470736860303E-3</v>
      </c>
      <c r="BD12" s="14">
        <v>0.12560534406169399</v>
      </c>
      <c r="BE12" s="14"/>
      <c r="BF12" s="14">
        <v>8.1284884147377806E-2</v>
      </c>
    </row>
    <row r="13" spans="2:58" x14ac:dyDescent="0.35">
      <c r="B13" s="15" t="s">
        <v>151</v>
      </c>
      <c r="C13" s="14">
        <v>0.19339953723526601</v>
      </c>
      <c r="D13" s="14">
        <v>0.20974438204569901</v>
      </c>
      <c r="E13" s="14">
        <v>0.17603821288688801</v>
      </c>
      <c r="F13" s="14"/>
      <c r="G13" s="14">
        <v>0.216144303133847</v>
      </c>
      <c r="H13" s="14">
        <v>0.118693774232167</v>
      </c>
      <c r="I13" s="14">
        <v>0.16918060482279301</v>
      </c>
      <c r="J13" s="14">
        <v>0.206997388657991</v>
      </c>
      <c r="K13" s="14">
        <v>0.182828747569417</v>
      </c>
      <c r="L13" s="14">
        <v>0.25469466234668597</v>
      </c>
      <c r="M13" s="14"/>
      <c r="N13" s="14">
        <v>0.22873454111105901</v>
      </c>
      <c r="O13" s="14">
        <v>0.22033696576499501</v>
      </c>
      <c r="P13" s="14">
        <v>0.148488227456398</v>
      </c>
      <c r="Q13" s="14">
        <v>0.16820175824730499</v>
      </c>
      <c r="R13" s="14"/>
      <c r="S13" s="14">
        <v>0.184657396543049</v>
      </c>
      <c r="T13" s="14">
        <v>0.18312943799329201</v>
      </c>
      <c r="U13" s="14">
        <v>0.20508793219417601</v>
      </c>
      <c r="V13" s="14">
        <v>0.114639328518191</v>
      </c>
      <c r="W13" s="14">
        <v>0.17758980535671601</v>
      </c>
      <c r="X13" s="14">
        <v>0.17801862766510099</v>
      </c>
      <c r="Y13" s="14">
        <v>0.16940662991775399</v>
      </c>
      <c r="Z13" s="14">
        <v>0.207853270788707</v>
      </c>
      <c r="AA13" s="14">
        <v>0.22057965644007199</v>
      </c>
      <c r="AB13" s="14">
        <v>0.27055132582383301</v>
      </c>
      <c r="AC13" s="14">
        <v>0.272522337341912</v>
      </c>
      <c r="AD13" s="14">
        <v>0.14800407337524199</v>
      </c>
      <c r="AE13" s="14"/>
      <c r="AF13" s="14">
        <v>0.100755524250648</v>
      </c>
      <c r="AG13" s="14">
        <v>0.31003895511542301</v>
      </c>
      <c r="AH13" s="14">
        <v>8.0351379724002595E-2</v>
      </c>
      <c r="AI13" s="14"/>
      <c r="AJ13" s="14">
        <v>9.6366479329670907E-2</v>
      </c>
      <c r="AK13" s="14">
        <v>0.292575094192978</v>
      </c>
      <c r="AL13" s="14">
        <v>0.27718917401612603</v>
      </c>
      <c r="AM13" s="14">
        <v>0.100840206609595</v>
      </c>
      <c r="AN13" s="14">
        <v>0.110163032031292</v>
      </c>
      <c r="AO13" s="14"/>
      <c r="AP13" s="14">
        <v>0.113886831588296</v>
      </c>
      <c r="AQ13" s="14">
        <v>0.25725168283456101</v>
      </c>
      <c r="AR13" s="14">
        <v>0.26292472600244199</v>
      </c>
      <c r="AS13" s="14">
        <v>4.0646782467835497E-3</v>
      </c>
      <c r="AT13" s="14">
        <v>0.139611445076437</v>
      </c>
      <c r="AU13" s="14"/>
      <c r="AV13" s="14" t="s">
        <v>84</v>
      </c>
      <c r="AW13" s="14">
        <v>0.226463591249631</v>
      </c>
      <c r="AX13" s="14">
        <v>0.22008954318443999</v>
      </c>
      <c r="AY13" s="14">
        <v>0.20241075114864901</v>
      </c>
      <c r="AZ13" s="14">
        <v>0.323198460209353</v>
      </c>
      <c r="BA13" s="14"/>
      <c r="BB13" s="14">
        <v>0.111309123156003</v>
      </c>
      <c r="BC13" s="14">
        <v>0</v>
      </c>
      <c r="BD13" s="14">
        <v>0.145390960745406</v>
      </c>
      <c r="BE13" s="14"/>
      <c r="BF13" s="14">
        <v>7.9873838586199203E-2</v>
      </c>
    </row>
    <row r="14" spans="2:58" x14ac:dyDescent="0.35">
      <c r="B14" s="15" t="s">
        <v>141</v>
      </c>
      <c r="C14" s="20">
        <v>0.119962531029241</v>
      </c>
      <c r="D14" s="20">
        <v>7.4642733496159894E-2</v>
      </c>
      <c r="E14" s="20">
        <v>0.164658100041324</v>
      </c>
      <c r="F14" s="20"/>
      <c r="G14" s="20">
        <v>0.13994054563563901</v>
      </c>
      <c r="H14" s="20">
        <v>0.113871542668849</v>
      </c>
      <c r="I14" s="20">
        <v>0.12809252157277501</v>
      </c>
      <c r="J14" s="20">
        <v>0.11802911452093399</v>
      </c>
      <c r="K14" s="20">
        <v>0.12383673415747</v>
      </c>
      <c r="L14" s="20">
        <v>0.103984591395472</v>
      </c>
      <c r="M14" s="20"/>
      <c r="N14" s="20">
        <v>9.9147796925614803E-2</v>
      </c>
      <c r="O14" s="20">
        <v>9.8923205377990195E-2</v>
      </c>
      <c r="P14" s="20">
        <v>0.11164873573819099</v>
      </c>
      <c r="Q14" s="20">
        <v>0.171986623905269</v>
      </c>
      <c r="R14" s="20"/>
      <c r="S14" s="20">
        <v>0.108538001338933</v>
      </c>
      <c r="T14" s="20">
        <v>0.14103687278205601</v>
      </c>
      <c r="U14" s="20">
        <v>0.121775426202407</v>
      </c>
      <c r="V14" s="20">
        <v>0.12738000191527499</v>
      </c>
      <c r="W14" s="20">
        <v>0.112652977419441</v>
      </c>
      <c r="X14" s="20">
        <v>0.120177958407542</v>
      </c>
      <c r="Y14" s="20">
        <v>0.14217606389837101</v>
      </c>
      <c r="Z14" s="20">
        <v>5.9257297397387103E-2</v>
      </c>
      <c r="AA14" s="20">
        <v>0.114084548756023</v>
      </c>
      <c r="AB14" s="20">
        <v>0.112911151094174</v>
      </c>
      <c r="AC14" s="20">
        <v>0.103127499420436</v>
      </c>
      <c r="AD14" s="20">
        <v>0.16387713548650401</v>
      </c>
      <c r="AE14" s="20"/>
      <c r="AF14" s="20">
        <v>0.10068349379160001</v>
      </c>
      <c r="AG14" s="20">
        <v>7.9274735694096196E-2</v>
      </c>
      <c r="AH14" s="20">
        <v>0.25837615339095099</v>
      </c>
      <c r="AI14" s="20"/>
      <c r="AJ14" s="20">
        <v>9.4185545166969406E-2</v>
      </c>
      <c r="AK14" s="20">
        <v>0.101198099786714</v>
      </c>
      <c r="AL14" s="20">
        <v>4.0171817742695799E-2</v>
      </c>
      <c r="AM14" s="20">
        <v>0</v>
      </c>
      <c r="AN14" s="20">
        <v>0.24836890487124899</v>
      </c>
      <c r="AO14" s="20"/>
      <c r="AP14" s="20">
        <v>8.5689867933371897E-2</v>
      </c>
      <c r="AQ14" s="20">
        <v>0.111249837959276</v>
      </c>
      <c r="AR14" s="20">
        <v>0.12932697318238801</v>
      </c>
      <c r="AS14" s="20">
        <v>3.3582557131026203E-2</v>
      </c>
      <c r="AT14" s="20">
        <v>0.26658681983788601</v>
      </c>
      <c r="AU14" s="20"/>
      <c r="AV14" s="20" t="s">
        <v>84</v>
      </c>
      <c r="AW14" s="20">
        <v>0.12640879123950499</v>
      </c>
      <c r="AX14" s="20">
        <v>0.110222334941424</v>
      </c>
      <c r="AY14" s="20">
        <v>8.7919429079112599E-2</v>
      </c>
      <c r="AZ14" s="20">
        <v>7.2655276715132902E-2</v>
      </c>
      <c r="BA14" s="20"/>
      <c r="BB14" s="20">
        <v>0.12185128670959</v>
      </c>
      <c r="BC14" s="20">
        <v>2.8231583115789799E-2</v>
      </c>
      <c r="BD14" s="20">
        <v>0.146775143098095</v>
      </c>
      <c r="BE14" s="20"/>
      <c r="BF14" s="20">
        <v>0.1021101808573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G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7" width="20.6328125" customWidth="1"/>
  </cols>
  <sheetData>
    <row r="2" spans="2:7" ht="40" customHeight="1" x14ac:dyDescent="0.35">
      <c r="D2" s="30" t="s">
        <v>162</v>
      </c>
      <c r="E2" s="27"/>
      <c r="F2" s="27"/>
      <c r="G2" s="27"/>
    </row>
    <row r="6" spans="2:7" ht="50" customHeight="1" x14ac:dyDescent="0.35">
      <c r="B6" s="17" t="s">
        <v>15</v>
      </c>
      <c r="C6" s="17" t="s">
        <v>100</v>
      </c>
      <c r="D6" s="17" t="s">
        <v>104</v>
      </c>
      <c r="E6" s="17" t="s">
        <v>102</v>
      </c>
      <c r="F6" s="17" t="s">
        <v>101</v>
      </c>
    </row>
    <row r="7" spans="2:7" x14ac:dyDescent="0.35">
      <c r="B7" s="15" t="s">
        <v>157</v>
      </c>
      <c r="C7" s="14">
        <v>0.164355143177013</v>
      </c>
      <c r="D7" s="14">
        <v>0.32858714186937898</v>
      </c>
      <c r="E7" s="14">
        <v>0.247098543722757</v>
      </c>
      <c r="F7" s="14">
        <v>0.30220241251619301</v>
      </c>
    </row>
    <row r="8" spans="2:7" x14ac:dyDescent="0.35">
      <c r="B8" s="15" t="s">
        <v>158</v>
      </c>
      <c r="C8" s="14">
        <v>0.144177908201094</v>
      </c>
      <c r="D8" s="14">
        <v>0.181869962762431</v>
      </c>
      <c r="E8" s="14">
        <v>0.17937090449680201</v>
      </c>
      <c r="F8" s="14">
        <v>0.12443751745942</v>
      </c>
    </row>
    <row r="9" spans="2:7" x14ac:dyDescent="0.35">
      <c r="B9" s="15" t="s">
        <v>159</v>
      </c>
      <c r="C9" s="14">
        <v>0.152511305165902</v>
      </c>
      <c r="D9" s="14">
        <v>0.13956780665417001</v>
      </c>
      <c r="E9" s="14">
        <v>0.19957174794147201</v>
      </c>
      <c r="F9" s="14">
        <v>0.14763899679617001</v>
      </c>
    </row>
    <row r="10" spans="2:7" x14ac:dyDescent="0.35">
      <c r="B10" s="15" t="s">
        <v>160</v>
      </c>
      <c r="C10" s="14">
        <v>0.142875761546953</v>
      </c>
      <c r="D10" s="14">
        <v>0.110596757100339</v>
      </c>
      <c r="E10" s="14">
        <v>0.114888930810096</v>
      </c>
      <c r="F10" s="14">
        <v>0.107888920772669</v>
      </c>
    </row>
    <row r="11" spans="2:7" x14ac:dyDescent="0.35">
      <c r="B11" s="15" t="s">
        <v>161</v>
      </c>
      <c r="C11" s="14">
        <v>0.348332545607002</v>
      </c>
      <c r="D11" s="14">
        <v>0.18231640518332301</v>
      </c>
      <c r="E11" s="14">
        <v>0.167044447269074</v>
      </c>
      <c r="F11" s="14">
        <v>0.20556805041557999</v>
      </c>
    </row>
    <row r="12" spans="2:7" x14ac:dyDescent="0.35">
      <c r="B12" s="15" t="s">
        <v>141</v>
      </c>
      <c r="C12" s="14">
        <v>4.7747336302035197E-2</v>
      </c>
      <c r="D12" s="14">
        <v>5.7061926430358498E-2</v>
      </c>
      <c r="E12" s="14">
        <v>9.2025425759798898E-2</v>
      </c>
      <c r="F12" s="14">
        <v>0.112264102039969</v>
      </c>
    </row>
    <row r="13" spans="2:7" x14ac:dyDescent="0.35">
      <c r="B13" s="16"/>
      <c r="C13" s="16"/>
      <c r="D13" s="16"/>
      <c r="E13" s="16"/>
      <c r="F13" s="16"/>
    </row>
    <row r="14" spans="2:7" x14ac:dyDescent="0.35">
      <c r="B14" t="s">
        <v>80</v>
      </c>
    </row>
    <row r="15" spans="2:7" x14ac:dyDescent="0.35">
      <c r="B15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163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157</v>
      </c>
      <c r="C9" s="14">
        <v>0.164355143177013</v>
      </c>
      <c r="D9" s="14">
        <v>0.17470844976170599</v>
      </c>
      <c r="E9" s="14">
        <v>0.15471067167090199</v>
      </c>
      <c r="F9" s="14"/>
      <c r="G9" s="14">
        <v>0.148698407798381</v>
      </c>
      <c r="H9" s="14">
        <v>0.156256884850733</v>
      </c>
      <c r="I9" s="14">
        <v>0.14225480912858701</v>
      </c>
      <c r="J9" s="14">
        <v>0.14968229507109199</v>
      </c>
      <c r="K9" s="14">
        <v>0.18573524676768299</v>
      </c>
      <c r="L9" s="14">
        <v>0.19690059462465401</v>
      </c>
      <c r="M9" s="14"/>
      <c r="N9" s="14">
        <v>0.15432601247201999</v>
      </c>
      <c r="O9" s="14">
        <v>0.162164725557983</v>
      </c>
      <c r="P9" s="14">
        <v>0.19651356191498701</v>
      </c>
      <c r="Q9" s="14">
        <v>0.14579987425133401</v>
      </c>
      <c r="R9" s="14"/>
      <c r="S9" s="14">
        <v>0.20219712529324299</v>
      </c>
      <c r="T9" s="14">
        <v>0.17000124365886399</v>
      </c>
      <c r="U9" s="14">
        <v>0.10125978641199999</v>
      </c>
      <c r="V9" s="14">
        <v>0.19562760757071901</v>
      </c>
      <c r="W9" s="14">
        <v>0.18353214485865699</v>
      </c>
      <c r="X9" s="14">
        <v>0.19626501738170199</v>
      </c>
      <c r="Y9" s="14">
        <v>0.15995153836875101</v>
      </c>
      <c r="Z9" s="14">
        <v>0.128831971814725</v>
      </c>
      <c r="AA9" s="14">
        <v>0.120817147257872</v>
      </c>
      <c r="AB9" s="14">
        <v>0.115187844267194</v>
      </c>
      <c r="AC9" s="14">
        <v>0.209566189131318</v>
      </c>
      <c r="AD9" s="14">
        <v>0.18732891419223299</v>
      </c>
      <c r="AE9" s="14"/>
      <c r="AF9" s="14">
        <v>0.19531099936972801</v>
      </c>
      <c r="AG9" s="14">
        <v>0.14436323267032999</v>
      </c>
      <c r="AH9" s="14">
        <v>0.17996726235337401</v>
      </c>
      <c r="AI9" s="14"/>
      <c r="AJ9" s="14">
        <v>0.284455220109183</v>
      </c>
      <c r="AK9" s="14">
        <v>8.9442880074593195E-2</v>
      </c>
      <c r="AL9" s="14">
        <v>8.9629309824103207E-2</v>
      </c>
      <c r="AM9" s="14">
        <v>3.1667101409013999E-2</v>
      </c>
      <c r="AN9" s="14">
        <v>0.17602308099429101</v>
      </c>
      <c r="AO9" s="14"/>
      <c r="AP9" s="14">
        <v>0.45892060594876699</v>
      </c>
      <c r="AQ9" s="14">
        <v>9.8917383762949895E-2</v>
      </c>
      <c r="AR9" s="14">
        <v>0.10187372610800299</v>
      </c>
      <c r="AS9" s="14">
        <v>5.5452418475310801E-2</v>
      </c>
      <c r="AT9" s="14">
        <v>0.143773179440183</v>
      </c>
      <c r="AU9" s="14"/>
      <c r="AV9" s="14" t="s">
        <v>84</v>
      </c>
      <c r="AW9" s="14">
        <v>0.15037984028559701</v>
      </c>
      <c r="AX9" s="14">
        <v>0.16843284774761899</v>
      </c>
      <c r="AY9" s="14">
        <v>0.17327485603273099</v>
      </c>
      <c r="AZ9" s="14">
        <v>0.12652958799352801</v>
      </c>
      <c r="BA9" s="14"/>
      <c r="BB9" s="14">
        <v>0.161187286433811</v>
      </c>
      <c r="BC9" s="14">
        <v>6.7835204488600503E-2</v>
      </c>
      <c r="BD9" s="14">
        <v>0.18033274773413699</v>
      </c>
      <c r="BE9" s="14"/>
      <c r="BF9" s="14">
        <v>0.12893658358462901</v>
      </c>
    </row>
    <row r="10" spans="2:58" x14ac:dyDescent="0.35">
      <c r="B10" s="15" t="s">
        <v>158</v>
      </c>
      <c r="C10" s="14">
        <v>0.144177908201094</v>
      </c>
      <c r="D10" s="14">
        <v>0.13316915260678899</v>
      </c>
      <c r="E10" s="14">
        <v>0.15537471309061199</v>
      </c>
      <c r="F10" s="14"/>
      <c r="G10" s="14">
        <v>0.130091510317381</v>
      </c>
      <c r="H10" s="14">
        <v>0.14649452698224499</v>
      </c>
      <c r="I10" s="14">
        <v>9.3415070966934993E-2</v>
      </c>
      <c r="J10" s="14">
        <v>0.13522467119057499</v>
      </c>
      <c r="K10" s="14">
        <v>0.135034687927509</v>
      </c>
      <c r="L10" s="14">
        <v>0.20636622801208801</v>
      </c>
      <c r="M10" s="14"/>
      <c r="N10" s="14">
        <v>0.15730170058193299</v>
      </c>
      <c r="O10" s="14">
        <v>0.139274984011657</v>
      </c>
      <c r="P10" s="14">
        <v>0.134616843897403</v>
      </c>
      <c r="Q10" s="14">
        <v>0.14609575078529</v>
      </c>
      <c r="R10" s="14"/>
      <c r="S10" s="14">
        <v>0.146244474108678</v>
      </c>
      <c r="T10" s="14">
        <v>0.14964169379832701</v>
      </c>
      <c r="U10" s="14">
        <v>0.15438279769039301</v>
      </c>
      <c r="V10" s="14">
        <v>0.19549486393621901</v>
      </c>
      <c r="W10" s="14">
        <v>0.15395642607547699</v>
      </c>
      <c r="X10" s="14">
        <v>0.121760352937633</v>
      </c>
      <c r="Y10" s="14">
        <v>0.14019727546374799</v>
      </c>
      <c r="Z10" s="14">
        <v>0.13463964947133999</v>
      </c>
      <c r="AA10" s="14">
        <v>0.112457008587958</v>
      </c>
      <c r="AB10" s="14">
        <v>0.14428201086649001</v>
      </c>
      <c r="AC10" s="14">
        <v>0.13360937412808099</v>
      </c>
      <c r="AD10" s="14">
        <v>0.13086627053946401</v>
      </c>
      <c r="AE10" s="14"/>
      <c r="AF10" s="14">
        <v>0.16113926844193999</v>
      </c>
      <c r="AG10" s="14">
        <v>0.138789346343651</v>
      </c>
      <c r="AH10" s="14">
        <v>0.129614493316526</v>
      </c>
      <c r="AI10" s="14"/>
      <c r="AJ10" s="14">
        <v>0.22275192302062399</v>
      </c>
      <c r="AK10" s="14">
        <v>9.0384178625997999E-2</v>
      </c>
      <c r="AL10" s="14">
        <v>0.19518409635671699</v>
      </c>
      <c r="AM10" s="14">
        <v>0.110097539937177</v>
      </c>
      <c r="AN10" s="14">
        <v>0.104729880395816</v>
      </c>
      <c r="AO10" s="14"/>
      <c r="AP10" s="14">
        <v>0.293199064343383</v>
      </c>
      <c r="AQ10" s="14">
        <v>9.0307611079897002E-2</v>
      </c>
      <c r="AR10" s="14">
        <v>0.17475127732833201</v>
      </c>
      <c r="AS10" s="14">
        <v>0.14761089319072501</v>
      </c>
      <c r="AT10" s="14">
        <v>0.143121904208623</v>
      </c>
      <c r="AU10" s="14"/>
      <c r="AV10" s="14" t="s">
        <v>84</v>
      </c>
      <c r="AW10" s="14">
        <v>0.11714927958390201</v>
      </c>
      <c r="AX10" s="14">
        <v>0.12618093641119801</v>
      </c>
      <c r="AY10" s="14">
        <v>0.155173327248326</v>
      </c>
      <c r="AZ10" s="14">
        <v>8.4732025348661297E-2</v>
      </c>
      <c r="BA10" s="14"/>
      <c r="BB10" s="14">
        <v>0.13147003106157401</v>
      </c>
      <c r="BC10" s="14">
        <v>0.196247318745011</v>
      </c>
      <c r="BD10" s="14">
        <v>0.16981987889196001</v>
      </c>
      <c r="BE10" s="14"/>
      <c r="BF10" s="14">
        <v>0.16106565205631401</v>
      </c>
    </row>
    <row r="11" spans="2:58" x14ac:dyDescent="0.35">
      <c r="B11" s="15" t="s">
        <v>159</v>
      </c>
      <c r="C11" s="14">
        <v>0.152511305165902</v>
      </c>
      <c r="D11" s="14">
        <v>0.15741060490957201</v>
      </c>
      <c r="E11" s="14">
        <v>0.148168116149692</v>
      </c>
      <c r="F11" s="14"/>
      <c r="G11" s="14">
        <v>0.184134221132916</v>
      </c>
      <c r="H11" s="14">
        <v>0.167357756190853</v>
      </c>
      <c r="I11" s="14">
        <v>0.13414749055399</v>
      </c>
      <c r="J11" s="14">
        <v>0.114580772922004</v>
      </c>
      <c r="K11" s="14">
        <v>0.175979918881943</v>
      </c>
      <c r="L11" s="14">
        <v>0.14946336891549</v>
      </c>
      <c r="M11" s="14"/>
      <c r="N11" s="14">
        <v>0.17012751433353099</v>
      </c>
      <c r="O11" s="14">
        <v>0.138649327658523</v>
      </c>
      <c r="P11" s="14">
        <v>0.121283705917024</v>
      </c>
      <c r="Q11" s="14">
        <v>0.176085265708886</v>
      </c>
      <c r="R11" s="14"/>
      <c r="S11" s="14">
        <v>0.14982586961375699</v>
      </c>
      <c r="T11" s="14">
        <v>0.164665529660665</v>
      </c>
      <c r="U11" s="14">
        <v>0.20100847176541101</v>
      </c>
      <c r="V11" s="14">
        <v>0.11329861048215099</v>
      </c>
      <c r="W11" s="14">
        <v>0.12764227749471699</v>
      </c>
      <c r="X11" s="14">
        <v>0.185634220029844</v>
      </c>
      <c r="Y11" s="14">
        <v>0.14196986093821201</v>
      </c>
      <c r="Z11" s="14">
        <v>0.17668729073015299</v>
      </c>
      <c r="AA11" s="14">
        <v>0.15601574472907501</v>
      </c>
      <c r="AB11" s="14">
        <v>0.156327803484345</v>
      </c>
      <c r="AC11" s="14">
        <v>0.122454386794756</v>
      </c>
      <c r="AD11" s="14">
        <v>8.1173885596513298E-2</v>
      </c>
      <c r="AE11" s="14"/>
      <c r="AF11" s="14">
        <v>0.16462652841906</v>
      </c>
      <c r="AG11" s="14">
        <v>0.144546839908754</v>
      </c>
      <c r="AH11" s="14">
        <v>0.158527448423775</v>
      </c>
      <c r="AI11" s="14"/>
      <c r="AJ11" s="14">
        <v>0.179692951969913</v>
      </c>
      <c r="AK11" s="14">
        <v>0.13393520962856301</v>
      </c>
      <c r="AL11" s="14">
        <v>0.189208973673581</v>
      </c>
      <c r="AM11" s="14">
        <v>0.16935114495612399</v>
      </c>
      <c r="AN11" s="14">
        <v>0.13651561500857701</v>
      </c>
      <c r="AO11" s="14"/>
      <c r="AP11" s="14">
        <v>0.15228113573100799</v>
      </c>
      <c r="AQ11" s="14">
        <v>0.1314012010981</v>
      </c>
      <c r="AR11" s="14">
        <v>0.181436676368602</v>
      </c>
      <c r="AS11" s="14">
        <v>0.195977692192429</v>
      </c>
      <c r="AT11" s="14">
        <v>0.18850399072499999</v>
      </c>
      <c r="AU11" s="14"/>
      <c r="AV11" s="14" t="s">
        <v>84</v>
      </c>
      <c r="AW11" s="14">
        <v>0.140095935553358</v>
      </c>
      <c r="AX11" s="14">
        <v>0.159121576117528</v>
      </c>
      <c r="AY11" s="14">
        <v>0.17051968493534</v>
      </c>
      <c r="AZ11" s="14">
        <v>0.14682384711950999</v>
      </c>
      <c r="BA11" s="14"/>
      <c r="BB11" s="14">
        <v>0.15062844926914201</v>
      </c>
      <c r="BC11" s="14">
        <v>0.18530747306005699</v>
      </c>
      <c r="BD11" s="14">
        <v>0.26806373708056602</v>
      </c>
      <c r="BE11" s="14"/>
      <c r="BF11" s="14">
        <v>0.20570796020210499</v>
      </c>
    </row>
    <row r="12" spans="2:58" x14ac:dyDescent="0.35">
      <c r="B12" s="15" t="s">
        <v>160</v>
      </c>
      <c r="C12" s="14">
        <v>0.142875761546953</v>
      </c>
      <c r="D12" s="14">
        <v>0.14382322832958</v>
      </c>
      <c r="E12" s="14">
        <v>0.142370633690489</v>
      </c>
      <c r="F12" s="14"/>
      <c r="G12" s="14">
        <v>0.16142847919020201</v>
      </c>
      <c r="H12" s="14">
        <v>0.145674637992249</v>
      </c>
      <c r="I12" s="14">
        <v>0.171149302324131</v>
      </c>
      <c r="J12" s="14">
        <v>0.147934544270583</v>
      </c>
      <c r="K12" s="14">
        <v>0.12785712731822599</v>
      </c>
      <c r="L12" s="14">
        <v>0.111252843851165</v>
      </c>
      <c r="M12" s="14"/>
      <c r="N12" s="14">
        <v>0.16880352113709099</v>
      </c>
      <c r="O12" s="14">
        <v>0.143797614327284</v>
      </c>
      <c r="P12" s="14">
        <v>0.148278861666469</v>
      </c>
      <c r="Q12" s="14">
        <v>0.10977841700945901</v>
      </c>
      <c r="R12" s="14"/>
      <c r="S12" s="14">
        <v>0.163927361266066</v>
      </c>
      <c r="T12" s="14">
        <v>0.13623655663578799</v>
      </c>
      <c r="U12" s="14">
        <v>0.112747678476814</v>
      </c>
      <c r="V12" s="14">
        <v>0.121382058223236</v>
      </c>
      <c r="W12" s="14">
        <v>0.16428850921545199</v>
      </c>
      <c r="X12" s="14">
        <v>0.141525049323519</v>
      </c>
      <c r="Y12" s="14">
        <v>0.14612270036022801</v>
      </c>
      <c r="Z12" s="14">
        <v>0.13779386004222299</v>
      </c>
      <c r="AA12" s="14">
        <v>0.15227427291283499</v>
      </c>
      <c r="AB12" s="14">
        <v>0.139186572455959</v>
      </c>
      <c r="AC12" s="14">
        <v>0.110597180589668</v>
      </c>
      <c r="AD12" s="14">
        <v>0.20115945769974</v>
      </c>
      <c r="AE12" s="14"/>
      <c r="AF12" s="14">
        <v>0.13064150061668101</v>
      </c>
      <c r="AG12" s="14">
        <v>0.16187709863877001</v>
      </c>
      <c r="AH12" s="14">
        <v>0.102438275474885</v>
      </c>
      <c r="AI12" s="14"/>
      <c r="AJ12" s="14">
        <v>0.10142186015020099</v>
      </c>
      <c r="AK12" s="14">
        <v>0.18763075014196501</v>
      </c>
      <c r="AL12" s="14">
        <v>0.13727772700188801</v>
      </c>
      <c r="AM12" s="14">
        <v>0.10769765910519399</v>
      </c>
      <c r="AN12" s="14">
        <v>8.3164210028487298E-2</v>
      </c>
      <c r="AO12" s="14"/>
      <c r="AP12" s="14">
        <v>3.2187915611221099E-2</v>
      </c>
      <c r="AQ12" s="14">
        <v>0.18212049470584299</v>
      </c>
      <c r="AR12" s="14">
        <v>0.18474994567695199</v>
      </c>
      <c r="AS12" s="14">
        <v>0.17266299407107</v>
      </c>
      <c r="AT12" s="14">
        <v>0.11497527596368599</v>
      </c>
      <c r="AU12" s="14"/>
      <c r="AV12" s="14" t="s">
        <v>84</v>
      </c>
      <c r="AW12" s="14">
        <v>0.15944851160580001</v>
      </c>
      <c r="AX12" s="14">
        <v>0.14175382652114399</v>
      </c>
      <c r="AY12" s="14">
        <v>0.182891997278253</v>
      </c>
      <c r="AZ12" s="14">
        <v>0.201068144840996</v>
      </c>
      <c r="BA12" s="14"/>
      <c r="BB12" s="14">
        <v>0.14853572508712001</v>
      </c>
      <c r="BC12" s="14">
        <v>0.19128642176928601</v>
      </c>
      <c r="BD12" s="14">
        <v>0.181129962759977</v>
      </c>
      <c r="BE12" s="14"/>
      <c r="BF12" s="14">
        <v>0.16341113193211601</v>
      </c>
    </row>
    <row r="13" spans="2:58" x14ac:dyDescent="0.35">
      <c r="B13" s="15" t="s">
        <v>161</v>
      </c>
      <c r="C13" s="14">
        <v>0.348332545607002</v>
      </c>
      <c r="D13" s="14">
        <v>0.35680299149454803</v>
      </c>
      <c r="E13" s="14">
        <v>0.33812073469805898</v>
      </c>
      <c r="F13" s="14"/>
      <c r="G13" s="14">
        <v>0.29636513198403602</v>
      </c>
      <c r="H13" s="14">
        <v>0.334566627855165</v>
      </c>
      <c r="I13" s="14">
        <v>0.38487760120451397</v>
      </c>
      <c r="J13" s="14">
        <v>0.41924284575201298</v>
      </c>
      <c r="K13" s="14">
        <v>0.32569550870477998</v>
      </c>
      <c r="L13" s="14">
        <v>0.32182451544663099</v>
      </c>
      <c r="M13" s="14"/>
      <c r="N13" s="14">
        <v>0.30602962872761902</v>
      </c>
      <c r="O13" s="14">
        <v>0.36910149370213102</v>
      </c>
      <c r="P13" s="14">
        <v>0.348268331677553</v>
      </c>
      <c r="Q13" s="14">
        <v>0.37107268562835299</v>
      </c>
      <c r="R13" s="14"/>
      <c r="S13" s="14">
        <v>0.286219877795307</v>
      </c>
      <c r="T13" s="14">
        <v>0.32522101680092602</v>
      </c>
      <c r="U13" s="14">
        <v>0.39357368433481499</v>
      </c>
      <c r="V13" s="14">
        <v>0.30095650118551998</v>
      </c>
      <c r="W13" s="14">
        <v>0.30445384621570598</v>
      </c>
      <c r="X13" s="14">
        <v>0.28900603409704201</v>
      </c>
      <c r="Y13" s="14">
        <v>0.37544326101390102</v>
      </c>
      <c r="Z13" s="14">
        <v>0.42204722794155802</v>
      </c>
      <c r="AA13" s="14">
        <v>0.415293472549155</v>
      </c>
      <c r="AB13" s="14">
        <v>0.42315603036366001</v>
      </c>
      <c r="AC13" s="14">
        <v>0.39650565396058102</v>
      </c>
      <c r="AD13" s="14">
        <v>0.31992494077657202</v>
      </c>
      <c r="AE13" s="14"/>
      <c r="AF13" s="14">
        <v>0.31593598802676898</v>
      </c>
      <c r="AG13" s="14">
        <v>0.37793443116255199</v>
      </c>
      <c r="AH13" s="14">
        <v>0.33599705480236702</v>
      </c>
      <c r="AI13" s="14"/>
      <c r="AJ13" s="14">
        <v>0.18678943883423199</v>
      </c>
      <c r="AK13" s="14">
        <v>0.46348781429401997</v>
      </c>
      <c r="AL13" s="14">
        <v>0.35458600431248299</v>
      </c>
      <c r="AM13" s="14">
        <v>0.58118655459249202</v>
      </c>
      <c r="AN13" s="14">
        <v>0.39422322161206902</v>
      </c>
      <c r="AO13" s="14"/>
      <c r="AP13" s="14">
        <v>4.1884772272866397E-2</v>
      </c>
      <c r="AQ13" s="14">
        <v>0.45559474294130098</v>
      </c>
      <c r="AR13" s="14">
        <v>0.30174311353327199</v>
      </c>
      <c r="AS13" s="14">
        <v>0.415523344002446</v>
      </c>
      <c r="AT13" s="14">
        <v>0.27804335096079202</v>
      </c>
      <c r="AU13" s="14"/>
      <c r="AV13" s="14" t="s">
        <v>84</v>
      </c>
      <c r="AW13" s="14">
        <v>0.37920960830707401</v>
      </c>
      <c r="AX13" s="14">
        <v>0.34631176374860501</v>
      </c>
      <c r="AY13" s="14">
        <v>0.28823179688971601</v>
      </c>
      <c r="AZ13" s="14">
        <v>0.32108935770671398</v>
      </c>
      <c r="BA13" s="14"/>
      <c r="BB13" s="14">
        <v>0.38233124587857698</v>
      </c>
      <c r="BC13" s="14">
        <v>0.34369271876023599</v>
      </c>
      <c r="BD13" s="14">
        <v>0.14702712552472799</v>
      </c>
      <c r="BE13" s="14"/>
      <c r="BF13" s="14">
        <v>0.31380384289308699</v>
      </c>
    </row>
    <row r="14" spans="2:58" x14ac:dyDescent="0.35">
      <c r="B14" s="15" t="s">
        <v>141</v>
      </c>
      <c r="C14" s="20">
        <v>4.7747336302035197E-2</v>
      </c>
      <c r="D14" s="20">
        <v>3.4085572897805602E-2</v>
      </c>
      <c r="E14" s="20">
        <v>6.1255130700246498E-2</v>
      </c>
      <c r="F14" s="20"/>
      <c r="G14" s="20">
        <v>7.9282249577083699E-2</v>
      </c>
      <c r="H14" s="20">
        <v>4.9649566128755103E-2</v>
      </c>
      <c r="I14" s="20">
        <v>7.4155725821843405E-2</v>
      </c>
      <c r="J14" s="20">
        <v>3.3334870793732499E-2</v>
      </c>
      <c r="K14" s="20">
        <v>4.9697510399858397E-2</v>
      </c>
      <c r="L14" s="20">
        <v>1.41924491499716E-2</v>
      </c>
      <c r="M14" s="20"/>
      <c r="N14" s="20">
        <v>4.3411622747805599E-2</v>
      </c>
      <c r="O14" s="20">
        <v>4.7011854742422497E-2</v>
      </c>
      <c r="P14" s="20">
        <v>5.1038694926564397E-2</v>
      </c>
      <c r="Q14" s="20">
        <v>5.1168006616679002E-2</v>
      </c>
      <c r="R14" s="20"/>
      <c r="S14" s="20">
        <v>5.15852919229478E-2</v>
      </c>
      <c r="T14" s="20">
        <v>5.4233959445429102E-2</v>
      </c>
      <c r="U14" s="20">
        <v>3.7027581320566799E-2</v>
      </c>
      <c r="V14" s="20">
        <v>7.3240358602154498E-2</v>
      </c>
      <c r="W14" s="20">
        <v>6.6126796139990701E-2</v>
      </c>
      <c r="X14" s="20">
        <v>6.5809326230260201E-2</v>
      </c>
      <c r="Y14" s="20">
        <v>3.6315363855160897E-2</v>
      </c>
      <c r="Z14" s="20">
        <v>0</v>
      </c>
      <c r="AA14" s="20">
        <v>4.3142353963103598E-2</v>
      </c>
      <c r="AB14" s="20">
        <v>2.1859738562351599E-2</v>
      </c>
      <c r="AC14" s="20">
        <v>2.7267215395596098E-2</v>
      </c>
      <c r="AD14" s="20">
        <v>7.9546531195477499E-2</v>
      </c>
      <c r="AE14" s="20"/>
      <c r="AF14" s="20">
        <v>3.2345715125821899E-2</v>
      </c>
      <c r="AG14" s="20">
        <v>3.2489051275943301E-2</v>
      </c>
      <c r="AH14" s="20">
        <v>9.3455465629073795E-2</v>
      </c>
      <c r="AI14" s="20"/>
      <c r="AJ14" s="20">
        <v>2.48886059158465E-2</v>
      </c>
      <c r="AK14" s="20">
        <v>3.51191672348607E-2</v>
      </c>
      <c r="AL14" s="20">
        <v>3.4113888831226603E-2</v>
      </c>
      <c r="AM14" s="20">
        <v>0</v>
      </c>
      <c r="AN14" s="20">
        <v>0.105343991960761</v>
      </c>
      <c r="AO14" s="20"/>
      <c r="AP14" s="20">
        <v>2.1526506092754399E-2</v>
      </c>
      <c r="AQ14" s="20">
        <v>4.1658566411910201E-2</v>
      </c>
      <c r="AR14" s="20">
        <v>5.5445260984840102E-2</v>
      </c>
      <c r="AS14" s="20">
        <v>1.27726580680194E-2</v>
      </c>
      <c r="AT14" s="20">
        <v>0.131582298701717</v>
      </c>
      <c r="AU14" s="20"/>
      <c r="AV14" s="20" t="s">
        <v>84</v>
      </c>
      <c r="AW14" s="20">
        <v>5.3716824664268997E-2</v>
      </c>
      <c r="AX14" s="20">
        <v>5.8199049453905201E-2</v>
      </c>
      <c r="AY14" s="20">
        <v>2.9908337615632798E-2</v>
      </c>
      <c r="AZ14" s="20">
        <v>0.119757036990591</v>
      </c>
      <c r="BA14" s="20"/>
      <c r="BB14" s="20">
        <v>2.58472622697767E-2</v>
      </c>
      <c r="BC14" s="20">
        <v>1.5630863176809201E-2</v>
      </c>
      <c r="BD14" s="20">
        <v>5.3626548008633201E-2</v>
      </c>
      <c r="BE14" s="20"/>
      <c r="BF14" s="20">
        <v>2.7074829331747902E-2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164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157</v>
      </c>
      <c r="C9" s="14">
        <v>0.32858714186937898</v>
      </c>
      <c r="D9" s="14">
        <v>0.33800799788275399</v>
      </c>
      <c r="E9" s="14">
        <v>0.31942170959621302</v>
      </c>
      <c r="F9" s="14"/>
      <c r="G9" s="14">
        <v>0.321092432665462</v>
      </c>
      <c r="H9" s="14">
        <v>0.37617863154755199</v>
      </c>
      <c r="I9" s="14">
        <v>0.37133173164796002</v>
      </c>
      <c r="J9" s="14">
        <v>0.34358198173888099</v>
      </c>
      <c r="K9" s="14">
        <v>0.27356270350157103</v>
      </c>
      <c r="L9" s="14">
        <v>0.284924752453379</v>
      </c>
      <c r="M9" s="14"/>
      <c r="N9" s="14">
        <v>0.33193666472781103</v>
      </c>
      <c r="O9" s="14">
        <v>0.35071734512530101</v>
      </c>
      <c r="P9" s="14">
        <v>0.32373476438663201</v>
      </c>
      <c r="Q9" s="14">
        <v>0.30585100866945902</v>
      </c>
      <c r="R9" s="14"/>
      <c r="S9" s="14">
        <v>0.37877763523954699</v>
      </c>
      <c r="T9" s="14">
        <v>0.27255809109661699</v>
      </c>
      <c r="U9" s="14">
        <v>0.33401577315268599</v>
      </c>
      <c r="V9" s="14">
        <v>0.27639668048759602</v>
      </c>
      <c r="W9" s="14">
        <v>0.27791700173279799</v>
      </c>
      <c r="X9" s="14">
        <v>0.329108455692526</v>
      </c>
      <c r="Y9" s="14">
        <v>0.32250247603236398</v>
      </c>
      <c r="Z9" s="14">
        <v>0.40263608221043201</v>
      </c>
      <c r="AA9" s="14">
        <v>0.39628166148220201</v>
      </c>
      <c r="AB9" s="14">
        <v>0.30342614668263501</v>
      </c>
      <c r="AC9" s="14">
        <v>0.39719473345476802</v>
      </c>
      <c r="AD9" s="14">
        <v>0.22544714384071701</v>
      </c>
      <c r="AE9" s="14"/>
      <c r="AF9" s="14">
        <v>0.22996954351690799</v>
      </c>
      <c r="AG9" s="14">
        <v>0.40272758635551398</v>
      </c>
      <c r="AH9" s="14">
        <v>0.36553892836063301</v>
      </c>
      <c r="AI9" s="14"/>
      <c r="AJ9" s="14">
        <v>0.199308004215867</v>
      </c>
      <c r="AK9" s="14">
        <v>0.54550078426140003</v>
      </c>
      <c r="AL9" s="14">
        <v>0.33004551413379701</v>
      </c>
      <c r="AM9" s="14">
        <v>6.4295572906932594E-2</v>
      </c>
      <c r="AN9" s="14">
        <v>0.29463336836635701</v>
      </c>
      <c r="AO9" s="14"/>
      <c r="AP9" s="14">
        <v>0.15049498206932099</v>
      </c>
      <c r="AQ9" s="14">
        <v>0.59204424789131704</v>
      </c>
      <c r="AR9" s="14">
        <v>0.31033397483443298</v>
      </c>
      <c r="AS9" s="14">
        <v>5.5383873870647901E-2</v>
      </c>
      <c r="AT9" s="14">
        <v>0.170711434677735</v>
      </c>
      <c r="AU9" s="14"/>
      <c r="AV9" s="14" t="s">
        <v>84</v>
      </c>
      <c r="AW9" s="14">
        <v>0.335838685469668</v>
      </c>
      <c r="AX9" s="14">
        <v>0.360764880357275</v>
      </c>
      <c r="AY9" s="14">
        <v>0.364113680207164</v>
      </c>
      <c r="AZ9" s="14">
        <v>0.27155075779198101</v>
      </c>
      <c r="BA9" s="14"/>
      <c r="BB9" s="14">
        <v>0.56709192616945903</v>
      </c>
      <c r="BC9" s="14">
        <v>7.6004147199085895E-2</v>
      </c>
      <c r="BD9" s="14">
        <v>0.19523617313748101</v>
      </c>
      <c r="BE9" s="14"/>
      <c r="BF9" s="14">
        <v>0.26340137339529301</v>
      </c>
    </row>
    <row r="10" spans="2:58" x14ac:dyDescent="0.35">
      <c r="B10" s="15" t="s">
        <v>158</v>
      </c>
      <c r="C10" s="14">
        <v>0.181869962762431</v>
      </c>
      <c r="D10" s="14">
        <v>0.19455574283636101</v>
      </c>
      <c r="E10" s="14">
        <v>0.16999509353261599</v>
      </c>
      <c r="F10" s="14"/>
      <c r="G10" s="14">
        <v>0.17376699792640601</v>
      </c>
      <c r="H10" s="14">
        <v>0.22952494163085799</v>
      </c>
      <c r="I10" s="14">
        <v>0.149743033637768</v>
      </c>
      <c r="J10" s="14">
        <v>0.19202586112396899</v>
      </c>
      <c r="K10" s="14">
        <v>0.16872958555620499</v>
      </c>
      <c r="L10" s="14">
        <v>0.17519280246306701</v>
      </c>
      <c r="M10" s="14"/>
      <c r="N10" s="14">
        <v>0.20351389129347999</v>
      </c>
      <c r="O10" s="14">
        <v>0.183311244078841</v>
      </c>
      <c r="P10" s="14">
        <v>0.172271197477572</v>
      </c>
      <c r="Q10" s="14">
        <v>0.16679991989395901</v>
      </c>
      <c r="R10" s="14"/>
      <c r="S10" s="14">
        <v>0.17156061220868199</v>
      </c>
      <c r="T10" s="14">
        <v>0.18591016834978299</v>
      </c>
      <c r="U10" s="14">
        <v>0.138320558451897</v>
      </c>
      <c r="V10" s="14">
        <v>0.19543863485160801</v>
      </c>
      <c r="W10" s="14">
        <v>0.23820009958899799</v>
      </c>
      <c r="X10" s="14">
        <v>0.16122682651188799</v>
      </c>
      <c r="Y10" s="14">
        <v>0.16578158842624399</v>
      </c>
      <c r="Z10" s="14">
        <v>0.221989489518538</v>
      </c>
      <c r="AA10" s="14">
        <v>0.16919494807920701</v>
      </c>
      <c r="AB10" s="14">
        <v>0.21134557869288301</v>
      </c>
      <c r="AC10" s="14">
        <v>0.16058442451389501</v>
      </c>
      <c r="AD10" s="14">
        <v>0.20183764657411199</v>
      </c>
      <c r="AE10" s="14"/>
      <c r="AF10" s="14">
        <v>0.15926681075850799</v>
      </c>
      <c r="AG10" s="14">
        <v>0.221652376118668</v>
      </c>
      <c r="AH10" s="14">
        <v>0.14996649012552801</v>
      </c>
      <c r="AI10" s="14"/>
      <c r="AJ10" s="14">
        <v>0.14986064887301601</v>
      </c>
      <c r="AK10" s="14">
        <v>0.20851810098305301</v>
      </c>
      <c r="AL10" s="14">
        <v>0.28488096931086399</v>
      </c>
      <c r="AM10" s="14">
        <v>0.221478300720309</v>
      </c>
      <c r="AN10" s="14">
        <v>0.136937980824826</v>
      </c>
      <c r="AO10" s="14"/>
      <c r="AP10" s="14">
        <v>0.155270470291278</v>
      </c>
      <c r="AQ10" s="14">
        <v>0.19854307583852199</v>
      </c>
      <c r="AR10" s="14">
        <v>0.260843996854694</v>
      </c>
      <c r="AS10" s="14">
        <v>0.145366133235485</v>
      </c>
      <c r="AT10" s="14">
        <v>0.14785231979282801</v>
      </c>
      <c r="AU10" s="14"/>
      <c r="AV10" s="14" t="s">
        <v>84</v>
      </c>
      <c r="AW10" s="14">
        <v>0.17016456366429</v>
      </c>
      <c r="AX10" s="14">
        <v>0.201983596339747</v>
      </c>
      <c r="AY10" s="14">
        <v>0.232791259212486</v>
      </c>
      <c r="AZ10" s="14">
        <v>0.20956417509302799</v>
      </c>
      <c r="BA10" s="14"/>
      <c r="BB10" s="14">
        <v>0.17573921370075099</v>
      </c>
      <c r="BC10" s="14">
        <v>8.9399423093626196E-2</v>
      </c>
      <c r="BD10" s="14">
        <v>0.14314676920042399</v>
      </c>
      <c r="BE10" s="14"/>
      <c r="BF10" s="14">
        <v>0.136107074120041</v>
      </c>
    </row>
    <row r="11" spans="2:58" x14ac:dyDescent="0.35">
      <c r="B11" s="15" t="s">
        <v>159</v>
      </c>
      <c r="C11" s="14">
        <v>0.13956780665417001</v>
      </c>
      <c r="D11" s="14">
        <v>0.130493579860715</v>
      </c>
      <c r="E11" s="14">
        <v>0.14783602599637699</v>
      </c>
      <c r="F11" s="14"/>
      <c r="G11" s="14">
        <v>0.214212401327525</v>
      </c>
      <c r="H11" s="14">
        <v>0.13287788718341001</v>
      </c>
      <c r="I11" s="14">
        <v>0.15736969781972501</v>
      </c>
      <c r="J11" s="14">
        <v>0.11008592395625399</v>
      </c>
      <c r="K11" s="14">
        <v>0.120474759992798</v>
      </c>
      <c r="L11" s="14">
        <v>0.117736848594076</v>
      </c>
      <c r="M11" s="14"/>
      <c r="N11" s="14">
        <v>0.170489853160396</v>
      </c>
      <c r="O11" s="14">
        <v>0.11204596961129901</v>
      </c>
      <c r="P11" s="14">
        <v>0.13606386297849099</v>
      </c>
      <c r="Q11" s="14">
        <v>0.140383597487477</v>
      </c>
      <c r="R11" s="14"/>
      <c r="S11" s="14">
        <v>0.17512233351901299</v>
      </c>
      <c r="T11" s="14">
        <v>0.16055087138892399</v>
      </c>
      <c r="U11" s="14">
        <v>0.15834255752159801</v>
      </c>
      <c r="V11" s="14">
        <v>0.102013286822989</v>
      </c>
      <c r="W11" s="14">
        <v>0.103921471099763</v>
      </c>
      <c r="X11" s="14">
        <v>0.146257628561723</v>
      </c>
      <c r="Y11" s="14">
        <v>0.15935772121873401</v>
      </c>
      <c r="Z11" s="14">
        <v>9.2727587869247396E-2</v>
      </c>
      <c r="AA11" s="14">
        <v>0.102932067690261</v>
      </c>
      <c r="AB11" s="14">
        <v>0.15143673500284499</v>
      </c>
      <c r="AC11" s="14">
        <v>0.11362823486071599</v>
      </c>
      <c r="AD11" s="14">
        <v>0.159843676619008</v>
      </c>
      <c r="AE11" s="14"/>
      <c r="AF11" s="14">
        <v>0.122152971911355</v>
      </c>
      <c r="AG11" s="14">
        <v>0.14354187656195699</v>
      </c>
      <c r="AH11" s="14">
        <v>0.137369489244791</v>
      </c>
      <c r="AI11" s="14"/>
      <c r="AJ11" s="14">
        <v>0.14752442717427999</v>
      </c>
      <c r="AK11" s="14">
        <v>0.103830981255825</v>
      </c>
      <c r="AL11" s="14">
        <v>0.19219454184799301</v>
      </c>
      <c r="AM11" s="14">
        <v>0.102983711825426</v>
      </c>
      <c r="AN11" s="14">
        <v>0.144677772505512</v>
      </c>
      <c r="AO11" s="14"/>
      <c r="AP11" s="14">
        <v>0.17506865209488501</v>
      </c>
      <c r="AQ11" s="14">
        <v>9.3262457776097707E-2</v>
      </c>
      <c r="AR11" s="14">
        <v>0.16865520566887601</v>
      </c>
      <c r="AS11" s="14">
        <v>0.16213484039209899</v>
      </c>
      <c r="AT11" s="14">
        <v>0.17132637009975199</v>
      </c>
      <c r="AU11" s="14"/>
      <c r="AV11" s="14" t="s">
        <v>84</v>
      </c>
      <c r="AW11" s="14">
        <v>0.14034970710738101</v>
      </c>
      <c r="AX11" s="14">
        <v>0.140952373411599</v>
      </c>
      <c r="AY11" s="14">
        <v>0.14948769603424</v>
      </c>
      <c r="AZ11" s="14">
        <v>0.107899663575814</v>
      </c>
      <c r="BA11" s="14"/>
      <c r="BB11" s="14">
        <v>0.12917506722530001</v>
      </c>
      <c r="BC11" s="14">
        <v>9.5698139279833297E-2</v>
      </c>
      <c r="BD11" s="14">
        <v>0.199134513090542</v>
      </c>
      <c r="BE11" s="14"/>
      <c r="BF11" s="14">
        <v>0.13537746653858099</v>
      </c>
    </row>
    <row r="12" spans="2:58" x14ac:dyDescent="0.35">
      <c r="B12" s="15" t="s">
        <v>160</v>
      </c>
      <c r="C12" s="14">
        <v>0.110596757100339</v>
      </c>
      <c r="D12" s="14">
        <v>0.11588489759853</v>
      </c>
      <c r="E12" s="14">
        <v>0.10574935723710201</v>
      </c>
      <c r="F12" s="14"/>
      <c r="G12" s="14">
        <v>0.10880084800638699</v>
      </c>
      <c r="H12" s="14">
        <v>9.5374443010057902E-2</v>
      </c>
      <c r="I12" s="14">
        <v>0.11424030114426</v>
      </c>
      <c r="J12" s="14">
        <v>9.5321345059291102E-2</v>
      </c>
      <c r="K12" s="14">
        <v>0.131274134949005</v>
      </c>
      <c r="L12" s="14">
        <v>0.11975197660181899</v>
      </c>
      <c r="M12" s="14"/>
      <c r="N12" s="14">
        <v>0.10228724617414001</v>
      </c>
      <c r="O12" s="14">
        <v>0.121055412433341</v>
      </c>
      <c r="P12" s="14">
        <v>9.81610507838242E-2</v>
      </c>
      <c r="Q12" s="14">
        <v>0.117716777235569</v>
      </c>
      <c r="R12" s="14"/>
      <c r="S12" s="14">
        <v>9.6513391057332101E-2</v>
      </c>
      <c r="T12" s="14">
        <v>0.12583692272195801</v>
      </c>
      <c r="U12" s="14">
        <v>0.108617497548122</v>
      </c>
      <c r="V12" s="14">
        <v>0.122052962035125</v>
      </c>
      <c r="W12" s="14">
        <v>0.101960715086388</v>
      </c>
      <c r="X12" s="14">
        <v>0.101466819406781</v>
      </c>
      <c r="Y12" s="14">
        <v>0.1182926384291</v>
      </c>
      <c r="Z12" s="14">
        <v>0.11760636760266199</v>
      </c>
      <c r="AA12" s="14">
        <v>9.5919835446766494E-2</v>
      </c>
      <c r="AB12" s="14">
        <v>0.105580146661671</v>
      </c>
      <c r="AC12" s="14">
        <v>0.122361394582686</v>
      </c>
      <c r="AD12" s="14">
        <v>0.14847939988001899</v>
      </c>
      <c r="AE12" s="14"/>
      <c r="AF12" s="14">
        <v>0.137546709690932</v>
      </c>
      <c r="AG12" s="14">
        <v>9.2169558228484799E-2</v>
      </c>
      <c r="AH12" s="14">
        <v>8.8620450807288406E-2</v>
      </c>
      <c r="AI12" s="14"/>
      <c r="AJ12" s="14">
        <v>0.160162043207739</v>
      </c>
      <c r="AK12" s="14">
        <v>7.1612613590257002E-2</v>
      </c>
      <c r="AL12" s="14">
        <v>8.7707401261545401E-2</v>
      </c>
      <c r="AM12" s="14">
        <v>6.3603921699552798E-2</v>
      </c>
      <c r="AN12" s="14">
        <v>9.2262253000178193E-2</v>
      </c>
      <c r="AO12" s="14"/>
      <c r="AP12" s="14">
        <v>0.18182671771221201</v>
      </c>
      <c r="AQ12" s="14">
        <v>4.0392262111196203E-2</v>
      </c>
      <c r="AR12" s="14">
        <v>9.9103214766627298E-2</v>
      </c>
      <c r="AS12" s="14">
        <v>0.15663712413348899</v>
      </c>
      <c r="AT12" s="14">
        <v>0.17364266517215901</v>
      </c>
      <c r="AU12" s="14"/>
      <c r="AV12" s="14" t="s">
        <v>84</v>
      </c>
      <c r="AW12" s="14">
        <v>0.10899910106834</v>
      </c>
      <c r="AX12" s="14">
        <v>0.10344696189819</v>
      </c>
      <c r="AY12" s="14">
        <v>0.109145068147513</v>
      </c>
      <c r="AZ12" s="14">
        <v>4.8765533821733799E-2</v>
      </c>
      <c r="BA12" s="14"/>
      <c r="BB12" s="14">
        <v>4.8787881048804202E-2</v>
      </c>
      <c r="BC12" s="14">
        <v>0.175735181780279</v>
      </c>
      <c r="BD12" s="14">
        <v>0.26459599005039802</v>
      </c>
      <c r="BE12" s="14"/>
      <c r="BF12" s="14">
        <v>0.147853912526696</v>
      </c>
    </row>
    <row r="13" spans="2:58" x14ac:dyDescent="0.35">
      <c r="B13" s="15" t="s">
        <v>161</v>
      </c>
      <c r="C13" s="14">
        <v>0.18231640518332301</v>
      </c>
      <c r="D13" s="14">
        <v>0.19672405039934501</v>
      </c>
      <c r="E13" s="14">
        <v>0.16774580099353201</v>
      </c>
      <c r="F13" s="14"/>
      <c r="G13" s="14">
        <v>7.9341737912309904E-2</v>
      </c>
      <c r="H13" s="14">
        <v>0.106235381093984</v>
      </c>
      <c r="I13" s="14">
        <v>0.13481555861949701</v>
      </c>
      <c r="J13" s="14">
        <v>0.213050295228012</v>
      </c>
      <c r="K13" s="14">
        <v>0.24962181142147799</v>
      </c>
      <c r="L13" s="14">
        <v>0.28097711119506102</v>
      </c>
      <c r="M13" s="14"/>
      <c r="N13" s="14">
        <v>0.14141971526366501</v>
      </c>
      <c r="O13" s="14">
        <v>0.186056350300425</v>
      </c>
      <c r="P13" s="14">
        <v>0.21357593469227201</v>
      </c>
      <c r="Q13" s="14">
        <v>0.192457033465535</v>
      </c>
      <c r="R13" s="14"/>
      <c r="S13" s="14">
        <v>0.12290081986129001</v>
      </c>
      <c r="T13" s="14">
        <v>0.193691216421811</v>
      </c>
      <c r="U13" s="14">
        <v>0.21102263084678499</v>
      </c>
      <c r="V13" s="14">
        <v>0.23823787085772999</v>
      </c>
      <c r="W13" s="14">
        <v>0.191804379214359</v>
      </c>
      <c r="X13" s="14">
        <v>0.189614172973401</v>
      </c>
      <c r="Y13" s="14">
        <v>0.18826141046359701</v>
      </c>
      <c r="Z13" s="14">
        <v>0.117600376948104</v>
      </c>
      <c r="AA13" s="14">
        <v>0.18855808592651199</v>
      </c>
      <c r="AB13" s="14">
        <v>0.173422335649382</v>
      </c>
      <c r="AC13" s="14">
        <v>0.188384053952102</v>
      </c>
      <c r="AD13" s="14">
        <v>0.18602780480546399</v>
      </c>
      <c r="AE13" s="14"/>
      <c r="AF13" s="14">
        <v>0.31215836651186102</v>
      </c>
      <c r="AG13" s="14">
        <v>0.109915694956024</v>
      </c>
      <c r="AH13" s="14">
        <v>0.124764220495442</v>
      </c>
      <c r="AI13" s="14"/>
      <c r="AJ13" s="14">
        <v>0.31715111136366098</v>
      </c>
      <c r="AK13" s="14">
        <v>4.3723472697163097E-2</v>
      </c>
      <c r="AL13" s="14">
        <v>6.3151566423402597E-2</v>
      </c>
      <c r="AM13" s="14">
        <v>0.54763849284777899</v>
      </c>
      <c r="AN13" s="14">
        <v>0.17725501642910901</v>
      </c>
      <c r="AO13" s="14"/>
      <c r="AP13" s="14">
        <v>0.31859634878057402</v>
      </c>
      <c r="AQ13" s="14">
        <v>2.76339430287471E-2</v>
      </c>
      <c r="AR13" s="14">
        <v>9.3880556057204495E-2</v>
      </c>
      <c r="AS13" s="14">
        <v>0.45963038384007798</v>
      </c>
      <c r="AT13" s="14">
        <v>0.178031555172314</v>
      </c>
      <c r="AU13" s="14"/>
      <c r="AV13" s="14" t="s">
        <v>84</v>
      </c>
      <c r="AW13" s="14">
        <v>0.17139889228636199</v>
      </c>
      <c r="AX13" s="14">
        <v>0.144077301521567</v>
      </c>
      <c r="AY13" s="14">
        <v>9.2493802368775899E-2</v>
      </c>
      <c r="AZ13" s="14">
        <v>0.281752767036695</v>
      </c>
      <c r="BA13" s="14"/>
      <c r="BB13" s="14">
        <v>3.6115305223895597E-2</v>
      </c>
      <c r="BC13" s="14">
        <v>0.54062324147218199</v>
      </c>
      <c r="BD13" s="14">
        <v>0.15868402811765001</v>
      </c>
      <c r="BE13" s="14"/>
      <c r="BF13" s="14">
        <v>0.28278761352315501</v>
      </c>
    </row>
    <row r="14" spans="2:58" x14ac:dyDescent="0.35">
      <c r="B14" s="15" t="s">
        <v>141</v>
      </c>
      <c r="C14" s="20">
        <v>5.7061926430358498E-2</v>
      </c>
      <c r="D14" s="20">
        <v>2.4333731422295099E-2</v>
      </c>
      <c r="E14" s="20">
        <v>8.9252012644160106E-2</v>
      </c>
      <c r="F14" s="20"/>
      <c r="G14" s="20">
        <v>0.10278558216191</v>
      </c>
      <c r="H14" s="20">
        <v>5.98087155341386E-2</v>
      </c>
      <c r="I14" s="20">
        <v>7.2499677130791196E-2</v>
      </c>
      <c r="J14" s="20">
        <v>4.5934592893593203E-2</v>
      </c>
      <c r="K14" s="20">
        <v>5.6337004578942501E-2</v>
      </c>
      <c r="L14" s="20">
        <v>2.1416508692597699E-2</v>
      </c>
      <c r="M14" s="20"/>
      <c r="N14" s="20">
        <v>5.0352629380508197E-2</v>
      </c>
      <c r="O14" s="20">
        <v>4.6813678450794101E-2</v>
      </c>
      <c r="P14" s="20">
        <v>5.6193189681208101E-2</v>
      </c>
      <c r="Q14" s="20">
        <v>7.6791663248001296E-2</v>
      </c>
      <c r="R14" s="20"/>
      <c r="S14" s="20">
        <v>5.5125208114136702E-2</v>
      </c>
      <c r="T14" s="20">
        <v>6.1452730020907002E-2</v>
      </c>
      <c r="U14" s="20">
        <v>4.96809824789117E-2</v>
      </c>
      <c r="V14" s="20">
        <v>6.5860564944951294E-2</v>
      </c>
      <c r="W14" s="20">
        <v>8.6196333277693396E-2</v>
      </c>
      <c r="X14" s="20">
        <v>7.2326096853679897E-2</v>
      </c>
      <c r="Y14" s="20">
        <v>4.5804165429960297E-2</v>
      </c>
      <c r="Z14" s="20">
        <v>4.7440095851016703E-2</v>
      </c>
      <c r="AA14" s="20">
        <v>4.7113401375051399E-2</v>
      </c>
      <c r="AB14" s="20">
        <v>5.4789057310583603E-2</v>
      </c>
      <c r="AC14" s="20">
        <v>1.7847158635832999E-2</v>
      </c>
      <c r="AD14" s="20">
        <v>7.8364328280680601E-2</v>
      </c>
      <c r="AE14" s="20"/>
      <c r="AF14" s="20">
        <v>3.8905597610435799E-2</v>
      </c>
      <c r="AG14" s="20">
        <v>2.9992907779351902E-2</v>
      </c>
      <c r="AH14" s="20">
        <v>0.133740420966318</v>
      </c>
      <c r="AI14" s="20"/>
      <c r="AJ14" s="20">
        <v>2.59937651654366E-2</v>
      </c>
      <c r="AK14" s="20">
        <v>2.6814047212301299E-2</v>
      </c>
      <c r="AL14" s="20">
        <v>4.2020007022397797E-2</v>
      </c>
      <c r="AM14" s="20">
        <v>0</v>
      </c>
      <c r="AN14" s="20">
        <v>0.15423360887401799</v>
      </c>
      <c r="AO14" s="20"/>
      <c r="AP14" s="20">
        <v>1.8742829051729699E-2</v>
      </c>
      <c r="AQ14" s="20">
        <v>4.81240133541199E-2</v>
      </c>
      <c r="AR14" s="20">
        <v>6.7183051818165307E-2</v>
      </c>
      <c r="AS14" s="20">
        <v>2.08476445282012E-2</v>
      </c>
      <c r="AT14" s="20">
        <v>0.15843565508521201</v>
      </c>
      <c r="AU14" s="20"/>
      <c r="AV14" s="20" t="s">
        <v>84</v>
      </c>
      <c r="AW14" s="20">
        <v>7.3249050403959695E-2</v>
      </c>
      <c r="AX14" s="20">
        <v>4.8774886471621898E-2</v>
      </c>
      <c r="AY14" s="20">
        <v>5.1968494029821698E-2</v>
      </c>
      <c r="AZ14" s="20">
        <v>8.0467102680747596E-2</v>
      </c>
      <c r="BA14" s="20"/>
      <c r="BB14" s="20">
        <v>4.3090606631790498E-2</v>
      </c>
      <c r="BC14" s="20">
        <v>2.2539867174994399E-2</v>
      </c>
      <c r="BD14" s="20">
        <v>3.9202526403504703E-2</v>
      </c>
      <c r="BE14" s="20"/>
      <c r="BF14" s="20">
        <v>3.4472559896234101E-2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165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157</v>
      </c>
      <c r="C9" s="14">
        <v>0.247098543722757</v>
      </c>
      <c r="D9" s="14">
        <v>0.230180303505409</v>
      </c>
      <c r="E9" s="14">
        <v>0.26244071732258201</v>
      </c>
      <c r="F9" s="14"/>
      <c r="G9" s="14">
        <v>0.27416307635141601</v>
      </c>
      <c r="H9" s="14">
        <v>0.229981782587938</v>
      </c>
      <c r="I9" s="14">
        <v>0.22937031923604201</v>
      </c>
      <c r="J9" s="14">
        <v>0.25344818598694202</v>
      </c>
      <c r="K9" s="14">
        <v>0.235368340231077</v>
      </c>
      <c r="L9" s="14">
        <v>0.26012209834954497</v>
      </c>
      <c r="M9" s="14"/>
      <c r="N9" s="14">
        <v>0.24051200904730399</v>
      </c>
      <c r="O9" s="14">
        <v>0.26728886652682599</v>
      </c>
      <c r="P9" s="14">
        <v>0.23671839288405899</v>
      </c>
      <c r="Q9" s="14">
        <v>0.242428118159279</v>
      </c>
      <c r="R9" s="14"/>
      <c r="S9" s="14">
        <v>0.277252030105821</v>
      </c>
      <c r="T9" s="14">
        <v>0.274836160078619</v>
      </c>
      <c r="U9" s="14">
        <v>0.25427096325472498</v>
      </c>
      <c r="V9" s="14">
        <v>0.20918143641087</v>
      </c>
      <c r="W9" s="14">
        <v>0.23015367612113</v>
      </c>
      <c r="X9" s="14">
        <v>0.27865169040327098</v>
      </c>
      <c r="Y9" s="14">
        <v>0.23054909452913899</v>
      </c>
      <c r="Z9" s="14">
        <v>0.26611284224547599</v>
      </c>
      <c r="AA9" s="14">
        <v>0.21390821907163801</v>
      </c>
      <c r="AB9" s="14">
        <v>0.23032095117849199</v>
      </c>
      <c r="AC9" s="14">
        <v>0.25548746463640798</v>
      </c>
      <c r="AD9" s="14">
        <v>0.20228807270310201</v>
      </c>
      <c r="AE9" s="14"/>
      <c r="AF9" s="14">
        <v>0.200393029712679</v>
      </c>
      <c r="AG9" s="14">
        <v>0.27628296554377202</v>
      </c>
      <c r="AH9" s="14">
        <v>0.25766936644202798</v>
      </c>
      <c r="AI9" s="14"/>
      <c r="AJ9" s="14">
        <v>0.19184353119202399</v>
      </c>
      <c r="AK9" s="14">
        <v>0.27438963800740801</v>
      </c>
      <c r="AL9" s="14">
        <v>0.58821122647484703</v>
      </c>
      <c r="AM9" s="14">
        <v>3.1667101409013999E-2</v>
      </c>
      <c r="AN9" s="14">
        <v>0.23640002171888999</v>
      </c>
      <c r="AO9" s="14"/>
      <c r="AP9" s="14">
        <v>0.15438445007946899</v>
      </c>
      <c r="AQ9" s="14">
        <v>0.27317767183202302</v>
      </c>
      <c r="AR9" s="14">
        <v>0.67460468212320601</v>
      </c>
      <c r="AS9" s="14">
        <v>0.106160902797654</v>
      </c>
      <c r="AT9" s="14">
        <v>0.22373809093785901</v>
      </c>
      <c r="AU9" s="14"/>
      <c r="AV9" s="14" t="s">
        <v>84</v>
      </c>
      <c r="AW9" s="14">
        <v>0.24613782211990301</v>
      </c>
      <c r="AX9" s="14">
        <v>0.271377836052346</v>
      </c>
      <c r="AY9" s="14">
        <v>0.25866028447726302</v>
      </c>
      <c r="AZ9" s="14">
        <v>0.122855919919294</v>
      </c>
      <c r="BA9" s="14"/>
      <c r="BB9" s="14">
        <v>0.271950224619323</v>
      </c>
      <c r="BC9" s="14">
        <v>0.107516272183761</v>
      </c>
      <c r="BD9" s="14">
        <v>0.2456975411215</v>
      </c>
      <c r="BE9" s="14"/>
      <c r="BF9" s="14">
        <v>0.230850712956719</v>
      </c>
    </row>
    <row r="10" spans="2:58" x14ac:dyDescent="0.35">
      <c r="B10" s="15" t="s">
        <v>158</v>
      </c>
      <c r="C10" s="14">
        <v>0.17937090449680201</v>
      </c>
      <c r="D10" s="14">
        <v>0.17708305666101101</v>
      </c>
      <c r="E10" s="14">
        <v>0.18213900363274499</v>
      </c>
      <c r="F10" s="14"/>
      <c r="G10" s="14">
        <v>0.16424062089389299</v>
      </c>
      <c r="H10" s="14">
        <v>0.20606580328596899</v>
      </c>
      <c r="I10" s="14">
        <v>0.16852608526712001</v>
      </c>
      <c r="J10" s="14">
        <v>0.193671590746547</v>
      </c>
      <c r="K10" s="14">
        <v>0.14686856896970599</v>
      </c>
      <c r="L10" s="14">
        <v>0.186749603882223</v>
      </c>
      <c r="M10" s="14"/>
      <c r="N10" s="14">
        <v>0.21561010670435801</v>
      </c>
      <c r="O10" s="14">
        <v>0.165489495663972</v>
      </c>
      <c r="P10" s="14">
        <v>0.17501432452621901</v>
      </c>
      <c r="Q10" s="14">
        <v>0.159791090199744</v>
      </c>
      <c r="R10" s="14"/>
      <c r="S10" s="14">
        <v>0.189595597826448</v>
      </c>
      <c r="T10" s="14">
        <v>0.18982982367368201</v>
      </c>
      <c r="U10" s="14">
        <v>0.16518681850674799</v>
      </c>
      <c r="V10" s="14">
        <v>0.16130754127007499</v>
      </c>
      <c r="W10" s="14">
        <v>0.196310437589239</v>
      </c>
      <c r="X10" s="14">
        <v>0.18745929352929</v>
      </c>
      <c r="Y10" s="14">
        <v>0.174953300298994</v>
      </c>
      <c r="Z10" s="14">
        <v>0.15723121437318899</v>
      </c>
      <c r="AA10" s="14">
        <v>0.20918780789298599</v>
      </c>
      <c r="AB10" s="14">
        <v>0.18577536659226099</v>
      </c>
      <c r="AC10" s="14">
        <v>0.116203256057784</v>
      </c>
      <c r="AD10" s="14">
        <v>0.132719618691236</v>
      </c>
      <c r="AE10" s="14"/>
      <c r="AF10" s="14">
        <v>0.146879771616858</v>
      </c>
      <c r="AG10" s="14">
        <v>0.22431481866310901</v>
      </c>
      <c r="AH10" s="14">
        <v>0.16505685317753599</v>
      </c>
      <c r="AI10" s="14"/>
      <c r="AJ10" s="14">
        <v>0.16577028695965701</v>
      </c>
      <c r="AK10" s="14">
        <v>0.20749724980430201</v>
      </c>
      <c r="AL10" s="14">
        <v>0.21417057411243201</v>
      </c>
      <c r="AM10" s="14">
        <v>0.2188193456843</v>
      </c>
      <c r="AN10" s="14">
        <v>0.15283176383698399</v>
      </c>
      <c r="AO10" s="14"/>
      <c r="AP10" s="14">
        <v>0.165814898263627</v>
      </c>
      <c r="AQ10" s="14">
        <v>0.221831290372699</v>
      </c>
      <c r="AR10" s="14">
        <v>0.17158734422796901</v>
      </c>
      <c r="AS10" s="14">
        <v>0.118041506124341</v>
      </c>
      <c r="AT10" s="14">
        <v>0.157824920954208</v>
      </c>
      <c r="AU10" s="14"/>
      <c r="AV10" s="14" t="s">
        <v>84</v>
      </c>
      <c r="AW10" s="14">
        <v>0.15648297798777899</v>
      </c>
      <c r="AX10" s="14">
        <v>0.19611842760772999</v>
      </c>
      <c r="AY10" s="14">
        <v>0.209521122473531</v>
      </c>
      <c r="AZ10" s="14">
        <v>0.245601285903951</v>
      </c>
      <c r="BA10" s="14"/>
      <c r="BB10" s="14">
        <v>0.21975662057346801</v>
      </c>
      <c r="BC10" s="14">
        <v>0.110635648884363</v>
      </c>
      <c r="BD10" s="14">
        <v>0.17035613148625101</v>
      </c>
      <c r="BE10" s="14"/>
      <c r="BF10" s="14">
        <v>0.163255647524367</v>
      </c>
    </row>
    <row r="11" spans="2:58" x14ac:dyDescent="0.35">
      <c r="B11" s="15" t="s">
        <v>159</v>
      </c>
      <c r="C11" s="14">
        <v>0.19957174794147201</v>
      </c>
      <c r="D11" s="14">
        <v>0.20667748787191101</v>
      </c>
      <c r="E11" s="14">
        <v>0.19320871567851999</v>
      </c>
      <c r="F11" s="14"/>
      <c r="G11" s="14">
        <v>0.196993897493387</v>
      </c>
      <c r="H11" s="14">
        <v>0.204405137811702</v>
      </c>
      <c r="I11" s="14">
        <v>0.234816012583967</v>
      </c>
      <c r="J11" s="14">
        <v>0.18323264709363599</v>
      </c>
      <c r="K11" s="14">
        <v>0.19167709050395701</v>
      </c>
      <c r="L11" s="14">
        <v>0.187340218784881</v>
      </c>
      <c r="M11" s="14"/>
      <c r="N11" s="14">
        <v>0.200728185777648</v>
      </c>
      <c r="O11" s="14">
        <v>0.22170622874905699</v>
      </c>
      <c r="P11" s="14">
        <v>0.191054238736206</v>
      </c>
      <c r="Q11" s="14">
        <v>0.1825740092517</v>
      </c>
      <c r="R11" s="14"/>
      <c r="S11" s="14">
        <v>0.16956728151186601</v>
      </c>
      <c r="T11" s="14">
        <v>0.218682462057425</v>
      </c>
      <c r="U11" s="14">
        <v>0.23317907486206901</v>
      </c>
      <c r="V11" s="14">
        <v>0.18122305881475201</v>
      </c>
      <c r="W11" s="14">
        <v>0.19730895636757401</v>
      </c>
      <c r="X11" s="14">
        <v>0.17524370665368699</v>
      </c>
      <c r="Y11" s="14">
        <v>0.20747955649151201</v>
      </c>
      <c r="Z11" s="14">
        <v>0.27956621918352198</v>
      </c>
      <c r="AA11" s="14">
        <v>0.19161696323996999</v>
      </c>
      <c r="AB11" s="14">
        <v>0.17662496232620201</v>
      </c>
      <c r="AC11" s="14">
        <v>0.262851871547222</v>
      </c>
      <c r="AD11" s="14">
        <v>0.165469365553296</v>
      </c>
      <c r="AE11" s="14"/>
      <c r="AF11" s="14">
        <v>0.17991922926748599</v>
      </c>
      <c r="AG11" s="14">
        <v>0.22167543005600701</v>
      </c>
      <c r="AH11" s="14">
        <v>0.191353750391448</v>
      </c>
      <c r="AI11" s="14"/>
      <c r="AJ11" s="14">
        <v>0.206179986182571</v>
      </c>
      <c r="AK11" s="14">
        <v>0.23445386361283399</v>
      </c>
      <c r="AL11" s="14">
        <v>7.9831165912623903E-2</v>
      </c>
      <c r="AM11" s="14">
        <v>0.10354248193618</v>
      </c>
      <c r="AN11" s="14">
        <v>0.14795535697970999</v>
      </c>
      <c r="AO11" s="14"/>
      <c r="AP11" s="14">
        <v>0.24717949481198301</v>
      </c>
      <c r="AQ11" s="14">
        <v>0.21855259738486699</v>
      </c>
      <c r="AR11" s="14">
        <v>6.4061174130988899E-2</v>
      </c>
      <c r="AS11" s="14">
        <v>0.21549415145661399</v>
      </c>
      <c r="AT11" s="14">
        <v>0.15385746371180201</v>
      </c>
      <c r="AU11" s="14"/>
      <c r="AV11" s="14" t="s">
        <v>84</v>
      </c>
      <c r="AW11" s="14">
        <v>0.214669400838671</v>
      </c>
      <c r="AX11" s="14">
        <v>0.21053480101464001</v>
      </c>
      <c r="AY11" s="14">
        <v>0.19829554502817301</v>
      </c>
      <c r="AZ11" s="14">
        <v>0.22986667142733799</v>
      </c>
      <c r="BA11" s="14"/>
      <c r="BB11" s="14">
        <v>0.178452308651325</v>
      </c>
      <c r="BC11" s="14">
        <v>0.181692469911586</v>
      </c>
      <c r="BD11" s="14">
        <v>0.194950718075451</v>
      </c>
      <c r="BE11" s="14"/>
      <c r="BF11" s="14">
        <v>0.17180605792918599</v>
      </c>
    </row>
    <row r="12" spans="2:58" x14ac:dyDescent="0.35">
      <c r="B12" s="15" t="s">
        <v>160</v>
      </c>
      <c r="C12" s="14">
        <v>0.114888930810096</v>
      </c>
      <c r="D12" s="14">
        <v>0.12670856790384699</v>
      </c>
      <c r="E12" s="14">
        <v>0.103663723152429</v>
      </c>
      <c r="F12" s="14"/>
      <c r="G12" s="14">
        <v>0.13031057809642599</v>
      </c>
      <c r="H12" s="14">
        <v>0.136620140444594</v>
      </c>
      <c r="I12" s="14">
        <v>0.106693210141348</v>
      </c>
      <c r="J12" s="14">
        <v>0.102440957303064</v>
      </c>
      <c r="K12" s="14">
        <v>0.116971352749261</v>
      </c>
      <c r="L12" s="14">
        <v>0.102370321490866</v>
      </c>
      <c r="M12" s="14"/>
      <c r="N12" s="14">
        <v>0.13426437945425801</v>
      </c>
      <c r="O12" s="14">
        <v>9.8982479739546603E-2</v>
      </c>
      <c r="P12" s="14">
        <v>0.128410258485991</v>
      </c>
      <c r="Q12" s="14">
        <v>9.8633477260087393E-2</v>
      </c>
      <c r="R12" s="14"/>
      <c r="S12" s="14">
        <v>0.161158271538413</v>
      </c>
      <c r="T12" s="14">
        <v>7.7516479678772898E-2</v>
      </c>
      <c r="U12" s="14">
        <v>0.120716833581442</v>
      </c>
      <c r="V12" s="14">
        <v>9.7820566250581595E-2</v>
      </c>
      <c r="W12" s="14">
        <v>0.11635619219462601</v>
      </c>
      <c r="X12" s="14">
        <v>0.101181575422226</v>
      </c>
      <c r="Y12" s="14">
        <v>0.121191665130679</v>
      </c>
      <c r="Z12" s="14">
        <v>9.4392903091939304E-2</v>
      </c>
      <c r="AA12" s="14">
        <v>0.11724819546805799</v>
      </c>
      <c r="AB12" s="14">
        <v>0.13337618353663799</v>
      </c>
      <c r="AC12" s="14">
        <v>0.111531083486668</v>
      </c>
      <c r="AD12" s="14">
        <v>8.5345956215342897E-2</v>
      </c>
      <c r="AE12" s="14"/>
      <c r="AF12" s="14">
        <v>0.144801976039794</v>
      </c>
      <c r="AG12" s="14">
        <v>9.9223650325460502E-2</v>
      </c>
      <c r="AH12" s="14">
        <v>7.9444641115006903E-2</v>
      </c>
      <c r="AI12" s="14"/>
      <c r="AJ12" s="14">
        <v>0.14489143679793101</v>
      </c>
      <c r="AK12" s="14">
        <v>0.105052022715585</v>
      </c>
      <c r="AL12" s="14">
        <v>5.9730411760355498E-2</v>
      </c>
      <c r="AM12" s="14">
        <v>6.5915177392968705E-2</v>
      </c>
      <c r="AN12" s="14">
        <v>9.1973173349238602E-2</v>
      </c>
      <c r="AO12" s="14"/>
      <c r="AP12" s="14">
        <v>0.152650333554114</v>
      </c>
      <c r="AQ12" s="14">
        <v>0.104461762349167</v>
      </c>
      <c r="AR12" s="14">
        <v>2.7253227361365599E-2</v>
      </c>
      <c r="AS12" s="14">
        <v>0.13207170369749499</v>
      </c>
      <c r="AT12" s="14">
        <v>0.116525462004417</v>
      </c>
      <c r="AU12" s="14"/>
      <c r="AV12" s="14" t="s">
        <v>84</v>
      </c>
      <c r="AW12" s="14">
        <v>0.105778843487562</v>
      </c>
      <c r="AX12" s="14">
        <v>0.11803918134948301</v>
      </c>
      <c r="AY12" s="14">
        <v>0.129771941898564</v>
      </c>
      <c r="AZ12" s="14">
        <v>0.126292194350763</v>
      </c>
      <c r="BA12" s="14"/>
      <c r="BB12" s="14">
        <v>0.13196567055677</v>
      </c>
      <c r="BC12" s="14">
        <v>0.16232319829040401</v>
      </c>
      <c r="BD12" s="14">
        <v>0.166760523835567</v>
      </c>
      <c r="BE12" s="14"/>
      <c r="BF12" s="14">
        <v>0.143152559062387</v>
      </c>
    </row>
    <row r="13" spans="2:58" x14ac:dyDescent="0.35">
      <c r="B13" s="15" t="s">
        <v>161</v>
      </c>
      <c r="C13" s="14">
        <v>0.167044447269074</v>
      </c>
      <c r="D13" s="14">
        <v>0.206396105135637</v>
      </c>
      <c r="E13" s="14">
        <v>0.12802327617769099</v>
      </c>
      <c r="F13" s="14"/>
      <c r="G13" s="14">
        <v>9.5676555470119301E-2</v>
      </c>
      <c r="H13" s="14">
        <v>0.118790885932566</v>
      </c>
      <c r="I13" s="14">
        <v>0.150636999496334</v>
      </c>
      <c r="J13" s="14">
        <v>0.19273718339211701</v>
      </c>
      <c r="K13" s="14">
        <v>0.21086443668495</v>
      </c>
      <c r="L13" s="14">
        <v>0.21668514280767801</v>
      </c>
      <c r="M13" s="14"/>
      <c r="N13" s="14">
        <v>0.13650634021072</v>
      </c>
      <c r="O13" s="14">
        <v>0.157821024214887</v>
      </c>
      <c r="P13" s="14">
        <v>0.17563771721563401</v>
      </c>
      <c r="Q13" s="14">
        <v>0.19918416288487201</v>
      </c>
      <c r="R13" s="14"/>
      <c r="S13" s="14">
        <v>9.8816209443909397E-2</v>
      </c>
      <c r="T13" s="14">
        <v>0.164832080724962</v>
      </c>
      <c r="U13" s="14">
        <v>0.176712170496058</v>
      </c>
      <c r="V13" s="14">
        <v>0.24572226138424699</v>
      </c>
      <c r="W13" s="14">
        <v>0.146708457686167</v>
      </c>
      <c r="X13" s="14">
        <v>0.16333372271625099</v>
      </c>
      <c r="Y13" s="14">
        <v>0.19089651359311099</v>
      </c>
      <c r="Z13" s="14">
        <v>0.144402687830925</v>
      </c>
      <c r="AA13" s="14">
        <v>0.168879849236792</v>
      </c>
      <c r="AB13" s="14">
        <v>0.170608622153092</v>
      </c>
      <c r="AC13" s="14">
        <v>0.160753650087546</v>
      </c>
      <c r="AD13" s="14">
        <v>0.25231373584647898</v>
      </c>
      <c r="AE13" s="14"/>
      <c r="AF13" s="14">
        <v>0.26463753701898901</v>
      </c>
      <c r="AG13" s="14">
        <v>0.110778320577521</v>
      </c>
      <c r="AH13" s="14">
        <v>0.125668544998424</v>
      </c>
      <c r="AI13" s="14"/>
      <c r="AJ13" s="14">
        <v>0.23153658682127701</v>
      </c>
      <c r="AK13" s="14">
        <v>9.9087542674667003E-2</v>
      </c>
      <c r="AL13" s="14">
        <v>2.3942732908515001E-2</v>
      </c>
      <c r="AM13" s="14">
        <v>0.54468225366326395</v>
      </c>
      <c r="AN13" s="14">
        <v>0.18080205063475599</v>
      </c>
      <c r="AO13" s="14"/>
      <c r="AP13" s="14">
        <v>0.21919684536814299</v>
      </c>
      <c r="AQ13" s="14">
        <v>9.5676883660073694E-2</v>
      </c>
      <c r="AR13" s="14">
        <v>1.29426678868588E-2</v>
      </c>
      <c r="AS13" s="14">
        <v>0.37807205352438999</v>
      </c>
      <c r="AT13" s="14">
        <v>0.141616449704599</v>
      </c>
      <c r="AU13" s="14"/>
      <c r="AV13" s="14" t="s">
        <v>84</v>
      </c>
      <c r="AW13" s="14">
        <v>0.177819884560518</v>
      </c>
      <c r="AX13" s="14">
        <v>0.120563097264377</v>
      </c>
      <c r="AY13" s="14">
        <v>0.12427757125589201</v>
      </c>
      <c r="AZ13" s="14">
        <v>0.15562689140806399</v>
      </c>
      <c r="BA13" s="14"/>
      <c r="BB13" s="14">
        <v>0.116085237547186</v>
      </c>
      <c r="BC13" s="14">
        <v>0.39330911569836602</v>
      </c>
      <c r="BD13" s="14">
        <v>0.15702339657818001</v>
      </c>
      <c r="BE13" s="14"/>
      <c r="BF13" s="14">
        <v>0.22880860053683399</v>
      </c>
    </row>
    <row r="14" spans="2:58" x14ac:dyDescent="0.35">
      <c r="B14" s="15" t="s">
        <v>141</v>
      </c>
      <c r="C14" s="20">
        <v>9.2025425759798898E-2</v>
      </c>
      <c r="D14" s="20">
        <v>5.2954478922184502E-2</v>
      </c>
      <c r="E14" s="20">
        <v>0.13052456403603199</v>
      </c>
      <c r="F14" s="20"/>
      <c r="G14" s="20">
        <v>0.13861527169475901</v>
      </c>
      <c r="H14" s="20">
        <v>0.104136249937231</v>
      </c>
      <c r="I14" s="20">
        <v>0.10995737327519001</v>
      </c>
      <c r="J14" s="20">
        <v>7.4469435477694301E-2</v>
      </c>
      <c r="K14" s="20">
        <v>9.8250210861050194E-2</v>
      </c>
      <c r="L14" s="20">
        <v>4.6732614684807501E-2</v>
      </c>
      <c r="M14" s="20"/>
      <c r="N14" s="20">
        <v>7.2378978805711106E-2</v>
      </c>
      <c r="O14" s="20">
        <v>8.8711905105710698E-2</v>
      </c>
      <c r="P14" s="20">
        <v>9.3165068151890906E-2</v>
      </c>
      <c r="Q14" s="20">
        <v>0.117389142244317</v>
      </c>
      <c r="R14" s="20"/>
      <c r="S14" s="20">
        <v>0.103610609573543</v>
      </c>
      <c r="T14" s="20">
        <v>7.4302993786539401E-2</v>
      </c>
      <c r="U14" s="20">
        <v>4.9934139298957E-2</v>
      </c>
      <c r="V14" s="20">
        <v>0.104745135869474</v>
      </c>
      <c r="W14" s="20">
        <v>0.113162280041265</v>
      </c>
      <c r="X14" s="20">
        <v>9.4130011275275205E-2</v>
      </c>
      <c r="Y14" s="20">
        <v>7.4929869956564504E-2</v>
      </c>
      <c r="Z14" s="20">
        <v>5.8294133274949797E-2</v>
      </c>
      <c r="AA14" s="20">
        <v>9.91589650905568E-2</v>
      </c>
      <c r="AB14" s="20">
        <v>0.103293914213316</v>
      </c>
      <c r="AC14" s="20">
        <v>9.3172674184370793E-2</v>
      </c>
      <c r="AD14" s="20">
        <v>0.16186325099054499</v>
      </c>
      <c r="AE14" s="20"/>
      <c r="AF14" s="20">
        <v>6.3368456344194898E-2</v>
      </c>
      <c r="AG14" s="20">
        <v>6.7724814834130898E-2</v>
      </c>
      <c r="AH14" s="20">
        <v>0.18080684387555701</v>
      </c>
      <c r="AI14" s="20"/>
      <c r="AJ14" s="20">
        <v>5.9778172046539402E-2</v>
      </c>
      <c r="AK14" s="20">
        <v>7.9519683185204998E-2</v>
      </c>
      <c r="AL14" s="20">
        <v>3.4113888831226603E-2</v>
      </c>
      <c r="AM14" s="20">
        <v>3.5373639914273197E-2</v>
      </c>
      <c r="AN14" s="20">
        <v>0.19003763348042099</v>
      </c>
      <c r="AO14" s="20"/>
      <c r="AP14" s="20">
        <v>6.07739779226633E-2</v>
      </c>
      <c r="AQ14" s="20">
        <v>8.6299794401170707E-2</v>
      </c>
      <c r="AR14" s="20">
        <v>4.9550904269611298E-2</v>
      </c>
      <c r="AS14" s="20">
        <v>5.0159682399506002E-2</v>
      </c>
      <c r="AT14" s="20">
        <v>0.206437612687115</v>
      </c>
      <c r="AU14" s="20"/>
      <c r="AV14" s="20" t="s">
        <v>84</v>
      </c>
      <c r="AW14" s="20">
        <v>9.9111071005566806E-2</v>
      </c>
      <c r="AX14" s="20">
        <v>8.3366656711423695E-2</v>
      </c>
      <c r="AY14" s="20">
        <v>7.9473534866576503E-2</v>
      </c>
      <c r="AZ14" s="20">
        <v>0.119757036990591</v>
      </c>
      <c r="BA14" s="20"/>
      <c r="BB14" s="20">
        <v>8.1789938051928801E-2</v>
      </c>
      <c r="BC14" s="20">
        <v>4.4523295031519597E-2</v>
      </c>
      <c r="BD14" s="20">
        <v>6.5211688903052401E-2</v>
      </c>
      <c r="BE14" s="20"/>
      <c r="BF14" s="20">
        <v>6.2126421990507198E-2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166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157</v>
      </c>
      <c r="C9" s="14">
        <v>0.30220241251619301</v>
      </c>
      <c r="D9" s="14">
        <v>0.33040105688378801</v>
      </c>
      <c r="E9" s="14">
        <v>0.27550491873841698</v>
      </c>
      <c r="F9" s="14"/>
      <c r="G9" s="14">
        <v>0.23990165989122</v>
      </c>
      <c r="H9" s="14">
        <v>0.24475162836693101</v>
      </c>
      <c r="I9" s="14">
        <v>0.28907443166339902</v>
      </c>
      <c r="J9" s="14">
        <v>0.32431306008691502</v>
      </c>
      <c r="K9" s="14">
        <v>0.39189129643015702</v>
      </c>
      <c r="L9" s="14">
        <v>0.32270204065508701</v>
      </c>
      <c r="M9" s="14"/>
      <c r="N9" s="14">
        <v>0.26761587154934702</v>
      </c>
      <c r="O9" s="14">
        <v>0.27777739526488798</v>
      </c>
      <c r="P9" s="14">
        <v>0.36103138469871998</v>
      </c>
      <c r="Q9" s="14">
        <v>0.310362905595234</v>
      </c>
      <c r="R9" s="14"/>
      <c r="S9" s="14">
        <v>0.24818610021703399</v>
      </c>
      <c r="T9" s="14">
        <v>0.27688584767533603</v>
      </c>
      <c r="U9" s="14">
        <v>0.273438790885215</v>
      </c>
      <c r="V9" s="14">
        <v>0.39980086081141097</v>
      </c>
      <c r="W9" s="14">
        <v>0.33834284816423799</v>
      </c>
      <c r="X9" s="14">
        <v>0.36331439470445598</v>
      </c>
      <c r="Y9" s="14">
        <v>0.29997795484917</v>
      </c>
      <c r="Z9" s="14">
        <v>0.32048996843182098</v>
      </c>
      <c r="AA9" s="14">
        <v>0.28083303482989502</v>
      </c>
      <c r="AB9" s="14">
        <v>0.26106308479496898</v>
      </c>
      <c r="AC9" s="14">
        <v>0.34918184602254498</v>
      </c>
      <c r="AD9" s="14">
        <v>0.28499411948113501</v>
      </c>
      <c r="AE9" s="14"/>
      <c r="AF9" s="14">
        <v>0.44642490546059399</v>
      </c>
      <c r="AG9" s="14">
        <v>0.199515218057989</v>
      </c>
      <c r="AH9" s="14">
        <v>0.26681642373665199</v>
      </c>
      <c r="AI9" s="14"/>
      <c r="AJ9" s="14">
        <v>0.424845644963669</v>
      </c>
      <c r="AK9" s="14">
        <v>0.20625212906888099</v>
      </c>
      <c r="AL9" s="14">
        <v>0.25142226433647102</v>
      </c>
      <c r="AM9" s="14">
        <v>0.74639587688248699</v>
      </c>
      <c r="AN9" s="14">
        <v>0.301211624110235</v>
      </c>
      <c r="AO9" s="14"/>
      <c r="AP9" s="14">
        <v>0.29135050450036498</v>
      </c>
      <c r="AQ9" s="14">
        <v>0.224699548346072</v>
      </c>
      <c r="AR9" s="14">
        <v>0.205092702963378</v>
      </c>
      <c r="AS9" s="14">
        <v>0.84253074635632497</v>
      </c>
      <c r="AT9" s="14">
        <v>0.25349999575232801</v>
      </c>
      <c r="AU9" s="14"/>
      <c r="AV9" s="14" t="s">
        <v>84</v>
      </c>
      <c r="AW9" s="14">
        <v>0.31299765112848799</v>
      </c>
      <c r="AX9" s="14">
        <v>0.255334220916207</v>
      </c>
      <c r="AY9" s="14">
        <v>0.18822555831420101</v>
      </c>
      <c r="AZ9" s="14">
        <v>0.203373895735044</v>
      </c>
      <c r="BA9" s="14"/>
      <c r="BB9" s="14">
        <v>0.337672785845955</v>
      </c>
      <c r="BC9" s="14">
        <v>0.90934286206714499</v>
      </c>
      <c r="BD9" s="14">
        <v>0.38292997705953802</v>
      </c>
      <c r="BE9" s="14"/>
      <c r="BF9" s="14">
        <v>0.53198036331084697</v>
      </c>
    </row>
    <row r="10" spans="2:58" x14ac:dyDescent="0.35">
      <c r="B10" s="15" t="s">
        <v>158</v>
      </c>
      <c r="C10" s="14">
        <v>0.12443751745942</v>
      </c>
      <c r="D10" s="14">
        <v>0.127040465857443</v>
      </c>
      <c r="E10" s="14">
        <v>0.122258205409051</v>
      </c>
      <c r="F10" s="14"/>
      <c r="G10" s="14">
        <v>0.117952005058517</v>
      </c>
      <c r="H10" s="14">
        <v>0.17679974367406501</v>
      </c>
      <c r="I10" s="14">
        <v>0.116595201366715</v>
      </c>
      <c r="J10" s="14">
        <v>0.123444994228903</v>
      </c>
      <c r="K10" s="14">
        <v>8.1189109855574801E-2</v>
      </c>
      <c r="L10" s="14">
        <v>0.122450389426649</v>
      </c>
      <c r="M10" s="14"/>
      <c r="N10" s="14">
        <v>0.150121838171415</v>
      </c>
      <c r="O10" s="14">
        <v>0.13138481021041501</v>
      </c>
      <c r="P10" s="14">
        <v>9.7223413588406901E-2</v>
      </c>
      <c r="Q10" s="14">
        <v>0.113726220276684</v>
      </c>
      <c r="R10" s="14"/>
      <c r="S10" s="14">
        <v>0.16209122093801101</v>
      </c>
      <c r="T10" s="14">
        <v>0.129421336227272</v>
      </c>
      <c r="U10" s="14">
        <v>0.144317192739367</v>
      </c>
      <c r="V10" s="14">
        <v>0.154904599133878</v>
      </c>
      <c r="W10" s="14">
        <v>0.14933089290485699</v>
      </c>
      <c r="X10" s="14">
        <v>0.115375499658014</v>
      </c>
      <c r="Y10" s="14">
        <v>0.12521783689456301</v>
      </c>
      <c r="Z10" s="14">
        <v>0.11881234665212199</v>
      </c>
      <c r="AA10" s="14">
        <v>0.10417685415794301</v>
      </c>
      <c r="AB10" s="14">
        <v>5.4691648063618502E-2</v>
      </c>
      <c r="AC10" s="14">
        <v>7.5600718946394502E-2</v>
      </c>
      <c r="AD10" s="14">
        <v>0.122014002300883</v>
      </c>
      <c r="AE10" s="14"/>
      <c r="AF10" s="14">
        <v>0.130135847646181</v>
      </c>
      <c r="AG10" s="14">
        <v>0.120953525806414</v>
      </c>
      <c r="AH10" s="14">
        <v>0.129028278597945</v>
      </c>
      <c r="AI10" s="14"/>
      <c r="AJ10" s="14">
        <v>0.137049107776299</v>
      </c>
      <c r="AK10" s="14">
        <v>0.128885395700093</v>
      </c>
      <c r="AL10" s="14">
        <v>0.152836969759747</v>
      </c>
      <c r="AM10" s="14">
        <v>0.11873126685142001</v>
      </c>
      <c r="AN10" s="14">
        <v>0.107317494489059</v>
      </c>
      <c r="AO10" s="14"/>
      <c r="AP10" s="14">
        <v>0.177217886941375</v>
      </c>
      <c r="AQ10" s="14">
        <v>0.118335967990673</v>
      </c>
      <c r="AR10" s="14">
        <v>0.177390175869964</v>
      </c>
      <c r="AS10" s="14">
        <v>7.6972775157315501E-2</v>
      </c>
      <c r="AT10" s="14">
        <v>0.11495137700918601</v>
      </c>
      <c r="AU10" s="14"/>
      <c r="AV10" s="14" t="s">
        <v>84</v>
      </c>
      <c r="AW10" s="14">
        <v>0.112751178325709</v>
      </c>
      <c r="AX10" s="14">
        <v>0.13060872090197501</v>
      </c>
      <c r="AY10" s="14">
        <v>0.1716345431138</v>
      </c>
      <c r="AZ10" s="14">
        <v>0.19256526720839101</v>
      </c>
      <c r="BA10" s="14"/>
      <c r="BB10" s="14">
        <v>0.12116042072981301</v>
      </c>
      <c r="BC10" s="14">
        <v>3.7805682203967898E-2</v>
      </c>
      <c r="BD10" s="14">
        <v>0.13310659947790701</v>
      </c>
      <c r="BE10" s="14"/>
      <c r="BF10" s="14">
        <v>9.6581961648907505E-2</v>
      </c>
    </row>
    <row r="11" spans="2:58" x14ac:dyDescent="0.35">
      <c r="B11" s="15" t="s">
        <v>159</v>
      </c>
      <c r="C11" s="14">
        <v>0.14763899679617001</v>
      </c>
      <c r="D11" s="14">
        <v>0.15001021227584399</v>
      </c>
      <c r="E11" s="14">
        <v>0.14575492381633101</v>
      </c>
      <c r="F11" s="14"/>
      <c r="G11" s="14">
        <v>0.166169375924724</v>
      </c>
      <c r="H11" s="14">
        <v>0.167872110568237</v>
      </c>
      <c r="I11" s="14">
        <v>0.16447342356539499</v>
      </c>
      <c r="J11" s="14">
        <v>0.11001115841959901</v>
      </c>
      <c r="K11" s="14">
        <v>0.14285010527295</v>
      </c>
      <c r="L11" s="14">
        <v>0.139069919537784</v>
      </c>
      <c r="M11" s="14"/>
      <c r="N11" s="14">
        <v>0.15495555017873899</v>
      </c>
      <c r="O11" s="14">
        <v>0.133243614690639</v>
      </c>
      <c r="P11" s="14">
        <v>0.13438496509899001</v>
      </c>
      <c r="Q11" s="14">
        <v>0.169043524026044</v>
      </c>
      <c r="R11" s="14"/>
      <c r="S11" s="14">
        <v>0.14787315120081701</v>
      </c>
      <c r="T11" s="14">
        <v>0.156490862664073</v>
      </c>
      <c r="U11" s="14">
        <v>0.129547148625413</v>
      </c>
      <c r="V11" s="14">
        <v>0.104709425099569</v>
      </c>
      <c r="W11" s="14">
        <v>0.13565205275574199</v>
      </c>
      <c r="X11" s="14">
        <v>0.12787647493345999</v>
      </c>
      <c r="Y11" s="14">
        <v>0.165751237222027</v>
      </c>
      <c r="Z11" s="14">
        <v>0.203401365328538</v>
      </c>
      <c r="AA11" s="14">
        <v>0.191550895125429</v>
      </c>
      <c r="AB11" s="14">
        <v>0.15925042204478801</v>
      </c>
      <c r="AC11" s="14">
        <v>0.131344659244027</v>
      </c>
      <c r="AD11" s="14">
        <v>8.1572249232045799E-2</v>
      </c>
      <c r="AE11" s="14"/>
      <c r="AF11" s="14">
        <v>0.14055926926538101</v>
      </c>
      <c r="AG11" s="14">
        <v>0.15480826620824001</v>
      </c>
      <c r="AH11" s="14">
        <v>0.14426295700860201</v>
      </c>
      <c r="AI11" s="14"/>
      <c r="AJ11" s="14">
        <v>0.14401956425284501</v>
      </c>
      <c r="AK11" s="14">
        <v>0.18028948346408699</v>
      </c>
      <c r="AL11" s="14">
        <v>0.162899670634198</v>
      </c>
      <c r="AM11" s="14">
        <v>0</v>
      </c>
      <c r="AN11" s="14">
        <v>9.3318805365498497E-2</v>
      </c>
      <c r="AO11" s="14"/>
      <c r="AP11" s="14">
        <v>0.198928947315057</v>
      </c>
      <c r="AQ11" s="14">
        <v>0.187409630304046</v>
      </c>
      <c r="AR11" s="14">
        <v>0.131803629852351</v>
      </c>
      <c r="AS11" s="14">
        <v>3.8795987944666502E-2</v>
      </c>
      <c r="AT11" s="14">
        <v>7.4065790211871999E-2</v>
      </c>
      <c r="AU11" s="14"/>
      <c r="AV11" s="14" t="s">
        <v>84</v>
      </c>
      <c r="AW11" s="14">
        <v>0.12743705883346901</v>
      </c>
      <c r="AX11" s="14">
        <v>0.15252785629493501</v>
      </c>
      <c r="AY11" s="14">
        <v>0.15861547511881899</v>
      </c>
      <c r="AZ11" s="14">
        <v>0.14555624608058501</v>
      </c>
      <c r="BA11" s="14"/>
      <c r="BB11" s="14">
        <v>0.16675171371165101</v>
      </c>
      <c r="BC11" s="14">
        <v>2.36923702076536E-2</v>
      </c>
      <c r="BD11" s="14">
        <v>9.2457816799798601E-2</v>
      </c>
      <c r="BE11" s="14"/>
      <c r="BF11" s="14">
        <v>0.10474190992756301</v>
      </c>
    </row>
    <row r="12" spans="2:58" x14ac:dyDescent="0.35">
      <c r="B12" s="15" t="s">
        <v>160</v>
      </c>
      <c r="C12" s="14">
        <v>0.107888920772669</v>
      </c>
      <c r="D12" s="14">
        <v>0.106152290755597</v>
      </c>
      <c r="E12" s="14">
        <v>0.10889426796988901</v>
      </c>
      <c r="F12" s="14"/>
      <c r="G12" s="14">
        <v>0.14809264905328701</v>
      </c>
      <c r="H12" s="14">
        <v>0.129459860795714</v>
      </c>
      <c r="I12" s="14">
        <v>9.5084372190507194E-2</v>
      </c>
      <c r="J12" s="14">
        <v>0.101323011478822</v>
      </c>
      <c r="K12" s="14">
        <v>8.6815467294801996E-2</v>
      </c>
      <c r="L12" s="14">
        <v>9.3530677016413405E-2</v>
      </c>
      <c r="M12" s="14"/>
      <c r="N12" s="14">
        <v>0.119618106647481</v>
      </c>
      <c r="O12" s="14">
        <v>9.3964534722259005E-2</v>
      </c>
      <c r="P12" s="14">
        <v>0.112444837985608</v>
      </c>
      <c r="Q12" s="14">
        <v>0.10368495965605599</v>
      </c>
      <c r="R12" s="14"/>
      <c r="S12" s="14">
        <v>0.14137609683791699</v>
      </c>
      <c r="T12" s="14">
        <v>9.63986924838965E-2</v>
      </c>
      <c r="U12" s="14">
        <v>0.13272188480909</v>
      </c>
      <c r="V12" s="14">
        <v>8.1987651091458599E-2</v>
      </c>
      <c r="W12" s="14">
        <v>6.0993920732071001E-2</v>
      </c>
      <c r="X12" s="14">
        <v>9.1869247938629106E-2</v>
      </c>
      <c r="Y12" s="14">
        <v>0.123956363817899</v>
      </c>
      <c r="Z12" s="14">
        <v>0.14845015120816299</v>
      </c>
      <c r="AA12" s="14">
        <v>0.117212965719745</v>
      </c>
      <c r="AB12" s="14">
        <v>0.10631203651168999</v>
      </c>
      <c r="AC12" s="14">
        <v>6.5018889725462201E-2</v>
      </c>
      <c r="AD12" s="14">
        <v>0.11589472464219699</v>
      </c>
      <c r="AE12" s="14"/>
      <c r="AF12" s="14">
        <v>8.5506377640952605E-2</v>
      </c>
      <c r="AG12" s="14">
        <v>0.12928472558103299</v>
      </c>
      <c r="AH12" s="14">
        <v>8.7174696639638199E-2</v>
      </c>
      <c r="AI12" s="14"/>
      <c r="AJ12" s="14">
        <v>9.7449664461642896E-2</v>
      </c>
      <c r="AK12" s="14">
        <v>0.131417010342748</v>
      </c>
      <c r="AL12" s="14">
        <v>9.4376895109324704E-2</v>
      </c>
      <c r="AM12" s="14">
        <v>6.6661121154417094E-2</v>
      </c>
      <c r="AN12" s="14">
        <v>7.3830617980969904E-2</v>
      </c>
      <c r="AO12" s="14"/>
      <c r="AP12" s="14">
        <v>0.106730519947858</v>
      </c>
      <c r="AQ12" s="14">
        <v>0.130359189272234</v>
      </c>
      <c r="AR12" s="14">
        <v>0.130449240173793</v>
      </c>
      <c r="AS12" s="14">
        <v>1.7129173682078301E-2</v>
      </c>
      <c r="AT12" s="14">
        <v>0.106934979758879</v>
      </c>
      <c r="AU12" s="14"/>
      <c r="AV12" s="14" t="s">
        <v>84</v>
      </c>
      <c r="AW12" s="14">
        <v>0.105492906592678</v>
      </c>
      <c r="AX12" s="14">
        <v>0.116254346698991</v>
      </c>
      <c r="AY12" s="14">
        <v>0.15481575260135</v>
      </c>
      <c r="AZ12" s="14">
        <v>0.17671506756321301</v>
      </c>
      <c r="BA12" s="14"/>
      <c r="BB12" s="14">
        <v>0.129173788500342</v>
      </c>
      <c r="BC12" s="14">
        <v>0</v>
      </c>
      <c r="BD12" s="14">
        <v>0.14143162610450499</v>
      </c>
      <c r="BE12" s="14"/>
      <c r="BF12" s="14">
        <v>8.39516118761649E-2</v>
      </c>
    </row>
    <row r="13" spans="2:58" x14ac:dyDescent="0.35">
      <c r="B13" s="15" t="s">
        <v>161</v>
      </c>
      <c r="C13" s="14">
        <v>0.20556805041557999</v>
      </c>
      <c r="D13" s="14">
        <v>0.22310388282989499</v>
      </c>
      <c r="E13" s="14">
        <v>0.187077383012902</v>
      </c>
      <c r="F13" s="14"/>
      <c r="G13" s="14">
        <v>0.17158037135555201</v>
      </c>
      <c r="H13" s="14">
        <v>0.15243274871069901</v>
      </c>
      <c r="I13" s="14">
        <v>0.213054587435657</v>
      </c>
      <c r="J13" s="14">
        <v>0.22973508430540801</v>
      </c>
      <c r="K13" s="14">
        <v>0.19504897443432401</v>
      </c>
      <c r="L13" s="14">
        <v>0.25266275765650398</v>
      </c>
      <c r="M13" s="14"/>
      <c r="N13" s="14">
        <v>0.21312431940596599</v>
      </c>
      <c r="O13" s="14">
        <v>0.24832427835454199</v>
      </c>
      <c r="P13" s="14">
        <v>0.18867783283026901</v>
      </c>
      <c r="Q13" s="14">
        <v>0.16761200990344199</v>
      </c>
      <c r="R13" s="14"/>
      <c r="S13" s="14">
        <v>0.18061798217550501</v>
      </c>
      <c r="T13" s="14">
        <v>0.22578122443580201</v>
      </c>
      <c r="U13" s="14">
        <v>0.19736205171310001</v>
      </c>
      <c r="V13" s="14">
        <v>0.13112225932303401</v>
      </c>
      <c r="W13" s="14">
        <v>0.210449695059062</v>
      </c>
      <c r="X13" s="14">
        <v>0.17279682777851901</v>
      </c>
      <c r="Y13" s="14">
        <v>0.197588429388973</v>
      </c>
      <c r="Z13" s="14">
        <v>0.16212017963986899</v>
      </c>
      <c r="AA13" s="14">
        <v>0.195391690054387</v>
      </c>
      <c r="AB13" s="14">
        <v>0.32233620534734098</v>
      </c>
      <c r="AC13" s="14">
        <v>0.28480008191032202</v>
      </c>
      <c r="AD13" s="14">
        <v>0.20009116416402301</v>
      </c>
      <c r="AE13" s="14"/>
      <c r="AF13" s="14">
        <v>0.12013683982737999</v>
      </c>
      <c r="AG13" s="14">
        <v>0.30872055543303301</v>
      </c>
      <c r="AH13" s="14">
        <v>0.15758590015891599</v>
      </c>
      <c r="AI13" s="14"/>
      <c r="AJ13" s="14">
        <v>0.11878422232106201</v>
      </c>
      <c r="AK13" s="14">
        <v>0.26488436709139801</v>
      </c>
      <c r="AL13" s="14">
        <v>0.27951476423132898</v>
      </c>
      <c r="AM13" s="14">
        <v>6.8211735111675997E-2</v>
      </c>
      <c r="AN13" s="14">
        <v>0.18820064946199</v>
      </c>
      <c r="AO13" s="14"/>
      <c r="AP13" s="14">
        <v>0.15124127620581701</v>
      </c>
      <c r="AQ13" s="14">
        <v>0.2445160744407</v>
      </c>
      <c r="AR13" s="14">
        <v>0.238303078149711</v>
      </c>
      <c r="AS13" s="14">
        <v>1.2495405917788501E-2</v>
      </c>
      <c r="AT13" s="14">
        <v>0.162548785113905</v>
      </c>
      <c r="AU13" s="14"/>
      <c r="AV13" s="14" t="s">
        <v>84</v>
      </c>
      <c r="AW13" s="14">
        <v>0.22171226485232901</v>
      </c>
      <c r="AX13" s="14">
        <v>0.23271417589242899</v>
      </c>
      <c r="AY13" s="14">
        <v>0.198865762075047</v>
      </c>
      <c r="AZ13" s="14">
        <v>0.19974166189308601</v>
      </c>
      <c r="BA13" s="14"/>
      <c r="BB13" s="14">
        <v>0.13696623489987</v>
      </c>
      <c r="BC13" s="14">
        <v>7.3978470736860303E-3</v>
      </c>
      <c r="BD13" s="14">
        <v>0.13322743153146899</v>
      </c>
      <c r="BE13" s="14"/>
      <c r="BF13" s="14">
        <v>9.5900748353704005E-2</v>
      </c>
    </row>
    <row r="14" spans="2:58" x14ac:dyDescent="0.35">
      <c r="B14" s="15" t="s">
        <v>141</v>
      </c>
      <c r="C14" s="20">
        <v>0.112264102039969</v>
      </c>
      <c r="D14" s="20">
        <v>6.3292091397433303E-2</v>
      </c>
      <c r="E14" s="20">
        <v>0.16051030105340899</v>
      </c>
      <c r="F14" s="20"/>
      <c r="G14" s="20">
        <v>0.15630393871670001</v>
      </c>
      <c r="H14" s="20">
        <v>0.12868390788435399</v>
      </c>
      <c r="I14" s="20">
        <v>0.121717983778327</v>
      </c>
      <c r="J14" s="20">
        <v>0.111172691480353</v>
      </c>
      <c r="K14" s="20">
        <v>0.10220504671219199</v>
      </c>
      <c r="L14" s="20">
        <v>6.9584215707562999E-2</v>
      </c>
      <c r="M14" s="20"/>
      <c r="N14" s="20">
        <v>9.4564314047051401E-2</v>
      </c>
      <c r="O14" s="20">
        <v>0.115305366757257</v>
      </c>
      <c r="P14" s="20">
        <v>0.106237565798007</v>
      </c>
      <c r="Q14" s="20">
        <v>0.13557038054254</v>
      </c>
      <c r="R14" s="20"/>
      <c r="S14" s="20">
        <v>0.119855448630715</v>
      </c>
      <c r="T14" s="20">
        <v>0.11502203651362</v>
      </c>
      <c r="U14" s="20">
        <v>0.122612931227814</v>
      </c>
      <c r="V14" s="20">
        <v>0.12747520454065001</v>
      </c>
      <c r="W14" s="20">
        <v>0.105230590384029</v>
      </c>
      <c r="X14" s="20">
        <v>0.128767554986921</v>
      </c>
      <c r="Y14" s="20">
        <v>8.75081778273675E-2</v>
      </c>
      <c r="Z14" s="20">
        <v>4.6725988739487197E-2</v>
      </c>
      <c r="AA14" s="20">
        <v>0.110834560112601</v>
      </c>
      <c r="AB14" s="20">
        <v>9.6346603237593406E-2</v>
      </c>
      <c r="AC14" s="20">
        <v>9.4053804151248699E-2</v>
      </c>
      <c r="AD14" s="20">
        <v>0.19543374017971701</v>
      </c>
      <c r="AE14" s="20"/>
      <c r="AF14" s="20">
        <v>7.7236760159510795E-2</v>
      </c>
      <c r="AG14" s="20">
        <v>8.6717708913290295E-2</v>
      </c>
      <c r="AH14" s="20">
        <v>0.21513174385824599</v>
      </c>
      <c r="AI14" s="20"/>
      <c r="AJ14" s="20">
        <v>7.78517962244821E-2</v>
      </c>
      <c r="AK14" s="20">
        <v>8.8271614332792403E-2</v>
      </c>
      <c r="AL14" s="20">
        <v>5.8949435928930198E-2</v>
      </c>
      <c r="AM14" s="20">
        <v>0</v>
      </c>
      <c r="AN14" s="20">
        <v>0.23612080859224699</v>
      </c>
      <c r="AO14" s="20"/>
      <c r="AP14" s="20">
        <v>7.4530865089527998E-2</v>
      </c>
      <c r="AQ14" s="20">
        <v>9.4679589646275694E-2</v>
      </c>
      <c r="AR14" s="20">
        <v>0.116961172990804</v>
      </c>
      <c r="AS14" s="20">
        <v>1.20759109418258E-2</v>
      </c>
      <c r="AT14" s="20">
        <v>0.28799907215383003</v>
      </c>
      <c r="AU14" s="20"/>
      <c r="AV14" s="20" t="s">
        <v>84</v>
      </c>
      <c r="AW14" s="20">
        <v>0.11960894026732601</v>
      </c>
      <c r="AX14" s="20">
        <v>0.112560679295463</v>
      </c>
      <c r="AY14" s="20">
        <v>0.127842908776782</v>
      </c>
      <c r="AZ14" s="20">
        <v>8.2047861519679702E-2</v>
      </c>
      <c r="BA14" s="20"/>
      <c r="BB14" s="20">
        <v>0.10827505631237</v>
      </c>
      <c r="BC14" s="20">
        <v>2.17612384475473E-2</v>
      </c>
      <c r="BD14" s="20">
        <v>0.116846549026782</v>
      </c>
      <c r="BE14" s="20"/>
      <c r="BF14" s="20">
        <v>8.6843404882813696E-2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G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7" width="20.6328125" customWidth="1"/>
  </cols>
  <sheetData>
    <row r="2" spans="2:7" ht="40" customHeight="1" x14ac:dyDescent="0.35">
      <c r="D2" s="30" t="s">
        <v>172</v>
      </c>
      <c r="E2" s="27"/>
      <c r="F2" s="27"/>
      <c r="G2" s="27"/>
    </row>
    <row r="6" spans="2:7" ht="50" customHeight="1" x14ac:dyDescent="0.35">
      <c r="B6" s="17" t="s">
        <v>15</v>
      </c>
      <c r="C6" s="17" t="s">
        <v>100</v>
      </c>
      <c r="D6" s="17" t="s">
        <v>104</v>
      </c>
      <c r="E6" s="17" t="s">
        <v>102</v>
      </c>
      <c r="F6" s="17" t="s">
        <v>101</v>
      </c>
    </row>
    <row r="7" spans="2:7" x14ac:dyDescent="0.35">
      <c r="B7" s="15" t="s">
        <v>167</v>
      </c>
      <c r="C7" s="14">
        <v>0.59110554392314896</v>
      </c>
      <c r="D7" s="14">
        <v>0.34708675323952498</v>
      </c>
      <c r="E7" s="14">
        <v>0.33499602230465902</v>
      </c>
      <c r="F7" s="14">
        <v>0.441093095163961</v>
      </c>
    </row>
    <row r="8" spans="2:7" x14ac:dyDescent="0.35">
      <c r="B8" s="15" t="s">
        <v>168</v>
      </c>
      <c r="C8" s="14">
        <v>0.12973209962194199</v>
      </c>
      <c r="D8" s="14">
        <v>0.163605818401971</v>
      </c>
      <c r="E8" s="14">
        <v>0.23640578797665501</v>
      </c>
      <c r="F8" s="14">
        <v>0.14760757932348401</v>
      </c>
    </row>
    <row r="9" spans="2:7" x14ac:dyDescent="0.35">
      <c r="B9" s="15" t="s">
        <v>169</v>
      </c>
      <c r="C9" s="14">
        <v>0.12852793825814601</v>
      </c>
      <c r="D9" s="14">
        <v>0.17037190384970499</v>
      </c>
      <c r="E9" s="14">
        <v>0.19747756920951101</v>
      </c>
      <c r="F9" s="14">
        <v>0.14022118373513301</v>
      </c>
    </row>
    <row r="10" spans="2:7" x14ac:dyDescent="0.35">
      <c r="B10" s="15" t="s">
        <v>170</v>
      </c>
      <c r="C10" s="14">
        <v>5.2310759732272297E-2</v>
      </c>
      <c r="D10" s="14">
        <v>0.13331641384578799</v>
      </c>
      <c r="E10" s="14">
        <v>6.9652917381688106E-2</v>
      </c>
      <c r="F10" s="14">
        <v>7.4460970217263805E-2</v>
      </c>
    </row>
    <row r="11" spans="2:7" x14ac:dyDescent="0.35">
      <c r="B11" s="15" t="s">
        <v>171</v>
      </c>
      <c r="C11" s="14">
        <v>4.8210902670805002E-2</v>
      </c>
      <c r="D11" s="14">
        <v>0.12691596336702499</v>
      </c>
      <c r="E11" s="14">
        <v>2.9208559500660002E-2</v>
      </c>
      <c r="F11" s="14">
        <v>7.6927366787279697E-2</v>
      </c>
    </row>
    <row r="12" spans="2:7" x14ac:dyDescent="0.35">
      <c r="B12" s="15" t="s">
        <v>141</v>
      </c>
      <c r="C12" s="14">
        <v>5.0112755793685397E-2</v>
      </c>
      <c r="D12" s="14">
        <v>5.8703147295985997E-2</v>
      </c>
      <c r="E12" s="14">
        <v>0.132259143626827</v>
      </c>
      <c r="F12" s="14">
        <v>0.11968980477287799</v>
      </c>
    </row>
    <row r="13" spans="2:7" x14ac:dyDescent="0.35">
      <c r="B13" s="16"/>
      <c r="C13" s="16"/>
      <c r="D13" s="16"/>
      <c r="E13" s="16"/>
      <c r="F13" s="16"/>
    </row>
    <row r="14" spans="2:7" x14ac:dyDescent="0.35">
      <c r="B14" t="s">
        <v>80</v>
      </c>
    </row>
    <row r="15" spans="2:7" x14ac:dyDescent="0.35">
      <c r="B15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173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167</v>
      </c>
      <c r="C9" s="14">
        <v>0.59110554392314896</v>
      </c>
      <c r="D9" s="14">
        <v>0.57620988873337797</v>
      </c>
      <c r="E9" s="14">
        <v>0.60447221983889798</v>
      </c>
      <c r="F9" s="14"/>
      <c r="G9" s="14">
        <v>0.54600888702598704</v>
      </c>
      <c r="H9" s="14">
        <v>0.52874086544838705</v>
      </c>
      <c r="I9" s="14">
        <v>0.62470891623440605</v>
      </c>
      <c r="J9" s="14">
        <v>0.66754583457750905</v>
      </c>
      <c r="K9" s="14">
        <v>0.62059832569180395</v>
      </c>
      <c r="L9" s="14">
        <v>0.56236410311334295</v>
      </c>
      <c r="M9" s="14"/>
      <c r="N9" s="14">
        <v>0.59326110305629998</v>
      </c>
      <c r="O9" s="14">
        <v>0.62281843533850201</v>
      </c>
      <c r="P9" s="14">
        <v>0.55843415328931001</v>
      </c>
      <c r="Q9" s="14">
        <v>0.58550260488680095</v>
      </c>
      <c r="R9" s="14"/>
      <c r="S9" s="14">
        <v>0.49984577224629301</v>
      </c>
      <c r="T9" s="14">
        <v>0.57753099880688996</v>
      </c>
      <c r="U9" s="14">
        <v>0.62441976710631097</v>
      </c>
      <c r="V9" s="14">
        <v>0.48639900736462399</v>
      </c>
      <c r="W9" s="14">
        <v>0.56049116320626402</v>
      </c>
      <c r="X9" s="14">
        <v>0.47861075254625202</v>
      </c>
      <c r="Y9" s="14">
        <v>0.68178822281259399</v>
      </c>
      <c r="Z9" s="14">
        <v>0.73370326235051797</v>
      </c>
      <c r="AA9" s="14">
        <v>0.67863555744863402</v>
      </c>
      <c r="AB9" s="14">
        <v>0.67593470811184697</v>
      </c>
      <c r="AC9" s="14">
        <v>0.64983260948023502</v>
      </c>
      <c r="AD9" s="14">
        <v>0.60623903697522197</v>
      </c>
      <c r="AE9" s="14"/>
      <c r="AF9" s="14">
        <v>0.53632114240234297</v>
      </c>
      <c r="AG9" s="14">
        <v>0.66008389271174905</v>
      </c>
      <c r="AH9" s="14">
        <v>0.50844419525503504</v>
      </c>
      <c r="AI9" s="14"/>
      <c r="AJ9" s="14">
        <v>0.36692504943731502</v>
      </c>
      <c r="AK9" s="14">
        <v>0.73883209656397097</v>
      </c>
      <c r="AL9" s="14">
        <v>0.71228016838686203</v>
      </c>
      <c r="AM9" s="14">
        <v>0.86660386599787198</v>
      </c>
      <c r="AN9" s="14">
        <v>0.59899503044753699</v>
      </c>
      <c r="AO9" s="14"/>
      <c r="AP9" s="14">
        <v>9.5543776037819203E-2</v>
      </c>
      <c r="AQ9" s="14">
        <v>0.73438604514582895</v>
      </c>
      <c r="AR9" s="14">
        <v>0.72081296892675395</v>
      </c>
      <c r="AS9" s="14">
        <v>0.66486102977632999</v>
      </c>
      <c r="AT9" s="14">
        <v>0.53235134430448505</v>
      </c>
      <c r="AU9" s="14"/>
      <c r="AV9" s="14" t="s">
        <v>84</v>
      </c>
      <c r="AW9" s="14">
        <v>0.62302902775129099</v>
      </c>
      <c r="AX9" s="14">
        <v>0.607541780783177</v>
      </c>
      <c r="AY9" s="14">
        <v>0.51601356463828096</v>
      </c>
      <c r="AZ9" s="14">
        <v>0.67405339910062201</v>
      </c>
      <c r="BA9" s="14"/>
      <c r="BB9" s="14">
        <v>0.71684151302346</v>
      </c>
      <c r="BC9" s="14">
        <v>0.61838075648850899</v>
      </c>
      <c r="BD9" s="14">
        <v>0.477829398454376</v>
      </c>
      <c r="BE9" s="14"/>
      <c r="BF9" s="14">
        <v>0.61171724138982397</v>
      </c>
    </row>
    <row r="10" spans="2:58" x14ac:dyDescent="0.35">
      <c r="B10" s="15" t="s">
        <v>168</v>
      </c>
      <c r="C10" s="14">
        <v>0.12973209962194199</v>
      </c>
      <c r="D10" s="14">
        <v>0.14120207055667899</v>
      </c>
      <c r="E10" s="14">
        <v>0.118892837703893</v>
      </c>
      <c r="F10" s="14"/>
      <c r="G10" s="14">
        <v>0.13119048436809699</v>
      </c>
      <c r="H10" s="14">
        <v>0.146764707788232</v>
      </c>
      <c r="I10" s="14">
        <v>8.6354204194794906E-2</v>
      </c>
      <c r="J10" s="14">
        <v>0.123238495997498</v>
      </c>
      <c r="K10" s="14">
        <v>0.14380917916418301</v>
      </c>
      <c r="L10" s="14">
        <v>0.14599839619218399</v>
      </c>
      <c r="M10" s="14"/>
      <c r="N10" s="14">
        <v>0.123568204724203</v>
      </c>
      <c r="O10" s="14">
        <v>0.117423365008855</v>
      </c>
      <c r="P10" s="14">
        <v>0.13998485346877701</v>
      </c>
      <c r="Q10" s="14">
        <v>0.14253988977611501</v>
      </c>
      <c r="R10" s="14"/>
      <c r="S10" s="14">
        <v>0.15372561167318799</v>
      </c>
      <c r="T10" s="14">
        <v>0.146349454282973</v>
      </c>
      <c r="U10" s="14">
        <v>0.147684973528981</v>
      </c>
      <c r="V10" s="14">
        <v>0.186793955749187</v>
      </c>
      <c r="W10" s="14">
        <v>0.149971619073861</v>
      </c>
      <c r="X10" s="14">
        <v>0.14957665386472599</v>
      </c>
      <c r="Y10" s="14">
        <v>8.6490207513275505E-2</v>
      </c>
      <c r="Z10" s="14">
        <v>7.1227891007812794E-2</v>
      </c>
      <c r="AA10" s="14">
        <v>9.2615945296355695E-2</v>
      </c>
      <c r="AB10" s="14">
        <v>0.110743229512081</v>
      </c>
      <c r="AC10" s="14">
        <v>0.11282784806014901</v>
      </c>
      <c r="AD10" s="14">
        <v>3.3421244408827003E-2</v>
      </c>
      <c r="AE10" s="14"/>
      <c r="AF10" s="14">
        <v>0.16199806705137099</v>
      </c>
      <c r="AG10" s="14">
        <v>0.104337925763671</v>
      </c>
      <c r="AH10" s="14">
        <v>0.119692475855589</v>
      </c>
      <c r="AI10" s="14"/>
      <c r="AJ10" s="14">
        <v>0.198057706013296</v>
      </c>
      <c r="AK10" s="14">
        <v>9.0707938752126294E-2</v>
      </c>
      <c r="AL10" s="14">
        <v>9.2477789242479097E-2</v>
      </c>
      <c r="AM10" s="14">
        <v>6.5426035763777798E-2</v>
      </c>
      <c r="AN10" s="14">
        <v>0.12240715478523</v>
      </c>
      <c r="AO10" s="14"/>
      <c r="AP10" s="14">
        <v>0.23961057062230201</v>
      </c>
      <c r="AQ10" s="14">
        <v>0.100709158636146</v>
      </c>
      <c r="AR10" s="14">
        <v>0.122349274618646</v>
      </c>
      <c r="AS10" s="14">
        <v>0.12088023622810801</v>
      </c>
      <c r="AT10" s="14">
        <v>0.14394833964619899</v>
      </c>
      <c r="AU10" s="14"/>
      <c r="AV10" s="14" t="s">
        <v>84</v>
      </c>
      <c r="AW10" s="14">
        <v>0.142136852779262</v>
      </c>
      <c r="AX10" s="14">
        <v>0.121142865253072</v>
      </c>
      <c r="AY10" s="14">
        <v>0.10533009806428099</v>
      </c>
      <c r="AZ10" s="14">
        <v>4.27518155083021E-2</v>
      </c>
      <c r="BA10" s="14"/>
      <c r="BB10" s="14">
        <v>0.109715766117489</v>
      </c>
      <c r="BC10" s="14">
        <v>0.16365998489536601</v>
      </c>
      <c r="BD10" s="14">
        <v>0.23600900405908601</v>
      </c>
      <c r="BE10" s="14"/>
      <c r="BF10" s="14">
        <v>0.161708339595415</v>
      </c>
    </row>
    <row r="11" spans="2:58" x14ac:dyDescent="0.35">
      <c r="B11" s="15" t="s">
        <v>169</v>
      </c>
      <c r="C11" s="14">
        <v>0.12852793825814601</v>
      </c>
      <c r="D11" s="14">
        <v>0.134120968738005</v>
      </c>
      <c r="E11" s="14">
        <v>0.123435178121997</v>
      </c>
      <c r="F11" s="14"/>
      <c r="G11" s="14">
        <v>0.152041538176865</v>
      </c>
      <c r="H11" s="14">
        <v>0.166109218892211</v>
      </c>
      <c r="I11" s="14">
        <v>0.10456545074040299</v>
      </c>
      <c r="J11" s="14">
        <v>8.9001239131723697E-2</v>
      </c>
      <c r="K11" s="14">
        <v>9.5769893854640506E-2</v>
      </c>
      <c r="L11" s="14">
        <v>0.15604899588947799</v>
      </c>
      <c r="M11" s="14"/>
      <c r="N11" s="14">
        <v>0.134203913275139</v>
      </c>
      <c r="O11" s="14">
        <v>0.133400698891155</v>
      </c>
      <c r="P11" s="14">
        <v>0.11062057793095</v>
      </c>
      <c r="Q11" s="14">
        <v>0.12943900913814699</v>
      </c>
      <c r="R11" s="14"/>
      <c r="S11" s="14">
        <v>0.144840172549836</v>
      </c>
      <c r="T11" s="14">
        <v>0.102695502452001</v>
      </c>
      <c r="U11" s="14">
        <v>0.11261493272602401</v>
      </c>
      <c r="V11" s="14">
        <v>0.15197261371953699</v>
      </c>
      <c r="W11" s="14">
        <v>0.112516339967058</v>
      </c>
      <c r="X11" s="14">
        <v>0.20367510188087701</v>
      </c>
      <c r="Y11" s="14">
        <v>0.105289700081689</v>
      </c>
      <c r="Z11" s="14">
        <v>0.13229582729001199</v>
      </c>
      <c r="AA11" s="14">
        <v>0.128265038725451</v>
      </c>
      <c r="AB11" s="14">
        <v>0.10405879976403901</v>
      </c>
      <c r="AC11" s="14">
        <v>8.7814239024979604E-2</v>
      </c>
      <c r="AD11" s="14">
        <v>0.14778685370824801</v>
      </c>
      <c r="AE11" s="14"/>
      <c r="AF11" s="14">
        <v>0.147381917114076</v>
      </c>
      <c r="AG11" s="14">
        <v>0.107031602683542</v>
      </c>
      <c r="AH11" s="14">
        <v>0.161742121242898</v>
      </c>
      <c r="AI11" s="14"/>
      <c r="AJ11" s="14">
        <v>0.199541312540534</v>
      </c>
      <c r="AK11" s="14">
        <v>9.4422302405771694E-2</v>
      </c>
      <c r="AL11" s="14">
        <v>0.100653346617756</v>
      </c>
      <c r="AM11" s="14">
        <v>3.4613612874537299E-2</v>
      </c>
      <c r="AN11" s="14">
        <v>0.109383278929891</v>
      </c>
      <c r="AO11" s="14"/>
      <c r="AP11" s="14">
        <v>0.28619415520460001</v>
      </c>
      <c r="AQ11" s="14">
        <v>8.3710201309035198E-2</v>
      </c>
      <c r="AR11" s="14">
        <v>9.0648127008680399E-2</v>
      </c>
      <c r="AS11" s="14">
        <v>0.13568054193363499</v>
      </c>
      <c r="AT11" s="14">
        <v>0.100615850304506</v>
      </c>
      <c r="AU11" s="14"/>
      <c r="AV11" s="14" t="s">
        <v>84</v>
      </c>
      <c r="AW11" s="14">
        <v>9.9979783094549898E-2</v>
      </c>
      <c r="AX11" s="14">
        <v>0.12893036399525601</v>
      </c>
      <c r="AY11" s="14">
        <v>0.18951547728837101</v>
      </c>
      <c r="AZ11" s="14">
        <v>6.7129532504121403E-2</v>
      </c>
      <c r="BA11" s="14"/>
      <c r="BB11" s="14">
        <v>0.104232755341892</v>
      </c>
      <c r="BC11" s="14">
        <v>0.150478070287557</v>
      </c>
      <c r="BD11" s="14">
        <v>0.12413706953182201</v>
      </c>
      <c r="BE11" s="14"/>
      <c r="BF11" s="14">
        <v>0.12914032858128699</v>
      </c>
    </row>
    <row r="12" spans="2:58" x14ac:dyDescent="0.35">
      <c r="B12" s="15" t="s">
        <v>170</v>
      </c>
      <c r="C12" s="14">
        <v>5.2310759732272297E-2</v>
      </c>
      <c r="D12" s="14">
        <v>5.8290593718752601E-2</v>
      </c>
      <c r="E12" s="14">
        <v>4.6614493304481398E-2</v>
      </c>
      <c r="F12" s="14"/>
      <c r="G12" s="14">
        <v>5.3797655953067999E-2</v>
      </c>
      <c r="H12" s="14">
        <v>6.02371086351709E-2</v>
      </c>
      <c r="I12" s="14">
        <v>5.1996390813576203E-2</v>
      </c>
      <c r="J12" s="14">
        <v>3.8517847285622901E-2</v>
      </c>
      <c r="K12" s="14">
        <v>4.8843313954603097E-2</v>
      </c>
      <c r="L12" s="14">
        <v>5.8707079562757801E-2</v>
      </c>
      <c r="M12" s="14"/>
      <c r="N12" s="14">
        <v>6.2094555364223099E-2</v>
      </c>
      <c r="O12" s="14">
        <v>5.37282463480383E-2</v>
      </c>
      <c r="P12" s="14">
        <v>6.59640764926607E-2</v>
      </c>
      <c r="Q12" s="14">
        <v>2.9174346730912602E-2</v>
      </c>
      <c r="R12" s="14"/>
      <c r="S12" s="14">
        <v>6.6991883218385603E-2</v>
      </c>
      <c r="T12" s="14">
        <v>6.9944615554528494E-2</v>
      </c>
      <c r="U12" s="14">
        <v>5.3504088047350302E-2</v>
      </c>
      <c r="V12" s="14">
        <v>5.4382518541787002E-2</v>
      </c>
      <c r="W12" s="14">
        <v>6.0879249138223401E-2</v>
      </c>
      <c r="X12" s="14">
        <v>5.6563331534200602E-2</v>
      </c>
      <c r="Y12" s="14">
        <v>2.34626923335059E-2</v>
      </c>
      <c r="Z12" s="14">
        <v>2.5681765360629799E-2</v>
      </c>
      <c r="AA12" s="14">
        <v>3.9678523525435702E-2</v>
      </c>
      <c r="AB12" s="14">
        <v>3.6096168115860798E-2</v>
      </c>
      <c r="AC12" s="14">
        <v>6.61908181568341E-2</v>
      </c>
      <c r="AD12" s="14">
        <v>4.91783524619425E-2</v>
      </c>
      <c r="AE12" s="14"/>
      <c r="AF12" s="14">
        <v>5.4542766571734298E-2</v>
      </c>
      <c r="AG12" s="14">
        <v>5.9193468768105197E-2</v>
      </c>
      <c r="AH12" s="14">
        <v>4.5196240240404001E-2</v>
      </c>
      <c r="AI12" s="14"/>
      <c r="AJ12" s="14">
        <v>0.108179374145847</v>
      </c>
      <c r="AK12" s="14">
        <v>2.3094178591532798E-2</v>
      </c>
      <c r="AL12" s="14">
        <v>5.2890355553926002E-2</v>
      </c>
      <c r="AM12" s="14">
        <v>0</v>
      </c>
      <c r="AN12" s="14">
        <v>9.3025105608140497E-3</v>
      </c>
      <c r="AO12" s="14"/>
      <c r="AP12" s="14">
        <v>0.185705010235166</v>
      </c>
      <c r="AQ12" s="14">
        <v>1.8312295431428101E-2</v>
      </c>
      <c r="AR12" s="14">
        <v>3.7061188212577499E-2</v>
      </c>
      <c r="AS12" s="14">
        <v>3.36543505347782E-2</v>
      </c>
      <c r="AT12" s="14">
        <v>1.6848231419708801E-2</v>
      </c>
      <c r="AU12" s="14"/>
      <c r="AV12" s="14" t="s">
        <v>84</v>
      </c>
      <c r="AW12" s="14">
        <v>3.0820541690645398E-2</v>
      </c>
      <c r="AX12" s="14">
        <v>5.47342021562661E-2</v>
      </c>
      <c r="AY12" s="14">
        <v>6.7774067988196907E-2</v>
      </c>
      <c r="AZ12" s="14">
        <v>4.1156805240192398E-2</v>
      </c>
      <c r="BA12" s="14"/>
      <c r="BB12" s="14">
        <v>2.6088344738190501E-2</v>
      </c>
      <c r="BC12" s="14">
        <v>3.8295155303746602E-2</v>
      </c>
      <c r="BD12" s="14">
        <v>1.3631635229220399E-2</v>
      </c>
      <c r="BE12" s="14"/>
      <c r="BF12" s="14">
        <v>3.2647300208515501E-2</v>
      </c>
    </row>
    <row r="13" spans="2:58" x14ac:dyDescent="0.35">
      <c r="B13" s="15" t="s">
        <v>171</v>
      </c>
      <c r="C13" s="14">
        <v>4.8210902670805002E-2</v>
      </c>
      <c r="D13" s="14">
        <v>5.9220643833342398E-2</v>
      </c>
      <c r="E13" s="14">
        <v>3.7581218617791602E-2</v>
      </c>
      <c r="F13" s="14"/>
      <c r="G13" s="14">
        <v>5.2150768885108403E-2</v>
      </c>
      <c r="H13" s="14">
        <v>4.2234256369105203E-2</v>
      </c>
      <c r="I13" s="14">
        <v>6.7596307714234694E-2</v>
      </c>
      <c r="J13" s="14">
        <v>3.8974166548648999E-2</v>
      </c>
      <c r="K13" s="14">
        <v>5.0360307371807203E-2</v>
      </c>
      <c r="L13" s="14">
        <v>4.07762257975781E-2</v>
      </c>
      <c r="M13" s="14"/>
      <c r="N13" s="14">
        <v>5.1045812653112602E-2</v>
      </c>
      <c r="O13" s="14">
        <v>4.01967239300456E-2</v>
      </c>
      <c r="P13" s="14">
        <v>5.6582313884441002E-2</v>
      </c>
      <c r="Q13" s="14">
        <v>4.6995258697894303E-2</v>
      </c>
      <c r="R13" s="14"/>
      <c r="S13" s="14">
        <v>7.5549009734442604E-2</v>
      </c>
      <c r="T13" s="14">
        <v>5.2566161634200297E-2</v>
      </c>
      <c r="U13" s="14">
        <v>2.4626693486827798E-2</v>
      </c>
      <c r="V13" s="14">
        <v>5.9023560305796002E-2</v>
      </c>
      <c r="W13" s="14">
        <v>7.0104539972694002E-2</v>
      </c>
      <c r="X13" s="14">
        <v>6.2179002584506197E-2</v>
      </c>
      <c r="Y13" s="14">
        <v>3.6781305634546103E-2</v>
      </c>
      <c r="Z13" s="14">
        <v>2.5166036204193099E-2</v>
      </c>
      <c r="AA13" s="14">
        <v>8.4627320717132193E-3</v>
      </c>
      <c r="AB13" s="14">
        <v>3.6085803324956499E-2</v>
      </c>
      <c r="AC13" s="14">
        <v>4.6587808273372201E-2</v>
      </c>
      <c r="AD13" s="14">
        <v>8.4962589259187801E-2</v>
      </c>
      <c r="AE13" s="14"/>
      <c r="AF13" s="14">
        <v>6.5637161649491599E-2</v>
      </c>
      <c r="AG13" s="14">
        <v>3.3926640156074203E-2</v>
      </c>
      <c r="AH13" s="14">
        <v>4.2049911027654603E-2</v>
      </c>
      <c r="AI13" s="14"/>
      <c r="AJ13" s="14">
        <v>9.1766239996856097E-2</v>
      </c>
      <c r="AK13" s="14">
        <v>2.57684929656905E-2</v>
      </c>
      <c r="AL13" s="14">
        <v>1.1221509165522199E-2</v>
      </c>
      <c r="AM13" s="14">
        <v>0</v>
      </c>
      <c r="AN13" s="14">
        <v>2.5984721276841299E-2</v>
      </c>
      <c r="AO13" s="14"/>
      <c r="AP13" s="14">
        <v>0.169601189466659</v>
      </c>
      <c r="AQ13" s="14">
        <v>2.1791175574988102E-2</v>
      </c>
      <c r="AR13" s="14">
        <v>1.6401747214187402E-2</v>
      </c>
      <c r="AS13" s="14">
        <v>1.52660565288643E-2</v>
      </c>
      <c r="AT13" s="14">
        <v>2.6275665925987499E-2</v>
      </c>
      <c r="AU13" s="14"/>
      <c r="AV13" s="14" t="s">
        <v>84</v>
      </c>
      <c r="AW13" s="14">
        <v>3.9185759742369E-2</v>
      </c>
      <c r="AX13" s="14">
        <v>3.8288381413513699E-2</v>
      </c>
      <c r="AY13" s="14">
        <v>9.6258228391975703E-2</v>
      </c>
      <c r="AZ13" s="14">
        <v>0.174908447646762</v>
      </c>
      <c r="BA13" s="14"/>
      <c r="BB13" s="14">
        <v>0</v>
      </c>
      <c r="BC13" s="14">
        <v>1.39979688921769E-2</v>
      </c>
      <c r="BD13" s="14">
        <v>3.9331957701335803E-2</v>
      </c>
      <c r="BE13" s="14"/>
      <c r="BF13" s="14">
        <v>1.5952658812430898E-2</v>
      </c>
    </row>
    <row r="14" spans="2:58" x14ac:dyDescent="0.35">
      <c r="B14" s="15" t="s">
        <v>141</v>
      </c>
      <c r="C14" s="20">
        <v>5.0112755793685397E-2</v>
      </c>
      <c r="D14" s="20">
        <v>3.0955834419842499E-2</v>
      </c>
      <c r="E14" s="20">
        <v>6.9004052412939804E-2</v>
      </c>
      <c r="F14" s="20"/>
      <c r="G14" s="20">
        <v>6.4810665590874506E-2</v>
      </c>
      <c r="H14" s="20">
        <v>5.59138428668947E-2</v>
      </c>
      <c r="I14" s="20">
        <v>6.4778730302585005E-2</v>
      </c>
      <c r="J14" s="20">
        <v>4.2722416458997201E-2</v>
      </c>
      <c r="K14" s="20">
        <v>4.0618979962962001E-2</v>
      </c>
      <c r="L14" s="20">
        <v>3.61051994446588E-2</v>
      </c>
      <c r="M14" s="20"/>
      <c r="N14" s="20">
        <v>3.5826410927023301E-2</v>
      </c>
      <c r="O14" s="20">
        <v>3.2432530483404401E-2</v>
      </c>
      <c r="P14" s="20">
        <v>6.8414024933861797E-2</v>
      </c>
      <c r="Q14" s="20">
        <v>6.6348890770130106E-2</v>
      </c>
      <c r="R14" s="20"/>
      <c r="S14" s="20">
        <v>5.90475505778537E-2</v>
      </c>
      <c r="T14" s="20">
        <v>5.0913267269406703E-2</v>
      </c>
      <c r="U14" s="20">
        <v>3.7149545104505702E-2</v>
      </c>
      <c r="V14" s="20">
        <v>6.1428344319069003E-2</v>
      </c>
      <c r="W14" s="20">
        <v>4.6037088641899399E-2</v>
      </c>
      <c r="X14" s="20">
        <v>4.9395157589438403E-2</v>
      </c>
      <c r="Y14" s="20">
        <v>6.6187871624389299E-2</v>
      </c>
      <c r="Z14" s="20">
        <v>1.19252177868344E-2</v>
      </c>
      <c r="AA14" s="20">
        <v>5.2342202932410799E-2</v>
      </c>
      <c r="AB14" s="20">
        <v>3.7081291171215898E-2</v>
      </c>
      <c r="AC14" s="20">
        <v>3.6746677004429802E-2</v>
      </c>
      <c r="AD14" s="20">
        <v>7.8411923186572197E-2</v>
      </c>
      <c r="AE14" s="20"/>
      <c r="AF14" s="20">
        <v>3.41189452109842E-2</v>
      </c>
      <c r="AG14" s="20">
        <v>3.5426469916858598E-2</v>
      </c>
      <c r="AH14" s="20">
        <v>0.122875056378419</v>
      </c>
      <c r="AI14" s="20"/>
      <c r="AJ14" s="20">
        <v>3.5530317866151302E-2</v>
      </c>
      <c r="AK14" s="20">
        <v>2.7174990720907601E-2</v>
      </c>
      <c r="AL14" s="20">
        <v>3.0476831033454499E-2</v>
      </c>
      <c r="AM14" s="20">
        <v>3.3356485363813103E-2</v>
      </c>
      <c r="AN14" s="20">
        <v>0.133927303999687</v>
      </c>
      <c r="AO14" s="20"/>
      <c r="AP14" s="20">
        <v>2.3345298433453201E-2</v>
      </c>
      <c r="AQ14" s="20">
        <v>4.10911239025731E-2</v>
      </c>
      <c r="AR14" s="20">
        <v>1.2726694019154199E-2</v>
      </c>
      <c r="AS14" s="20">
        <v>2.9657784998283501E-2</v>
      </c>
      <c r="AT14" s="20">
        <v>0.17996056839911301</v>
      </c>
      <c r="AU14" s="20"/>
      <c r="AV14" s="20" t="s">
        <v>84</v>
      </c>
      <c r="AW14" s="20">
        <v>6.4848034941882196E-2</v>
      </c>
      <c r="AX14" s="20">
        <v>4.9362406398715399E-2</v>
      </c>
      <c r="AY14" s="20">
        <v>2.5108563628894399E-2</v>
      </c>
      <c r="AZ14" s="20">
        <v>0</v>
      </c>
      <c r="BA14" s="20"/>
      <c r="BB14" s="20">
        <v>4.3121620778968403E-2</v>
      </c>
      <c r="BC14" s="20">
        <v>1.51880641326446E-2</v>
      </c>
      <c r="BD14" s="20">
        <v>0.10906093502416001</v>
      </c>
      <c r="BE14" s="20"/>
      <c r="BF14" s="20">
        <v>4.8834131412528098E-2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174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167</v>
      </c>
      <c r="C9" s="14">
        <v>0.34708675323952498</v>
      </c>
      <c r="D9" s="14">
        <v>0.36158492628308497</v>
      </c>
      <c r="E9" s="14">
        <v>0.33189189863449498</v>
      </c>
      <c r="F9" s="14"/>
      <c r="G9" s="14">
        <v>0.19542421534162399</v>
      </c>
      <c r="H9" s="14">
        <v>0.18934627025005801</v>
      </c>
      <c r="I9" s="14">
        <v>0.30174929368300302</v>
      </c>
      <c r="J9" s="14">
        <v>0.36263577617658799</v>
      </c>
      <c r="K9" s="14">
        <v>0.47616627867231798</v>
      </c>
      <c r="L9" s="14">
        <v>0.51360397352263198</v>
      </c>
      <c r="M9" s="14"/>
      <c r="N9" s="14">
        <v>0.321078626530169</v>
      </c>
      <c r="O9" s="14">
        <v>0.349939879704664</v>
      </c>
      <c r="P9" s="14">
        <v>0.34870650595788399</v>
      </c>
      <c r="Q9" s="14">
        <v>0.36908374965452601</v>
      </c>
      <c r="R9" s="14"/>
      <c r="S9" s="14">
        <v>0.25964098749834102</v>
      </c>
      <c r="T9" s="14">
        <v>0.39343706157998098</v>
      </c>
      <c r="U9" s="14">
        <v>0.396835769577501</v>
      </c>
      <c r="V9" s="14">
        <v>0.46501635953391801</v>
      </c>
      <c r="W9" s="14">
        <v>0.37546709403622502</v>
      </c>
      <c r="X9" s="14">
        <v>0.30850242787059601</v>
      </c>
      <c r="Y9" s="14">
        <v>0.37006192810598199</v>
      </c>
      <c r="Z9" s="14">
        <v>0.24046020254609299</v>
      </c>
      <c r="AA9" s="14">
        <v>0.31143344736394502</v>
      </c>
      <c r="AB9" s="14">
        <v>0.33355205561398399</v>
      </c>
      <c r="AC9" s="14">
        <v>0.31189429431558502</v>
      </c>
      <c r="AD9" s="14">
        <v>0.42885026370186902</v>
      </c>
      <c r="AE9" s="14"/>
      <c r="AF9" s="14">
        <v>0.52524853011379002</v>
      </c>
      <c r="AG9" s="14">
        <v>0.26057013403846402</v>
      </c>
      <c r="AH9" s="14">
        <v>0.230911822039677</v>
      </c>
      <c r="AI9" s="14"/>
      <c r="AJ9" s="14">
        <v>0.60023149530099595</v>
      </c>
      <c r="AK9" s="14">
        <v>9.8283412974622994E-2</v>
      </c>
      <c r="AL9" s="14">
        <v>0.29171442864684399</v>
      </c>
      <c r="AM9" s="14">
        <v>0.76217148157101999</v>
      </c>
      <c r="AN9" s="14">
        <v>0.31129416521169101</v>
      </c>
      <c r="AO9" s="14"/>
      <c r="AP9" s="14">
        <v>0.63721769810054796</v>
      </c>
      <c r="AQ9" s="14">
        <v>6.3330157879417995E-2</v>
      </c>
      <c r="AR9" s="14">
        <v>0.33280045890711202</v>
      </c>
      <c r="AS9" s="14">
        <v>0.677626226054037</v>
      </c>
      <c r="AT9" s="14">
        <v>0.43849825212211502</v>
      </c>
      <c r="AU9" s="14"/>
      <c r="AV9" s="14" t="s">
        <v>84</v>
      </c>
      <c r="AW9" s="14">
        <v>0.33860318651007898</v>
      </c>
      <c r="AX9" s="14">
        <v>0.26839008890334798</v>
      </c>
      <c r="AY9" s="14">
        <v>0.248268389529372</v>
      </c>
      <c r="AZ9" s="14">
        <v>0.289428804860069</v>
      </c>
      <c r="BA9" s="14"/>
      <c r="BB9" s="14">
        <v>0.10849939735752</v>
      </c>
      <c r="BC9" s="14">
        <v>0.79761189807803501</v>
      </c>
      <c r="BD9" s="14">
        <v>0.57075074537662396</v>
      </c>
      <c r="BE9" s="14"/>
      <c r="BF9" s="14">
        <v>0.51390072547332599</v>
      </c>
    </row>
    <row r="10" spans="2:58" x14ac:dyDescent="0.35">
      <c r="B10" s="15" t="s">
        <v>168</v>
      </c>
      <c r="C10" s="14">
        <v>0.163605818401971</v>
      </c>
      <c r="D10" s="14">
        <v>0.15157781537275999</v>
      </c>
      <c r="E10" s="14">
        <v>0.175857231871588</v>
      </c>
      <c r="F10" s="14"/>
      <c r="G10" s="14">
        <v>0.21853404462408299</v>
      </c>
      <c r="H10" s="14">
        <v>0.14407658204769899</v>
      </c>
      <c r="I10" s="14">
        <v>0.17664815909665901</v>
      </c>
      <c r="J10" s="14">
        <v>0.16130122934867899</v>
      </c>
      <c r="K10" s="14">
        <v>0.162902627614812</v>
      </c>
      <c r="L10" s="14">
        <v>0.134683607339248</v>
      </c>
      <c r="M10" s="14"/>
      <c r="N10" s="14">
        <v>0.17864201019918699</v>
      </c>
      <c r="O10" s="14">
        <v>0.16042581687535701</v>
      </c>
      <c r="P10" s="14">
        <v>0.15556636843858701</v>
      </c>
      <c r="Q10" s="14">
        <v>0.16066984116712901</v>
      </c>
      <c r="R10" s="14"/>
      <c r="S10" s="14">
        <v>0.16229876584803499</v>
      </c>
      <c r="T10" s="14">
        <v>0.16056084493841999</v>
      </c>
      <c r="U10" s="14">
        <v>0.13987429007576099</v>
      </c>
      <c r="V10" s="14">
        <v>0.15153463043886101</v>
      </c>
      <c r="W10" s="14">
        <v>0.13635347776253301</v>
      </c>
      <c r="X10" s="14">
        <v>0.13636082275997799</v>
      </c>
      <c r="Y10" s="14">
        <v>0.17809966991180001</v>
      </c>
      <c r="Z10" s="14">
        <v>0.169708164814483</v>
      </c>
      <c r="AA10" s="14">
        <v>0.153249076625111</v>
      </c>
      <c r="AB10" s="14">
        <v>0.23358467540949701</v>
      </c>
      <c r="AC10" s="14">
        <v>0.190271653320426</v>
      </c>
      <c r="AD10" s="14">
        <v>0.164441786939693</v>
      </c>
      <c r="AE10" s="14"/>
      <c r="AF10" s="14">
        <v>0.12678572010167</v>
      </c>
      <c r="AG10" s="14">
        <v>0.172509462955904</v>
      </c>
      <c r="AH10" s="14">
        <v>0.17966838925603601</v>
      </c>
      <c r="AI10" s="14"/>
      <c r="AJ10" s="14">
        <v>0.118639168587847</v>
      </c>
      <c r="AK10" s="14">
        <v>0.14630357730299001</v>
      </c>
      <c r="AL10" s="14">
        <v>0.20672769371163699</v>
      </c>
      <c r="AM10" s="14">
        <v>3.5373639914273197E-2</v>
      </c>
      <c r="AN10" s="14">
        <v>0.18966845010844799</v>
      </c>
      <c r="AO10" s="14"/>
      <c r="AP10" s="14">
        <v>0.13550448780915</v>
      </c>
      <c r="AQ10" s="14">
        <v>0.14534104829369601</v>
      </c>
      <c r="AR10" s="14">
        <v>0.25139667319122699</v>
      </c>
      <c r="AS10" s="14">
        <v>0.12975637013038199</v>
      </c>
      <c r="AT10" s="14">
        <v>0.18173355971860999</v>
      </c>
      <c r="AU10" s="14"/>
      <c r="AV10" s="14" t="s">
        <v>84</v>
      </c>
      <c r="AW10" s="14">
        <v>0.17784569206161399</v>
      </c>
      <c r="AX10" s="14">
        <v>0.17488580661830999</v>
      </c>
      <c r="AY10" s="14">
        <v>0.18847163373556899</v>
      </c>
      <c r="AZ10" s="14">
        <v>0.11649251851539601</v>
      </c>
      <c r="BA10" s="14"/>
      <c r="BB10" s="14">
        <v>0.14554072011905</v>
      </c>
      <c r="BC10" s="14">
        <v>9.7695915628731006E-2</v>
      </c>
      <c r="BD10" s="14">
        <v>0.148440081776644</v>
      </c>
      <c r="BE10" s="14"/>
      <c r="BF10" s="14">
        <v>0.12570124468397001</v>
      </c>
    </row>
    <row r="11" spans="2:58" x14ac:dyDescent="0.35">
      <c r="B11" s="15" t="s">
        <v>169</v>
      </c>
      <c r="C11" s="14">
        <v>0.17037190384970499</v>
      </c>
      <c r="D11" s="14">
        <v>0.16973764478848499</v>
      </c>
      <c r="E11" s="14">
        <v>0.171495542937003</v>
      </c>
      <c r="F11" s="14"/>
      <c r="G11" s="14">
        <v>0.21678759286183399</v>
      </c>
      <c r="H11" s="14">
        <v>0.21588766247678801</v>
      </c>
      <c r="I11" s="14">
        <v>0.138374186494789</v>
      </c>
      <c r="J11" s="14">
        <v>0.15900489526991601</v>
      </c>
      <c r="K11" s="14">
        <v>0.153319622880351</v>
      </c>
      <c r="L11" s="14">
        <v>0.14922526530812899</v>
      </c>
      <c r="M11" s="14"/>
      <c r="N11" s="14">
        <v>0.15953000140225801</v>
      </c>
      <c r="O11" s="14">
        <v>0.19448839248807501</v>
      </c>
      <c r="P11" s="14">
        <v>0.15323144593299301</v>
      </c>
      <c r="Q11" s="14">
        <v>0.173223784706136</v>
      </c>
      <c r="R11" s="14"/>
      <c r="S11" s="14">
        <v>0.19156731995047399</v>
      </c>
      <c r="T11" s="14">
        <v>0.17238538645073001</v>
      </c>
      <c r="U11" s="14">
        <v>0.13098558376193101</v>
      </c>
      <c r="V11" s="14">
        <v>0.11847648162979001</v>
      </c>
      <c r="W11" s="14">
        <v>0.21747694596046999</v>
      </c>
      <c r="X11" s="14">
        <v>0.17018165062461901</v>
      </c>
      <c r="Y11" s="14">
        <v>0.157790788887501</v>
      </c>
      <c r="Z11" s="14">
        <v>0.198939530378481</v>
      </c>
      <c r="AA11" s="14">
        <v>0.18110988002422099</v>
      </c>
      <c r="AB11" s="14">
        <v>0.19169281048661499</v>
      </c>
      <c r="AC11" s="14">
        <v>0.132403370561131</v>
      </c>
      <c r="AD11" s="14">
        <v>0.16981370832696699</v>
      </c>
      <c r="AE11" s="14"/>
      <c r="AF11" s="14">
        <v>0.11568648311992499</v>
      </c>
      <c r="AG11" s="14">
        <v>0.20812093635835199</v>
      </c>
      <c r="AH11" s="14">
        <v>0.18483883375730401</v>
      </c>
      <c r="AI11" s="14"/>
      <c r="AJ11" s="14">
        <v>0.116933358398676</v>
      </c>
      <c r="AK11" s="14">
        <v>0.21584153224112801</v>
      </c>
      <c r="AL11" s="14">
        <v>0.26804186309321798</v>
      </c>
      <c r="AM11" s="14">
        <v>0.10243727199647699</v>
      </c>
      <c r="AN11" s="14">
        <v>0.16454145809151499</v>
      </c>
      <c r="AO11" s="14"/>
      <c r="AP11" s="14">
        <v>0.110573601017559</v>
      </c>
      <c r="AQ11" s="14">
        <v>0.23016789657544701</v>
      </c>
      <c r="AR11" s="14">
        <v>0.208876289827443</v>
      </c>
      <c r="AS11" s="14">
        <v>9.38826098591347E-2</v>
      </c>
      <c r="AT11" s="14">
        <v>0.122642801386672</v>
      </c>
      <c r="AU11" s="14"/>
      <c r="AV11" s="14" t="s">
        <v>84</v>
      </c>
      <c r="AW11" s="14">
        <v>0.148798937539005</v>
      </c>
      <c r="AX11" s="14">
        <v>0.198540784281489</v>
      </c>
      <c r="AY11" s="14">
        <v>0.188654035262696</v>
      </c>
      <c r="AZ11" s="14">
        <v>0.20125518768136799</v>
      </c>
      <c r="BA11" s="14"/>
      <c r="BB11" s="14">
        <v>0.266219272114529</v>
      </c>
      <c r="BC11" s="14">
        <v>3.8285794606423097E-2</v>
      </c>
      <c r="BD11" s="14">
        <v>0.116902495674508</v>
      </c>
      <c r="BE11" s="14"/>
      <c r="BF11" s="14">
        <v>0.139050027475452</v>
      </c>
    </row>
    <row r="12" spans="2:58" x14ac:dyDescent="0.35">
      <c r="B12" s="15" t="s">
        <v>170</v>
      </c>
      <c r="C12" s="14">
        <v>0.13331641384578799</v>
      </c>
      <c r="D12" s="14">
        <v>0.13868767250974701</v>
      </c>
      <c r="E12" s="14">
        <v>0.128454776873314</v>
      </c>
      <c r="F12" s="14"/>
      <c r="G12" s="14">
        <v>0.14885481185115701</v>
      </c>
      <c r="H12" s="14">
        <v>0.18589841783557501</v>
      </c>
      <c r="I12" s="14">
        <v>0.155117816113541</v>
      </c>
      <c r="J12" s="14">
        <v>0.149355312988632</v>
      </c>
      <c r="K12" s="14">
        <v>8.5854400040031906E-2</v>
      </c>
      <c r="L12" s="14">
        <v>8.1357152077157102E-2</v>
      </c>
      <c r="M12" s="14"/>
      <c r="N12" s="14">
        <v>0.168769520166276</v>
      </c>
      <c r="O12" s="14">
        <v>0.13038121647068601</v>
      </c>
      <c r="P12" s="14">
        <v>0.119676927610379</v>
      </c>
      <c r="Q12" s="14">
        <v>0.11241707180825999</v>
      </c>
      <c r="R12" s="14"/>
      <c r="S12" s="14">
        <v>0.157572985951559</v>
      </c>
      <c r="T12" s="14">
        <v>8.9973816500628398E-2</v>
      </c>
      <c r="U12" s="14">
        <v>0.140710874580454</v>
      </c>
      <c r="V12" s="14">
        <v>0.1006032630172</v>
      </c>
      <c r="W12" s="14">
        <v>0.11509248162001701</v>
      </c>
      <c r="X12" s="14">
        <v>0.183002318285514</v>
      </c>
      <c r="Y12" s="14">
        <v>0.10780068637490101</v>
      </c>
      <c r="Z12" s="14">
        <v>0.17844980294606499</v>
      </c>
      <c r="AA12" s="14">
        <v>0.159314159053212</v>
      </c>
      <c r="AB12" s="14">
        <v>0.101011101837831</v>
      </c>
      <c r="AC12" s="14">
        <v>0.186561473741228</v>
      </c>
      <c r="AD12" s="14">
        <v>9.9984592444939097E-2</v>
      </c>
      <c r="AE12" s="14"/>
      <c r="AF12" s="14">
        <v>8.5424647876141596E-2</v>
      </c>
      <c r="AG12" s="14">
        <v>0.173577859750705</v>
      </c>
      <c r="AH12" s="14">
        <v>0.14140335463178699</v>
      </c>
      <c r="AI12" s="14"/>
      <c r="AJ12" s="14">
        <v>6.8933631006695195E-2</v>
      </c>
      <c r="AK12" s="14">
        <v>0.24020649199275601</v>
      </c>
      <c r="AL12" s="14">
        <v>0.144064714467625</v>
      </c>
      <c r="AM12" s="14">
        <v>3.2628471497918497E-2</v>
      </c>
      <c r="AN12" s="14">
        <v>9.7427642731099204E-2</v>
      </c>
      <c r="AO12" s="14"/>
      <c r="AP12" s="14">
        <v>4.7962646984514502E-2</v>
      </c>
      <c r="AQ12" s="14">
        <v>0.25353444672932701</v>
      </c>
      <c r="AR12" s="14">
        <v>0.105477855390004</v>
      </c>
      <c r="AS12" s="14">
        <v>4.45573648916519E-2</v>
      </c>
      <c r="AT12" s="14">
        <v>3.2618227092570201E-2</v>
      </c>
      <c r="AU12" s="14"/>
      <c r="AV12" s="14" t="s">
        <v>84</v>
      </c>
      <c r="AW12" s="14">
        <v>0.149082360475086</v>
      </c>
      <c r="AX12" s="14">
        <v>0.178221319530938</v>
      </c>
      <c r="AY12" s="14">
        <v>0.153996024486758</v>
      </c>
      <c r="AZ12" s="14">
        <v>0.18943026508477401</v>
      </c>
      <c r="BA12" s="14"/>
      <c r="BB12" s="14">
        <v>0.23283443352120101</v>
      </c>
      <c r="BC12" s="14">
        <v>3.5645207567244298E-2</v>
      </c>
      <c r="BD12" s="14">
        <v>0</v>
      </c>
      <c r="BE12" s="14"/>
      <c r="BF12" s="14">
        <v>9.6846344627659106E-2</v>
      </c>
    </row>
    <row r="13" spans="2:58" x14ac:dyDescent="0.35">
      <c r="B13" s="15" t="s">
        <v>171</v>
      </c>
      <c r="C13" s="14">
        <v>0.12691596336702499</v>
      </c>
      <c r="D13" s="14">
        <v>0.14711225896560801</v>
      </c>
      <c r="E13" s="14">
        <v>0.106612238962527</v>
      </c>
      <c r="F13" s="14"/>
      <c r="G13" s="14">
        <v>0.13854072261477501</v>
      </c>
      <c r="H13" s="14">
        <v>0.208792752491475</v>
      </c>
      <c r="I13" s="14">
        <v>0.15773224604531899</v>
      </c>
      <c r="J13" s="14">
        <v>0.113739957153992</v>
      </c>
      <c r="K13" s="14">
        <v>7.1629897696279296E-2</v>
      </c>
      <c r="L13" s="14">
        <v>7.5494342922682506E-2</v>
      </c>
      <c r="M13" s="14"/>
      <c r="N13" s="14">
        <v>0.122793547333065</v>
      </c>
      <c r="O13" s="14">
        <v>0.12517298214597</v>
      </c>
      <c r="P13" s="14">
        <v>0.150491174605311</v>
      </c>
      <c r="Q13" s="14">
        <v>0.109065294843081</v>
      </c>
      <c r="R13" s="14"/>
      <c r="S13" s="14">
        <v>0.16640614522330599</v>
      </c>
      <c r="T13" s="14">
        <v>0.107067433970231</v>
      </c>
      <c r="U13" s="14">
        <v>0.13644358579214799</v>
      </c>
      <c r="V13" s="14">
        <v>0.10512649530262801</v>
      </c>
      <c r="W13" s="14">
        <v>8.8826472709069501E-2</v>
      </c>
      <c r="X13" s="14">
        <v>0.14146742531686299</v>
      </c>
      <c r="Y13" s="14">
        <v>0.102603961463317</v>
      </c>
      <c r="Z13" s="14">
        <v>0.189106778087891</v>
      </c>
      <c r="AA13" s="14">
        <v>0.156030860731216</v>
      </c>
      <c r="AB13" s="14">
        <v>0.106954682142826</v>
      </c>
      <c r="AC13" s="14">
        <v>0.11380246124731901</v>
      </c>
      <c r="AD13" s="14">
        <v>7.07917062417249E-2</v>
      </c>
      <c r="AE13" s="14"/>
      <c r="AF13" s="14">
        <v>0.103658009359787</v>
      </c>
      <c r="AG13" s="14">
        <v>0.14985623932995301</v>
      </c>
      <c r="AH13" s="14">
        <v>0.122370931435556</v>
      </c>
      <c r="AI13" s="14"/>
      <c r="AJ13" s="14">
        <v>4.3103259687167897E-2</v>
      </c>
      <c r="AK13" s="14">
        <v>0.27674407123108702</v>
      </c>
      <c r="AL13" s="14">
        <v>5.1088087569180998E-2</v>
      </c>
      <c r="AM13" s="14">
        <v>3.40326496564985E-2</v>
      </c>
      <c r="AN13" s="14">
        <v>8.6001707215187004E-2</v>
      </c>
      <c r="AO13" s="14"/>
      <c r="AP13" s="14">
        <v>2.6164516100711601E-2</v>
      </c>
      <c r="AQ13" s="14">
        <v>0.27247604376627899</v>
      </c>
      <c r="AR13" s="14">
        <v>6.9544136265026799E-2</v>
      </c>
      <c r="AS13" s="14">
        <v>1.6546688144732799E-2</v>
      </c>
      <c r="AT13" s="14">
        <v>1.64443548535496E-2</v>
      </c>
      <c r="AU13" s="14"/>
      <c r="AV13" s="14" t="s">
        <v>84</v>
      </c>
      <c r="AW13" s="14">
        <v>0.108844216858307</v>
      </c>
      <c r="AX13" s="14">
        <v>0.138046895278083</v>
      </c>
      <c r="AY13" s="14">
        <v>0.18114050254217401</v>
      </c>
      <c r="AZ13" s="14">
        <v>0.20339322385839201</v>
      </c>
      <c r="BA13" s="14"/>
      <c r="BB13" s="14">
        <v>0.16725021244670699</v>
      </c>
      <c r="BC13" s="14">
        <v>7.7324738690717496E-3</v>
      </c>
      <c r="BD13" s="14">
        <v>2.7844817942777898E-2</v>
      </c>
      <c r="BE13" s="14"/>
      <c r="BF13" s="14">
        <v>5.8990177493204003E-2</v>
      </c>
    </row>
    <row r="14" spans="2:58" x14ac:dyDescent="0.35">
      <c r="B14" s="15" t="s">
        <v>141</v>
      </c>
      <c r="C14" s="20">
        <v>5.8703147295985997E-2</v>
      </c>
      <c r="D14" s="20">
        <v>3.1299682080316103E-2</v>
      </c>
      <c r="E14" s="20">
        <v>8.5688310721072997E-2</v>
      </c>
      <c r="F14" s="20"/>
      <c r="G14" s="20">
        <v>8.1858612706526696E-2</v>
      </c>
      <c r="H14" s="20">
        <v>5.5998314898405302E-2</v>
      </c>
      <c r="I14" s="20">
        <v>7.0378298566688993E-2</v>
      </c>
      <c r="J14" s="20">
        <v>5.39628290621939E-2</v>
      </c>
      <c r="K14" s="20">
        <v>5.01271730962074E-2</v>
      </c>
      <c r="L14" s="20">
        <v>4.5635658830151901E-2</v>
      </c>
      <c r="M14" s="20"/>
      <c r="N14" s="20">
        <v>4.9186294369044897E-2</v>
      </c>
      <c r="O14" s="20">
        <v>3.9591712315247697E-2</v>
      </c>
      <c r="P14" s="20">
        <v>7.2327577454847095E-2</v>
      </c>
      <c r="Q14" s="20">
        <v>7.5540257820867707E-2</v>
      </c>
      <c r="R14" s="20"/>
      <c r="S14" s="20">
        <v>6.2513795528284899E-2</v>
      </c>
      <c r="T14" s="20">
        <v>7.6575456560010302E-2</v>
      </c>
      <c r="U14" s="20">
        <v>5.5149896212205202E-2</v>
      </c>
      <c r="V14" s="20">
        <v>5.9242770077603299E-2</v>
      </c>
      <c r="W14" s="20">
        <v>6.6783527911684501E-2</v>
      </c>
      <c r="X14" s="20">
        <v>6.04853551424301E-2</v>
      </c>
      <c r="Y14" s="20">
        <v>8.3642965256498503E-2</v>
      </c>
      <c r="Z14" s="20">
        <v>2.33355212269882E-2</v>
      </c>
      <c r="AA14" s="20">
        <v>3.8862576202295801E-2</v>
      </c>
      <c r="AB14" s="20">
        <v>3.3204674509247002E-2</v>
      </c>
      <c r="AC14" s="20">
        <v>6.5066746814311294E-2</v>
      </c>
      <c r="AD14" s="20">
        <v>6.6117942344807001E-2</v>
      </c>
      <c r="AE14" s="20"/>
      <c r="AF14" s="20">
        <v>4.3196609428686403E-2</v>
      </c>
      <c r="AG14" s="20">
        <v>3.53653675666213E-2</v>
      </c>
      <c r="AH14" s="20">
        <v>0.14080666887964099</v>
      </c>
      <c r="AI14" s="20"/>
      <c r="AJ14" s="20">
        <v>5.2159087018618003E-2</v>
      </c>
      <c r="AK14" s="20">
        <v>2.2620914257416601E-2</v>
      </c>
      <c r="AL14" s="20">
        <v>3.8363212511494701E-2</v>
      </c>
      <c r="AM14" s="20">
        <v>3.3356485363813103E-2</v>
      </c>
      <c r="AN14" s="20">
        <v>0.151066576642059</v>
      </c>
      <c r="AO14" s="20"/>
      <c r="AP14" s="20">
        <v>4.2577049987516997E-2</v>
      </c>
      <c r="AQ14" s="20">
        <v>3.5150406755834002E-2</v>
      </c>
      <c r="AR14" s="20">
        <v>3.19045864191871E-2</v>
      </c>
      <c r="AS14" s="20">
        <v>3.76307409200618E-2</v>
      </c>
      <c r="AT14" s="20">
        <v>0.20806280482648401</v>
      </c>
      <c r="AU14" s="20"/>
      <c r="AV14" s="20" t="s">
        <v>84</v>
      </c>
      <c r="AW14" s="20">
        <v>7.6825606555909698E-2</v>
      </c>
      <c r="AX14" s="20">
        <v>4.1915105387832802E-2</v>
      </c>
      <c r="AY14" s="20">
        <v>3.9469414443432202E-2</v>
      </c>
      <c r="AZ14" s="20">
        <v>0</v>
      </c>
      <c r="BA14" s="20"/>
      <c r="BB14" s="20">
        <v>7.9655964440993293E-2</v>
      </c>
      <c r="BC14" s="20">
        <v>2.3028710250495198E-2</v>
      </c>
      <c r="BD14" s="20">
        <v>0.136061859229445</v>
      </c>
      <c r="BE14" s="20"/>
      <c r="BF14" s="20">
        <v>6.5511480246389406E-2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175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167</v>
      </c>
      <c r="C9" s="14">
        <v>0.33499602230465902</v>
      </c>
      <c r="D9" s="14">
        <v>0.38892765451411798</v>
      </c>
      <c r="E9" s="14">
        <v>0.282205585156317</v>
      </c>
      <c r="F9" s="14"/>
      <c r="G9" s="14">
        <v>0.229965430727882</v>
      </c>
      <c r="H9" s="14">
        <v>0.29534314477871898</v>
      </c>
      <c r="I9" s="14">
        <v>0.32099533857940399</v>
      </c>
      <c r="J9" s="14">
        <v>0.33501909678276298</v>
      </c>
      <c r="K9" s="14">
        <v>0.43196546497751298</v>
      </c>
      <c r="L9" s="14">
        <v>0.38327690190233299</v>
      </c>
      <c r="M9" s="14"/>
      <c r="N9" s="14">
        <v>0.30252726582166201</v>
      </c>
      <c r="O9" s="14">
        <v>0.331538506566182</v>
      </c>
      <c r="P9" s="14">
        <v>0.346435282291091</v>
      </c>
      <c r="Q9" s="14">
        <v>0.363596201925525</v>
      </c>
      <c r="R9" s="14"/>
      <c r="S9" s="14">
        <v>0.27930602054019898</v>
      </c>
      <c r="T9" s="14">
        <v>0.32808771593347102</v>
      </c>
      <c r="U9" s="14">
        <v>0.38707521138981599</v>
      </c>
      <c r="V9" s="14">
        <v>0.433149762123335</v>
      </c>
      <c r="W9" s="14">
        <v>0.32222586219410698</v>
      </c>
      <c r="X9" s="14">
        <v>0.23527422669532599</v>
      </c>
      <c r="Y9" s="14">
        <v>0.334574271614553</v>
      </c>
      <c r="Z9" s="14">
        <v>0.33644093200088099</v>
      </c>
      <c r="AA9" s="14">
        <v>0.37389064097532798</v>
      </c>
      <c r="AB9" s="14">
        <v>0.34248835962542301</v>
      </c>
      <c r="AC9" s="14">
        <v>0.33133558824582598</v>
      </c>
      <c r="AD9" s="14">
        <v>0.361295194481565</v>
      </c>
      <c r="AE9" s="14"/>
      <c r="AF9" s="14">
        <v>0.46945847683049902</v>
      </c>
      <c r="AG9" s="14">
        <v>0.26301704137945098</v>
      </c>
      <c r="AH9" s="14">
        <v>0.23584022420594999</v>
      </c>
      <c r="AI9" s="14"/>
      <c r="AJ9" s="14">
        <v>0.44274738407128</v>
      </c>
      <c r="AK9" s="14">
        <v>0.26435707599291097</v>
      </c>
      <c r="AL9" s="14">
        <v>0.116086885485208</v>
      </c>
      <c r="AM9" s="14">
        <v>0.631841737625363</v>
      </c>
      <c r="AN9" s="14">
        <v>0.33041580678356802</v>
      </c>
      <c r="AO9" s="14"/>
      <c r="AP9" s="14">
        <v>0.417444930735828</v>
      </c>
      <c r="AQ9" s="14">
        <v>0.25833014073938498</v>
      </c>
      <c r="AR9" s="14">
        <v>8.7619946411301997E-2</v>
      </c>
      <c r="AS9" s="14">
        <v>0.54267262029082097</v>
      </c>
      <c r="AT9" s="14">
        <v>0.36859012300210497</v>
      </c>
      <c r="AU9" s="14"/>
      <c r="AV9" s="14" t="s">
        <v>84</v>
      </c>
      <c r="AW9" s="14">
        <v>0.36199540703874999</v>
      </c>
      <c r="AX9" s="14">
        <v>0.285948721910396</v>
      </c>
      <c r="AY9" s="14">
        <v>0.23125280251425201</v>
      </c>
      <c r="AZ9" s="14">
        <v>0.16200576679602</v>
      </c>
      <c r="BA9" s="14"/>
      <c r="BB9" s="14">
        <v>0.30329164679503001</v>
      </c>
      <c r="BC9" s="14">
        <v>0.63101302299650797</v>
      </c>
      <c r="BD9" s="14">
        <v>0.49286428821919098</v>
      </c>
      <c r="BE9" s="14"/>
      <c r="BF9" s="14">
        <v>0.44706001292913</v>
      </c>
    </row>
    <row r="10" spans="2:58" x14ac:dyDescent="0.35">
      <c r="B10" s="15" t="s">
        <v>168</v>
      </c>
      <c r="C10" s="14">
        <v>0.23640578797665501</v>
      </c>
      <c r="D10" s="14">
        <v>0.22892088707549399</v>
      </c>
      <c r="E10" s="14">
        <v>0.24340493785350101</v>
      </c>
      <c r="F10" s="14"/>
      <c r="G10" s="14">
        <v>0.22449549240623901</v>
      </c>
      <c r="H10" s="14">
        <v>0.24245205932411401</v>
      </c>
      <c r="I10" s="14">
        <v>0.269711259939384</v>
      </c>
      <c r="J10" s="14">
        <v>0.22227311522197099</v>
      </c>
      <c r="K10" s="14">
        <v>0.23246241154300201</v>
      </c>
      <c r="L10" s="14">
        <v>0.22651878941841999</v>
      </c>
      <c r="M10" s="14"/>
      <c r="N10" s="14">
        <v>0.28335866759047201</v>
      </c>
      <c r="O10" s="14">
        <v>0.23798547456279301</v>
      </c>
      <c r="P10" s="14">
        <v>0.21591179630545601</v>
      </c>
      <c r="Q10" s="14">
        <v>0.204346781999456</v>
      </c>
      <c r="R10" s="14"/>
      <c r="S10" s="14">
        <v>0.25761067603055199</v>
      </c>
      <c r="T10" s="14">
        <v>0.23587181964645501</v>
      </c>
      <c r="U10" s="14">
        <v>0.238266331120456</v>
      </c>
      <c r="V10" s="14">
        <v>0.207608257450032</v>
      </c>
      <c r="W10" s="14">
        <v>0.26064185432310599</v>
      </c>
      <c r="X10" s="14">
        <v>0.23827855918631899</v>
      </c>
      <c r="Y10" s="14">
        <v>0.23634965574622199</v>
      </c>
      <c r="Z10" s="14">
        <v>0.23554930333274099</v>
      </c>
      <c r="AA10" s="14">
        <v>0.18969852615270599</v>
      </c>
      <c r="AB10" s="14">
        <v>0.266944246333435</v>
      </c>
      <c r="AC10" s="14">
        <v>0.26515664131477801</v>
      </c>
      <c r="AD10" s="14">
        <v>0.19114357669038801</v>
      </c>
      <c r="AE10" s="14"/>
      <c r="AF10" s="14">
        <v>0.22320340456361601</v>
      </c>
      <c r="AG10" s="14">
        <v>0.26663561558926702</v>
      </c>
      <c r="AH10" s="14">
        <v>0.21166168350884201</v>
      </c>
      <c r="AI10" s="14"/>
      <c r="AJ10" s="14">
        <v>0.248772538990711</v>
      </c>
      <c r="AK10" s="14">
        <v>0.26751192363894699</v>
      </c>
      <c r="AL10" s="14">
        <v>0.19479847946689999</v>
      </c>
      <c r="AM10" s="14">
        <v>9.9121316401325099E-2</v>
      </c>
      <c r="AN10" s="14">
        <v>0.16864833698140499</v>
      </c>
      <c r="AO10" s="14"/>
      <c r="AP10" s="14">
        <v>0.28114433575877901</v>
      </c>
      <c r="AQ10" s="14">
        <v>0.25962209714983397</v>
      </c>
      <c r="AR10" s="14">
        <v>0.14715949327397801</v>
      </c>
      <c r="AS10" s="14">
        <v>0.18795311961754699</v>
      </c>
      <c r="AT10" s="14">
        <v>0.18080030485187501</v>
      </c>
      <c r="AU10" s="14"/>
      <c r="AV10" s="14" t="s">
        <v>84</v>
      </c>
      <c r="AW10" s="14">
        <v>0.207058536602968</v>
      </c>
      <c r="AX10" s="14">
        <v>0.254140361548786</v>
      </c>
      <c r="AY10" s="14">
        <v>0.26512674700983802</v>
      </c>
      <c r="AZ10" s="14">
        <v>0.48400989667556998</v>
      </c>
      <c r="BA10" s="14"/>
      <c r="BB10" s="14">
        <v>0.27530838227120502</v>
      </c>
      <c r="BC10" s="14">
        <v>0.17871624092465099</v>
      </c>
      <c r="BD10" s="14">
        <v>0.198863832151807</v>
      </c>
      <c r="BE10" s="14"/>
      <c r="BF10" s="14">
        <v>0.217978130231547</v>
      </c>
    </row>
    <row r="11" spans="2:58" x14ac:dyDescent="0.35">
      <c r="B11" s="15" t="s">
        <v>169</v>
      </c>
      <c r="C11" s="14">
        <v>0.19747756920951101</v>
      </c>
      <c r="D11" s="14">
        <v>0.19971837849298399</v>
      </c>
      <c r="E11" s="14">
        <v>0.19586825015166501</v>
      </c>
      <c r="F11" s="14"/>
      <c r="G11" s="14">
        <v>0.23255566287191401</v>
      </c>
      <c r="H11" s="14">
        <v>0.19613275748217401</v>
      </c>
      <c r="I11" s="14">
        <v>0.20424576642549699</v>
      </c>
      <c r="J11" s="14">
        <v>0.209056629441917</v>
      </c>
      <c r="K11" s="14">
        <v>0.152711012487868</v>
      </c>
      <c r="L11" s="14">
        <v>0.19038992095429</v>
      </c>
      <c r="M11" s="14"/>
      <c r="N11" s="14">
        <v>0.19939623286401401</v>
      </c>
      <c r="O11" s="14">
        <v>0.209896489926584</v>
      </c>
      <c r="P11" s="14">
        <v>0.21714638061918001</v>
      </c>
      <c r="Q11" s="14">
        <v>0.16304149139746801</v>
      </c>
      <c r="R11" s="14"/>
      <c r="S11" s="14">
        <v>0.213246890491957</v>
      </c>
      <c r="T11" s="14">
        <v>0.21366363939768299</v>
      </c>
      <c r="U11" s="14">
        <v>0.16919559155663899</v>
      </c>
      <c r="V11" s="14">
        <v>0.12331168604427201</v>
      </c>
      <c r="W11" s="14">
        <v>0.22431857547181999</v>
      </c>
      <c r="X11" s="14">
        <v>0.204553850332159</v>
      </c>
      <c r="Y11" s="14">
        <v>0.19213373856112001</v>
      </c>
      <c r="Z11" s="14">
        <v>0.26733826060639199</v>
      </c>
      <c r="AA11" s="14">
        <v>0.20641492420982899</v>
      </c>
      <c r="AB11" s="14">
        <v>0.19402755613720099</v>
      </c>
      <c r="AC11" s="14">
        <v>0.218594808401601</v>
      </c>
      <c r="AD11" s="14">
        <v>0.131277192338801</v>
      </c>
      <c r="AE11" s="14"/>
      <c r="AF11" s="14">
        <v>0.142111748331534</v>
      </c>
      <c r="AG11" s="14">
        <v>0.24500584552469501</v>
      </c>
      <c r="AH11" s="14">
        <v>0.191006645595555</v>
      </c>
      <c r="AI11" s="14"/>
      <c r="AJ11" s="14">
        <v>0.15297214741843199</v>
      </c>
      <c r="AK11" s="14">
        <v>0.23301984417625701</v>
      </c>
      <c r="AL11" s="14">
        <v>0.33031339578351399</v>
      </c>
      <c r="AM11" s="14">
        <v>0.168237270295262</v>
      </c>
      <c r="AN11" s="14">
        <v>0.15030029076207399</v>
      </c>
      <c r="AO11" s="14"/>
      <c r="AP11" s="14">
        <v>0.15031800682274499</v>
      </c>
      <c r="AQ11" s="14">
        <v>0.245939467791913</v>
      </c>
      <c r="AR11" s="14">
        <v>0.27880174704022398</v>
      </c>
      <c r="AS11" s="14">
        <v>0.13714574588555301</v>
      </c>
      <c r="AT11" s="14">
        <v>0.13691682927527801</v>
      </c>
      <c r="AU11" s="14"/>
      <c r="AV11" s="14" t="s">
        <v>84</v>
      </c>
      <c r="AW11" s="14">
        <v>0.19722785190824699</v>
      </c>
      <c r="AX11" s="14">
        <v>0.227280609149414</v>
      </c>
      <c r="AY11" s="14">
        <v>0.27425177197938999</v>
      </c>
      <c r="AZ11" s="14">
        <v>0.16520715989783699</v>
      </c>
      <c r="BA11" s="14"/>
      <c r="BB11" s="14">
        <v>0.20521014485615599</v>
      </c>
      <c r="BC11" s="14">
        <v>9.14155707501218E-2</v>
      </c>
      <c r="BD11" s="14">
        <v>0.12030466134635701</v>
      </c>
      <c r="BE11" s="14"/>
      <c r="BF11" s="14">
        <v>0.15153904881184899</v>
      </c>
    </row>
    <row r="12" spans="2:58" x14ac:dyDescent="0.35">
      <c r="B12" s="15" t="s">
        <v>170</v>
      </c>
      <c r="C12" s="14">
        <v>6.9652917381688106E-2</v>
      </c>
      <c r="D12" s="14">
        <v>7.3664638527838097E-2</v>
      </c>
      <c r="E12" s="14">
        <v>6.5933480149866094E-2</v>
      </c>
      <c r="F12" s="14"/>
      <c r="G12" s="14">
        <v>0.13797510080556599</v>
      </c>
      <c r="H12" s="14">
        <v>9.2229188659564906E-2</v>
      </c>
      <c r="I12" s="14">
        <v>3.09960336132802E-2</v>
      </c>
      <c r="J12" s="14">
        <v>7.0748084676260606E-2</v>
      </c>
      <c r="K12" s="14">
        <v>3.5333861416851797E-2</v>
      </c>
      <c r="L12" s="14">
        <v>5.9439337684593002E-2</v>
      </c>
      <c r="M12" s="14"/>
      <c r="N12" s="14">
        <v>7.1430276574372994E-2</v>
      </c>
      <c r="O12" s="14">
        <v>8.2634042135927802E-2</v>
      </c>
      <c r="P12" s="14">
        <v>6.2746807735255206E-2</v>
      </c>
      <c r="Q12" s="14">
        <v>6.1534611743016603E-2</v>
      </c>
      <c r="R12" s="14"/>
      <c r="S12" s="14">
        <v>0.10350994527936599</v>
      </c>
      <c r="T12" s="14">
        <v>5.8658156841721702E-2</v>
      </c>
      <c r="U12" s="14">
        <v>6.4867391451780304E-2</v>
      </c>
      <c r="V12" s="14">
        <v>6.4994577431501499E-2</v>
      </c>
      <c r="W12" s="14">
        <v>6.6179948240258898E-2</v>
      </c>
      <c r="X12" s="14">
        <v>9.99616299451562E-2</v>
      </c>
      <c r="Y12" s="14">
        <v>2.2081171505324799E-2</v>
      </c>
      <c r="Z12" s="14">
        <v>5.6508618032009898E-2</v>
      </c>
      <c r="AA12" s="14">
        <v>6.33769379316029E-2</v>
      </c>
      <c r="AB12" s="14">
        <v>7.3715975866320699E-2</v>
      </c>
      <c r="AC12" s="14">
        <v>4.5189701617020898E-2</v>
      </c>
      <c r="AD12" s="14">
        <v>9.9187679438943896E-2</v>
      </c>
      <c r="AE12" s="14"/>
      <c r="AF12" s="14">
        <v>3.8632533059942901E-2</v>
      </c>
      <c r="AG12" s="14">
        <v>9.3069892749544303E-2</v>
      </c>
      <c r="AH12" s="14">
        <v>6.7741997838420304E-2</v>
      </c>
      <c r="AI12" s="14"/>
      <c r="AJ12" s="14">
        <v>2.9764518614602001E-2</v>
      </c>
      <c r="AK12" s="14">
        <v>9.7173918821298097E-2</v>
      </c>
      <c r="AL12" s="14">
        <v>0.208178630876069</v>
      </c>
      <c r="AM12" s="14">
        <v>3.3624074914001399E-2</v>
      </c>
      <c r="AN12" s="14">
        <v>5.1160398517768498E-2</v>
      </c>
      <c r="AO12" s="14"/>
      <c r="AP12" s="14">
        <v>2.8225620987019501E-2</v>
      </c>
      <c r="AQ12" s="14">
        <v>8.6189407301044296E-2</v>
      </c>
      <c r="AR12" s="14">
        <v>0.288003274857773</v>
      </c>
      <c r="AS12" s="14">
        <v>1.51729416757732E-2</v>
      </c>
      <c r="AT12" s="14">
        <v>1.6850519773779601E-2</v>
      </c>
      <c r="AU12" s="14"/>
      <c r="AV12" s="14" t="s">
        <v>84</v>
      </c>
      <c r="AW12" s="14">
        <v>5.89690324091562E-2</v>
      </c>
      <c r="AX12" s="14">
        <v>9.7675844211030496E-2</v>
      </c>
      <c r="AY12" s="14">
        <v>8.3732687154374805E-2</v>
      </c>
      <c r="AZ12" s="14">
        <v>4.1156805240192398E-2</v>
      </c>
      <c r="BA12" s="14"/>
      <c r="BB12" s="14">
        <v>4.42561179458359E-2</v>
      </c>
      <c r="BC12" s="14">
        <v>6.5654536713450704E-3</v>
      </c>
      <c r="BD12" s="14">
        <v>0</v>
      </c>
      <c r="BE12" s="14"/>
      <c r="BF12" s="14">
        <v>3.5470986554246298E-2</v>
      </c>
    </row>
    <row r="13" spans="2:58" x14ac:dyDescent="0.35">
      <c r="B13" s="15" t="s">
        <v>171</v>
      </c>
      <c r="C13" s="14">
        <v>2.9208559500660002E-2</v>
      </c>
      <c r="D13" s="14">
        <v>2.9867986788677001E-2</v>
      </c>
      <c r="E13" s="14">
        <v>2.7731392663780701E-2</v>
      </c>
      <c r="F13" s="14"/>
      <c r="G13" s="14">
        <v>2.3040346562128399E-2</v>
      </c>
      <c r="H13" s="14">
        <v>5.0842862603165798E-2</v>
      </c>
      <c r="I13" s="14">
        <v>3.5098898887851802E-2</v>
      </c>
      <c r="J13" s="14">
        <v>2.25988232688666E-2</v>
      </c>
      <c r="K13" s="14">
        <v>1.09251616079889E-2</v>
      </c>
      <c r="L13" s="14">
        <v>2.86201686877216E-2</v>
      </c>
      <c r="M13" s="14"/>
      <c r="N13" s="14">
        <v>4.71912023530104E-2</v>
      </c>
      <c r="O13" s="14">
        <v>2.03133022730069E-2</v>
      </c>
      <c r="P13" s="14">
        <v>3.0470983770595001E-2</v>
      </c>
      <c r="Q13" s="14">
        <v>1.8435018679100398E-2</v>
      </c>
      <c r="R13" s="14"/>
      <c r="S13" s="14">
        <v>3.2069421028160898E-2</v>
      </c>
      <c r="T13" s="14">
        <v>3.4645405403702097E-2</v>
      </c>
      <c r="U13" s="14">
        <v>4.9084636038413301E-2</v>
      </c>
      <c r="V13" s="14">
        <v>2.8692985803701099E-2</v>
      </c>
      <c r="W13" s="14">
        <v>0</v>
      </c>
      <c r="X13" s="14">
        <v>5.5920420472611601E-2</v>
      </c>
      <c r="Y13" s="14">
        <v>3.6930401327840902E-2</v>
      </c>
      <c r="Z13" s="14">
        <v>9.9658877732295408E-3</v>
      </c>
      <c r="AA13" s="14">
        <v>2.7104731314003101E-2</v>
      </c>
      <c r="AB13" s="14">
        <v>1.5410072374911999E-2</v>
      </c>
      <c r="AC13" s="14">
        <v>8.81898394483587E-3</v>
      </c>
      <c r="AD13" s="14">
        <v>1.70327193659408E-2</v>
      </c>
      <c r="AE13" s="14"/>
      <c r="AF13" s="14">
        <v>2.5084116322894999E-2</v>
      </c>
      <c r="AG13" s="14">
        <v>3.6120971950354901E-2</v>
      </c>
      <c r="AH13" s="14">
        <v>2.2899883741985799E-2</v>
      </c>
      <c r="AI13" s="14"/>
      <c r="AJ13" s="14">
        <v>1.4985180369358199E-2</v>
      </c>
      <c r="AK13" s="14">
        <v>3.1735317220427203E-2</v>
      </c>
      <c r="AL13" s="14">
        <v>0.120189930378355</v>
      </c>
      <c r="AM13" s="14">
        <v>0</v>
      </c>
      <c r="AN13" s="14">
        <v>2.0443024978206902E-2</v>
      </c>
      <c r="AO13" s="14"/>
      <c r="AP13" s="14">
        <v>8.6601378880854507E-3</v>
      </c>
      <c r="AQ13" s="14">
        <v>2.2749514168694002E-2</v>
      </c>
      <c r="AR13" s="14">
        <v>0.173043259923613</v>
      </c>
      <c r="AS13" s="14">
        <v>1.2216750998195899E-2</v>
      </c>
      <c r="AT13" s="14">
        <v>1.03565007810367E-2</v>
      </c>
      <c r="AU13" s="14"/>
      <c r="AV13" s="14" t="s">
        <v>84</v>
      </c>
      <c r="AW13" s="14">
        <v>2.8612092527807699E-2</v>
      </c>
      <c r="AX13" s="14">
        <v>2.1250411803404201E-2</v>
      </c>
      <c r="AY13" s="14">
        <v>5.6126905596749398E-2</v>
      </c>
      <c r="AZ13" s="14">
        <v>0.109911195919469</v>
      </c>
      <c r="BA13" s="14"/>
      <c r="BB13" s="14">
        <v>1.04727144181073E-2</v>
      </c>
      <c r="BC13" s="14">
        <v>1.47437366303573E-2</v>
      </c>
      <c r="BD13" s="14">
        <v>0</v>
      </c>
      <c r="BE13" s="14"/>
      <c r="BF13" s="14">
        <v>2.5026098257404102E-2</v>
      </c>
    </row>
    <row r="14" spans="2:58" x14ac:dyDescent="0.35">
      <c r="B14" s="15" t="s">
        <v>141</v>
      </c>
      <c r="C14" s="20">
        <v>0.132259143626827</v>
      </c>
      <c r="D14" s="20">
        <v>7.8900454600889097E-2</v>
      </c>
      <c r="E14" s="20">
        <v>0.18485635402487099</v>
      </c>
      <c r="F14" s="20"/>
      <c r="G14" s="20">
        <v>0.15196796662627099</v>
      </c>
      <c r="H14" s="20">
        <v>0.122999987152262</v>
      </c>
      <c r="I14" s="20">
        <v>0.138952702554583</v>
      </c>
      <c r="J14" s="20">
        <v>0.14030425060822199</v>
      </c>
      <c r="K14" s="20">
        <v>0.136602087966777</v>
      </c>
      <c r="L14" s="20">
        <v>0.111754881352642</v>
      </c>
      <c r="M14" s="20"/>
      <c r="N14" s="20">
        <v>9.6096354796468095E-2</v>
      </c>
      <c r="O14" s="20">
        <v>0.117632184535506</v>
      </c>
      <c r="P14" s="20">
        <v>0.12728874927842301</v>
      </c>
      <c r="Q14" s="20">
        <v>0.189045894255434</v>
      </c>
      <c r="R14" s="20"/>
      <c r="S14" s="20">
        <v>0.11425704662976501</v>
      </c>
      <c r="T14" s="20">
        <v>0.12907326277696801</v>
      </c>
      <c r="U14" s="20">
        <v>9.15108384428958E-2</v>
      </c>
      <c r="V14" s="20">
        <v>0.14224273114715799</v>
      </c>
      <c r="W14" s="20">
        <v>0.12663375977070801</v>
      </c>
      <c r="X14" s="20">
        <v>0.166011313368428</v>
      </c>
      <c r="Y14" s="20">
        <v>0.17793076124493901</v>
      </c>
      <c r="Z14" s="20">
        <v>9.4196998254746506E-2</v>
      </c>
      <c r="AA14" s="20">
        <v>0.13951423941653199</v>
      </c>
      <c r="AB14" s="20">
        <v>0.10741378966270899</v>
      </c>
      <c r="AC14" s="20">
        <v>0.130904276475938</v>
      </c>
      <c r="AD14" s="20">
        <v>0.200063637684361</v>
      </c>
      <c r="AE14" s="20"/>
      <c r="AF14" s="20">
        <v>0.101509720891513</v>
      </c>
      <c r="AG14" s="20">
        <v>9.6150632806688396E-2</v>
      </c>
      <c r="AH14" s="20">
        <v>0.27084956510924701</v>
      </c>
      <c r="AI14" s="20"/>
      <c r="AJ14" s="20">
        <v>0.11075823053561699</v>
      </c>
      <c r="AK14" s="20">
        <v>0.10620192015016</v>
      </c>
      <c r="AL14" s="20">
        <v>3.0432678009954299E-2</v>
      </c>
      <c r="AM14" s="20">
        <v>6.7175600764049603E-2</v>
      </c>
      <c r="AN14" s="20">
        <v>0.27903214197697701</v>
      </c>
      <c r="AO14" s="20"/>
      <c r="AP14" s="20">
        <v>0.114206967807542</v>
      </c>
      <c r="AQ14" s="20">
        <v>0.12716937284912899</v>
      </c>
      <c r="AR14" s="20">
        <v>2.53722784931097E-2</v>
      </c>
      <c r="AS14" s="20">
        <v>0.10483882153210899</v>
      </c>
      <c r="AT14" s="20">
        <v>0.28648572231592501</v>
      </c>
      <c r="AU14" s="20"/>
      <c r="AV14" s="20" t="s">
        <v>84</v>
      </c>
      <c r="AW14" s="20">
        <v>0.14613707951307101</v>
      </c>
      <c r="AX14" s="20">
        <v>0.11370405137697</v>
      </c>
      <c r="AY14" s="20">
        <v>8.9509085745396094E-2</v>
      </c>
      <c r="AZ14" s="20">
        <v>3.7709175470911203E-2</v>
      </c>
      <c r="BA14" s="20"/>
      <c r="BB14" s="20">
        <v>0.16146099371366601</v>
      </c>
      <c r="BC14" s="20">
        <v>7.75459750270171E-2</v>
      </c>
      <c r="BD14" s="20">
        <v>0.18796721828264401</v>
      </c>
      <c r="BE14" s="20"/>
      <c r="BF14" s="20">
        <v>0.122925723215824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176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167</v>
      </c>
      <c r="C9" s="14">
        <v>0.441093095163961</v>
      </c>
      <c r="D9" s="14">
        <v>0.45307912912984699</v>
      </c>
      <c r="E9" s="14">
        <v>0.42872786384384398</v>
      </c>
      <c r="F9" s="14"/>
      <c r="G9" s="14">
        <v>0.43367533095650501</v>
      </c>
      <c r="H9" s="14">
        <v>0.34925200248607702</v>
      </c>
      <c r="I9" s="14">
        <v>0.42961425723479602</v>
      </c>
      <c r="J9" s="14">
        <v>0.467741211235012</v>
      </c>
      <c r="K9" s="14">
        <v>0.43587847787446699</v>
      </c>
      <c r="L9" s="14">
        <v>0.51179428806317495</v>
      </c>
      <c r="M9" s="14"/>
      <c r="N9" s="14">
        <v>0.48867600257117599</v>
      </c>
      <c r="O9" s="14">
        <v>0.48963083143660302</v>
      </c>
      <c r="P9" s="14">
        <v>0.35707909734203802</v>
      </c>
      <c r="Q9" s="14">
        <v>0.41523845139356402</v>
      </c>
      <c r="R9" s="14"/>
      <c r="S9" s="14">
        <v>0.39786465506886098</v>
      </c>
      <c r="T9" s="14">
        <v>0.46739488269368901</v>
      </c>
      <c r="U9" s="14">
        <v>0.52463243409439997</v>
      </c>
      <c r="V9" s="14">
        <v>0.36496510381042002</v>
      </c>
      <c r="W9" s="14">
        <v>0.35115855450890998</v>
      </c>
      <c r="X9" s="14">
        <v>0.36179592508987601</v>
      </c>
      <c r="Y9" s="14">
        <v>0.43049455998018099</v>
      </c>
      <c r="Z9" s="14">
        <v>0.53592901278782001</v>
      </c>
      <c r="AA9" s="14">
        <v>0.43823226686220401</v>
      </c>
      <c r="AB9" s="14">
        <v>0.56315165577287296</v>
      </c>
      <c r="AC9" s="14">
        <v>0.51950123729512299</v>
      </c>
      <c r="AD9" s="14">
        <v>0.39824179308973701</v>
      </c>
      <c r="AE9" s="14"/>
      <c r="AF9" s="14">
        <v>0.31003537883446403</v>
      </c>
      <c r="AG9" s="14">
        <v>0.60176559109653205</v>
      </c>
      <c r="AH9" s="14">
        <v>0.29567990646306902</v>
      </c>
      <c r="AI9" s="14"/>
      <c r="AJ9" s="14">
        <v>0.33024310186529399</v>
      </c>
      <c r="AK9" s="14">
        <v>0.52960641948309295</v>
      </c>
      <c r="AL9" s="14">
        <v>0.61455027959254405</v>
      </c>
      <c r="AM9" s="14">
        <v>0.14189401315758501</v>
      </c>
      <c r="AN9" s="14">
        <v>0.34988883775518498</v>
      </c>
      <c r="AO9" s="14"/>
      <c r="AP9" s="14">
        <v>0.36524853743708402</v>
      </c>
      <c r="AQ9" s="14">
        <v>0.51277492241879297</v>
      </c>
      <c r="AR9" s="14">
        <v>0.60391798837150401</v>
      </c>
      <c r="AS9" s="14">
        <v>3.6740742277179397E-2</v>
      </c>
      <c r="AT9" s="14">
        <v>0.45467800976503803</v>
      </c>
      <c r="AU9" s="14"/>
      <c r="AV9" s="14" t="s">
        <v>84</v>
      </c>
      <c r="AW9" s="14">
        <v>0.49210735875720601</v>
      </c>
      <c r="AX9" s="14">
        <v>0.49507048903703599</v>
      </c>
      <c r="AY9" s="14">
        <v>0.44462907453749401</v>
      </c>
      <c r="AZ9" s="14">
        <v>0.52047061274366002</v>
      </c>
      <c r="BA9" s="14"/>
      <c r="BB9" s="14">
        <v>0.43226469921344701</v>
      </c>
      <c r="BC9" s="14">
        <v>3.6821831308237199E-2</v>
      </c>
      <c r="BD9" s="14">
        <v>0.45361698720551002</v>
      </c>
      <c r="BE9" s="14"/>
      <c r="BF9" s="14">
        <v>0.30137144369059798</v>
      </c>
    </row>
    <row r="10" spans="2:58" x14ac:dyDescent="0.35">
      <c r="B10" s="15" t="s">
        <v>168</v>
      </c>
      <c r="C10" s="14">
        <v>0.14760757932348401</v>
      </c>
      <c r="D10" s="14">
        <v>0.13587961402030899</v>
      </c>
      <c r="E10" s="14">
        <v>0.158505830215106</v>
      </c>
      <c r="F10" s="14"/>
      <c r="G10" s="14">
        <v>0.15194318004423399</v>
      </c>
      <c r="H10" s="14">
        <v>0.18627562017264701</v>
      </c>
      <c r="I10" s="14">
        <v>0.13726881535362101</v>
      </c>
      <c r="J10" s="14">
        <v>0.129057643116715</v>
      </c>
      <c r="K10" s="14">
        <v>0.147083396271281</v>
      </c>
      <c r="L10" s="14">
        <v>0.137166098426481</v>
      </c>
      <c r="M10" s="14"/>
      <c r="N10" s="14">
        <v>0.14583174712011701</v>
      </c>
      <c r="O10" s="14">
        <v>0.15278516007677301</v>
      </c>
      <c r="P10" s="14">
        <v>0.149881623858756</v>
      </c>
      <c r="Q10" s="14">
        <v>0.13882764081853199</v>
      </c>
      <c r="R10" s="14"/>
      <c r="S10" s="14">
        <v>0.17715958908028601</v>
      </c>
      <c r="T10" s="14">
        <v>0.14335057378535601</v>
      </c>
      <c r="U10" s="14">
        <v>0.11037553004794499</v>
      </c>
      <c r="V10" s="14">
        <v>0.150978256043099</v>
      </c>
      <c r="W10" s="14">
        <v>0.1852737102615</v>
      </c>
      <c r="X10" s="14">
        <v>0.13975677917739401</v>
      </c>
      <c r="Y10" s="14">
        <v>0.11721310119848</v>
      </c>
      <c r="Z10" s="14">
        <v>0.111010618798194</v>
      </c>
      <c r="AA10" s="14">
        <v>0.17821921290708001</v>
      </c>
      <c r="AB10" s="14">
        <v>0.15577752488546401</v>
      </c>
      <c r="AC10" s="14">
        <v>8.4760551392696296E-2</v>
      </c>
      <c r="AD10" s="14">
        <v>0.15087517622354801</v>
      </c>
      <c r="AE10" s="14"/>
      <c r="AF10" s="14">
        <v>0.159983645370916</v>
      </c>
      <c r="AG10" s="14">
        <v>0.133079123790322</v>
      </c>
      <c r="AH10" s="14">
        <v>0.14525285185731601</v>
      </c>
      <c r="AI10" s="14"/>
      <c r="AJ10" s="14">
        <v>0.176069579249891</v>
      </c>
      <c r="AK10" s="14">
        <v>0.14105979526192799</v>
      </c>
      <c r="AL10" s="14">
        <v>0.11704984974669599</v>
      </c>
      <c r="AM10" s="14">
        <v>6.8897178050259605E-2</v>
      </c>
      <c r="AN10" s="14">
        <v>0.18060600877354199</v>
      </c>
      <c r="AO10" s="14"/>
      <c r="AP10" s="14">
        <v>0.229797402550523</v>
      </c>
      <c r="AQ10" s="14">
        <v>0.16131423022149</v>
      </c>
      <c r="AR10" s="14">
        <v>9.8957639461817098E-2</v>
      </c>
      <c r="AS10" s="14">
        <v>7.3605140718714102E-2</v>
      </c>
      <c r="AT10" s="14">
        <v>0.10682771436949599</v>
      </c>
      <c r="AU10" s="14"/>
      <c r="AV10" s="14" t="s">
        <v>84</v>
      </c>
      <c r="AW10" s="14">
        <v>0.120392236693688</v>
      </c>
      <c r="AX10" s="14">
        <v>0.14529329852905401</v>
      </c>
      <c r="AY10" s="14">
        <v>0.14262979360605499</v>
      </c>
      <c r="AZ10" s="14">
        <v>0.20902595901717499</v>
      </c>
      <c r="BA10" s="14"/>
      <c r="BB10" s="14">
        <v>0.20238277062308399</v>
      </c>
      <c r="BC10" s="14">
        <v>6.7446257622520198E-2</v>
      </c>
      <c r="BD10" s="14">
        <v>0.186327368117328</v>
      </c>
      <c r="BE10" s="14"/>
      <c r="BF10" s="14">
        <v>0.13353143468711001</v>
      </c>
    </row>
    <row r="11" spans="2:58" x14ac:dyDescent="0.35">
      <c r="B11" s="15" t="s">
        <v>169</v>
      </c>
      <c r="C11" s="14">
        <v>0.14022118373513301</v>
      </c>
      <c r="D11" s="14">
        <v>0.157108111302043</v>
      </c>
      <c r="E11" s="14">
        <v>0.124112889309345</v>
      </c>
      <c r="F11" s="14"/>
      <c r="G11" s="14">
        <v>0.124240751958128</v>
      </c>
      <c r="H11" s="14">
        <v>0.229458008434758</v>
      </c>
      <c r="I11" s="14">
        <v>0.157124664145637</v>
      </c>
      <c r="J11" s="14">
        <v>8.6961601201007294E-2</v>
      </c>
      <c r="K11" s="14">
        <v>0.121690479266334</v>
      </c>
      <c r="L11" s="14">
        <v>0.120450097926788</v>
      </c>
      <c r="M11" s="14"/>
      <c r="N11" s="14">
        <v>0.15441776234356999</v>
      </c>
      <c r="O11" s="14">
        <v>0.110405193967177</v>
      </c>
      <c r="P11" s="14">
        <v>0.17491749424779601</v>
      </c>
      <c r="Q11" s="14">
        <v>0.12588500254277299</v>
      </c>
      <c r="R11" s="14"/>
      <c r="S11" s="14">
        <v>0.175130965486122</v>
      </c>
      <c r="T11" s="14">
        <v>0.11231592301017999</v>
      </c>
      <c r="U11" s="14">
        <v>0.107675352958194</v>
      </c>
      <c r="V11" s="14">
        <v>0.119149683304958</v>
      </c>
      <c r="W11" s="14">
        <v>0.204191865373759</v>
      </c>
      <c r="X11" s="14">
        <v>0.20146747615197999</v>
      </c>
      <c r="Y11" s="14">
        <v>0.13450308650308099</v>
      </c>
      <c r="Z11" s="14">
        <v>0.16527411362511299</v>
      </c>
      <c r="AA11" s="14">
        <v>0.14165826550441801</v>
      </c>
      <c r="AB11" s="14">
        <v>0.105929169473886</v>
      </c>
      <c r="AC11" s="14">
        <v>4.6281818915211499E-2</v>
      </c>
      <c r="AD11" s="14">
        <v>0.151557067742079</v>
      </c>
      <c r="AE11" s="14"/>
      <c r="AF11" s="14">
        <v>0.17235144990738699</v>
      </c>
      <c r="AG11" s="14">
        <v>0.11231139623401799</v>
      </c>
      <c r="AH11" s="14">
        <v>0.17533862015641999</v>
      </c>
      <c r="AI11" s="14"/>
      <c r="AJ11" s="14">
        <v>0.17491803281365301</v>
      </c>
      <c r="AK11" s="14">
        <v>0.14549761228452401</v>
      </c>
      <c r="AL11" s="14">
        <v>0.106695375519244</v>
      </c>
      <c r="AM11" s="14">
        <v>0.10101320993431299</v>
      </c>
      <c r="AN11" s="14">
        <v>9.5657374617059601E-2</v>
      </c>
      <c r="AO11" s="14"/>
      <c r="AP11" s="14">
        <v>0.189991677281727</v>
      </c>
      <c r="AQ11" s="14">
        <v>0.14082271340527999</v>
      </c>
      <c r="AR11" s="14">
        <v>9.5030943734986995E-2</v>
      </c>
      <c r="AS11" s="14">
        <v>0.179638992910647</v>
      </c>
      <c r="AT11" s="14">
        <v>0.118175101403796</v>
      </c>
      <c r="AU11" s="14"/>
      <c r="AV11" s="14" t="s">
        <v>84</v>
      </c>
      <c r="AW11" s="14">
        <v>0.106505308105492</v>
      </c>
      <c r="AX11" s="14">
        <v>0.138528861714103</v>
      </c>
      <c r="AY11" s="14">
        <v>0.206788835241488</v>
      </c>
      <c r="AZ11" s="14">
        <v>0.16539253153778599</v>
      </c>
      <c r="BA11" s="14"/>
      <c r="BB11" s="14">
        <v>0.121812370745639</v>
      </c>
      <c r="BC11" s="14">
        <v>0.18370669756367</v>
      </c>
      <c r="BD11" s="14">
        <v>0.159191454510488</v>
      </c>
      <c r="BE11" s="14"/>
      <c r="BF11" s="14">
        <v>0.14882961351238599</v>
      </c>
    </row>
    <row r="12" spans="2:58" x14ac:dyDescent="0.35">
      <c r="B12" s="15" t="s">
        <v>170</v>
      </c>
      <c r="C12" s="14">
        <v>7.4460970217263805E-2</v>
      </c>
      <c r="D12" s="14">
        <v>8.8173146741220801E-2</v>
      </c>
      <c r="E12" s="14">
        <v>6.1264707452911397E-2</v>
      </c>
      <c r="F12" s="14"/>
      <c r="G12" s="14">
        <v>7.8677536232935899E-2</v>
      </c>
      <c r="H12" s="14">
        <v>7.5493246174854603E-2</v>
      </c>
      <c r="I12" s="14">
        <v>7.6046621928235095E-2</v>
      </c>
      <c r="J12" s="14">
        <v>8.4926028442514498E-2</v>
      </c>
      <c r="K12" s="14">
        <v>6.4921892247795293E-2</v>
      </c>
      <c r="L12" s="14">
        <v>6.7411546212700693E-2</v>
      </c>
      <c r="M12" s="14"/>
      <c r="N12" s="14">
        <v>7.7027138460567302E-2</v>
      </c>
      <c r="O12" s="14">
        <v>5.5572765697667503E-2</v>
      </c>
      <c r="P12" s="14">
        <v>8.5886514756418397E-2</v>
      </c>
      <c r="Q12" s="14">
        <v>8.2651703556883699E-2</v>
      </c>
      <c r="R12" s="14"/>
      <c r="S12" s="14">
        <v>9.51384026903173E-2</v>
      </c>
      <c r="T12" s="14">
        <v>4.5528328720789699E-2</v>
      </c>
      <c r="U12" s="14">
        <v>7.9851028915556593E-2</v>
      </c>
      <c r="V12" s="14">
        <v>0.104742219234079</v>
      </c>
      <c r="W12" s="14">
        <v>7.4696242071399105E-2</v>
      </c>
      <c r="X12" s="14">
        <v>7.6928632519112999E-2</v>
      </c>
      <c r="Y12" s="14">
        <v>5.7515917528570298E-2</v>
      </c>
      <c r="Z12" s="14">
        <v>4.7473144807028099E-2</v>
      </c>
      <c r="AA12" s="14">
        <v>6.1332328847219203E-2</v>
      </c>
      <c r="AB12" s="14">
        <v>5.8248026535994299E-2</v>
      </c>
      <c r="AC12" s="14">
        <v>0.123159122422923</v>
      </c>
      <c r="AD12" s="14">
        <v>8.6064614691162E-2</v>
      </c>
      <c r="AE12" s="14"/>
      <c r="AF12" s="14">
        <v>0.114782893872728</v>
      </c>
      <c r="AG12" s="14">
        <v>4.3804947176035502E-2</v>
      </c>
      <c r="AH12" s="14">
        <v>7.81293606936109E-2</v>
      </c>
      <c r="AI12" s="14"/>
      <c r="AJ12" s="14">
        <v>0.111586142674361</v>
      </c>
      <c r="AK12" s="14">
        <v>5.8214315574385701E-2</v>
      </c>
      <c r="AL12" s="14">
        <v>7.0447469176117702E-2</v>
      </c>
      <c r="AM12" s="14">
        <v>0.21213184824610301</v>
      </c>
      <c r="AN12" s="14">
        <v>5.2930190908479599E-2</v>
      </c>
      <c r="AO12" s="14"/>
      <c r="AP12" s="14">
        <v>8.1546222930582599E-2</v>
      </c>
      <c r="AQ12" s="14">
        <v>5.3540878329704999E-2</v>
      </c>
      <c r="AR12" s="14">
        <v>4.4765905252103798E-2</v>
      </c>
      <c r="AS12" s="14">
        <v>0.24450851763446199</v>
      </c>
      <c r="AT12" s="14">
        <v>2.6704897627684E-2</v>
      </c>
      <c r="AU12" s="14"/>
      <c r="AV12" s="14" t="s">
        <v>84</v>
      </c>
      <c r="AW12" s="14">
        <v>5.7051477466896601E-2</v>
      </c>
      <c r="AX12" s="14">
        <v>6.7120084071404795E-2</v>
      </c>
      <c r="AY12" s="14">
        <v>6.51129707573289E-2</v>
      </c>
      <c r="AZ12" s="14">
        <v>3.4946101244221699E-2</v>
      </c>
      <c r="BA12" s="14"/>
      <c r="BB12" s="14">
        <v>8.6652989688819598E-2</v>
      </c>
      <c r="BC12" s="14">
        <v>0.26660310064872</v>
      </c>
      <c r="BD12" s="14">
        <v>1.3631635229220399E-2</v>
      </c>
      <c r="BE12" s="14"/>
      <c r="BF12" s="14">
        <v>0.12965568122118501</v>
      </c>
    </row>
    <row r="13" spans="2:58" x14ac:dyDescent="0.35">
      <c r="B13" s="15" t="s">
        <v>171</v>
      </c>
      <c r="C13" s="14">
        <v>7.6927366787279697E-2</v>
      </c>
      <c r="D13" s="14">
        <v>0.101663975197418</v>
      </c>
      <c r="E13" s="14">
        <v>5.2951972172911498E-2</v>
      </c>
      <c r="F13" s="14"/>
      <c r="G13" s="14">
        <v>7.3157048906172695E-2</v>
      </c>
      <c r="H13" s="14">
        <v>4.9721645733045702E-2</v>
      </c>
      <c r="I13" s="14">
        <v>6.4050553465140103E-2</v>
      </c>
      <c r="J13" s="14">
        <v>0.106551808769589</v>
      </c>
      <c r="K13" s="14">
        <v>9.2183231731128204E-2</v>
      </c>
      <c r="L13" s="14">
        <v>7.7612668480770697E-2</v>
      </c>
      <c r="M13" s="14"/>
      <c r="N13" s="14">
        <v>5.4290895473067403E-2</v>
      </c>
      <c r="O13" s="14">
        <v>6.9464617749575394E-2</v>
      </c>
      <c r="P13" s="14">
        <v>0.109541658677269</v>
      </c>
      <c r="Q13" s="14">
        <v>8.1880328985525094E-2</v>
      </c>
      <c r="R13" s="14"/>
      <c r="S13" s="14">
        <v>4.4937731344092999E-2</v>
      </c>
      <c r="T13" s="14">
        <v>0.102096244152392</v>
      </c>
      <c r="U13" s="14">
        <v>9.1534649130951301E-2</v>
      </c>
      <c r="V13" s="14">
        <v>0.13446247760425201</v>
      </c>
      <c r="W13" s="14">
        <v>9.0930672700386003E-2</v>
      </c>
      <c r="X13" s="14">
        <v>8.63652278774798E-2</v>
      </c>
      <c r="Y13" s="14">
        <v>8.8779533112715595E-2</v>
      </c>
      <c r="Z13" s="14">
        <v>6.9980532491396796E-2</v>
      </c>
      <c r="AA13" s="14">
        <v>5.34115828005556E-2</v>
      </c>
      <c r="AB13" s="14">
        <v>2.0815567154813499E-2</v>
      </c>
      <c r="AC13" s="14">
        <v>8.4877805362419803E-2</v>
      </c>
      <c r="AD13" s="14">
        <v>6.3626268969754401E-2</v>
      </c>
      <c r="AE13" s="14"/>
      <c r="AF13" s="14">
        <v>0.15009277167597099</v>
      </c>
      <c r="AG13" s="14">
        <v>3.0108289458870799E-2</v>
      </c>
      <c r="AH13" s="14">
        <v>3.4467603689595297E-2</v>
      </c>
      <c r="AI13" s="14"/>
      <c r="AJ13" s="14">
        <v>0.110706109685749</v>
      </c>
      <c r="AK13" s="14">
        <v>3.7342423660508703E-2</v>
      </c>
      <c r="AL13" s="14">
        <v>3.5877504100794599E-2</v>
      </c>
      <c r="AM13" s="14">
        <v>0.476063750611739</v>
      </c>
      <c r="AN13" s="14">
        <v>4.4216760618643797E-2</v>
      </c>
      <c r="AO13" s="14"/>
      <c r="AP13" s="14">
        <v>2.7385863246835299E-2</v>
      </c>
      <c r="AQ13" s="14">
        <v>2.8573453303569502E-2</v>
      </c>
      <c r="AR13" s="14">
        <v>3.6155744628059601E-2</v>
      </c>
      <c r="AS13" s="14">
        <v>0.44473594188351201</v>
      </c>
      <c r="AT13" s="14">
        <v>1.0284022572658501E-2</v>
      </c>
      <c r="AU13" s="14"/>
      <c r="AV13" s="14" t="s">
        <v>84</v>
      </c>
      <c r="AW13" s="14">
        <v>8.8131891918745098E-2</v>
      </c>
      <c r="AX13" s="14">
        <v>4.7982604152607501E-2</v>
      </c>
      <c r="AY13" s="14">
        <v>4.2682248638109897E-2</v>
      </c>
      <c r="AZ13" s="14">
        <v>7.0164795457157703E-2</v>
      </c>
      <c r="BA13" s="14"/>
      <c r="BB13" s="14">
        <v>5.1373009878968902E-2</v>
      </c>
      <c r="BC13" s="14">
        <v>0.42239340260635699</v>
      </c>
      <c r="BD13" s="14">
        <v>1.26056676094503E-2</v>
      </c>
      <c r="BE13" s="14"/>
      <c r="BF13" s="14">
        <v>0.17721046632045601</v>
      </c>
    </row>
    <row r="14" spans="2:58" x14ac:dyDescent="0.35">
      <c r="B14" s="15" t="s">
        <v>141</v>
      </c>
      <c r="C14" s="20">
        <v>0.11968980477287799</v>
      </c>
      <c r="D14" s="20">
        <v>6.4096023609162098E-2</v>
      </c>
      <c r="E14" s="20">
        <v>0.174436737005882</v>
      </c>
      <c r="F14" s="20"/>
      <c r="G14" s="20">
        <v>0.138306151902024</v>
      </c>
      <c r="H14" s="20">
        <v>0.109799476998618</v>
      </c>
      <c r="I14" s="20">
        <v>0.13589508787256999</v>
      </c>
      <c r="J14" s="20">
        <v>0.124761707235162</v>
      </c>
      <c r="K14" s="20">
        <v>0.138242522608994</v>
      </c>
      <c r="L14" s="20">
        <v>8.5565300890085794E-2</v>
      </c>
      <c r="M14" s="20"/>
      <c r="N14" s="20">
        <v>7.9756454031502597E-2</v>
      </c>
      <c r="O14" s="20">
        <v>0.122141431072204</v>
      </c>
      <c r="P14" s="20">
        <v>0.12269361111772201</v>
      </c>
      <c r="Q14" s="20">
        <v>0.15551687270272299</v>
      </c>
      <c r="R14" s="20"/>
      <c r="S14" s="20">
        <v>0.109768656330321</v>
      </c>
      <c r="T14" s="20">
        <v>0.12931404763759399</v>
      </c>
      <c r="U14" s="20">
        <v>8.5931004852951895E-2</v>
      </c>
      <c r="V14" s="20">
        <v>0.12570226000319201</v>
      </c>
      <c r="W14" s="20">
        <v>9.3748955084045293E-2</v>
      </c>
      <c r="X14" s="20">
        <v>0.13368595918415699</v>
      </c>
      <c r="Y14" s="20">
        <v>0.17149380167697301</v>
      </c>
      <c r="Z14" s="20">
        <v>7.0332577490448203E-2</v>
      </c>
      <c r="AA14" s="20">
        <v>0.12714634307852299</v>
      </c>
      <c r="AB14" s="20">
        <v>9.6078056176969406E-2</v>
      </c>
      <c r="AC14" s="20">
        <v>0.14141946461162599</v>
      </c>
      <c r="AD14" s="20">
        <v>0.14963507928372</v>
      </c>
      <c r="AE14" s="20"/>
      <c r="AF14" s="20">
        <v>9.2753860338534097E-2</v>
      </c>
      <c r="AG14" s="20">
        <v>7.8930652244221397E-2</v>
      </c>
      <c r="AH14" s="20">
        <v>0.27113165713998899</v>
      </c>
      <c r="AI14" s="20"/>
      <c r="AJ14" s="20">
        <v>9.6477033711052207E-2</v>
      </c>
      <c r="AK14" s="20">
        <v>8.8279433735560894E-2</v>
      </c>
      <c r="AL14" s="20">
        <v>5.5379521864603799E-2</v>
      </c>
      <c r="AM14" s="20">
        <v>0</v>
      </c>
      <c r="AN14" s="20">
        <v>0.27670082732709</v>
      </c>
      <c r="AO14" s="20"/>
      <c r="AP14" s="20">
        <v>0.106030296553247</v>
      </c>
      <c r="AQ14" s="20">
        <v>0.102973802321162</v>
      </c>
      <c r="AR14" s="20">
        <v>0.121171778551529</v>
      </c>
      <c r="AS14" s="20">
        <v>2.0770664575484599E-2</v>
      </c>
      <c r="AT14" s="20">
        <v>0.28333025426132802</v>
      </c>
      <c r="AU14" s="20"/>
      <c r="AV14" s="20" t="s">
        <v>84</v>
      </c>
      <c r="AW14" s="20">
        <v>0.13581172705797301</v>
      </c>
      <c r="AX14" s="20">
        <v>0.106004662495795</v>
      </c>
      <c r="AY14" s="20">
        <v>9.81570772195237E-2</v>
      </c>
      <c r="AZ14" s="20">
        <v>0</v>
      </c>
      <c r="BA14" s="20"/>
      <c r="BB14" s="20">
        <v>0.10551415985004101</v>
      </c>
      <c r="BC14" s="20">
        <v>2.3028710250495198E-2</v>
      </c>
      <c r="BD14" s="20">
        <v>0.17462688732800299</v>
      </c>
      <c r="BE14" s="20"/>
      <c r="BF14" s="20">
        <v>0.10940136056826399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G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7" width="20.6328125" customWidth="1"/>
  </cols>
  <sheetData>
    <row r="2" spans="2:7" ht="40" customHeight="1" x14ac:dyDescent="0.35">
      <c r="D2" s="30" t="s">
        <v>182</v>
      </c>
      <c r="E2" s="27"/>
      <c r="F2" s="27"/>
      <c r="G2" s="27"/>
    </row>
    <row r="6" spans="2:7" ht="50" customHeight="1" x14ac:dyDescent="0.35">
      <c r="B6" s="17" t="s">
        <v>15</v>
      </c>
      <c r="C6" s="17" t="s">
        <v>100</v>
      </c>
      <c r="D6" s="17" t="s">
        <v>104</v>
      </c>
      <c r="E6" s="17" t="s">
        <v>102</v>
      </c>
      <c r="F6" s="17" t="s">
        <v>101</v>
      </c>
    </row>
    <row r="7" spans="2:7" x14ac:dyDescent="0.35">
      <c r="B7" s="15" t="s">
        <v>177</v>
      </c>
      <c r="C7" s="14">
        <v>0.67089447671558899</v>
      </c>
      <c r="D7" s="14">
        <v>0.44383001564526398</v>
      </c>
      <c r="E7" s="14">
        <v>0.52106752219824803</v>
      </c>
      <c r="F7" s="14">
        <v>0.52900793033645299</v>
      </c>
    </row>
    <row r="8" spans="2:7" x14ac:dyDescent="0.35">
      <c r="B8" s="15" t="s">
        <v>178</v>
      </c>
      <c r="C8" s="14">
        <v>0.10025514920676901</v>
      </c>
      <c r="D8" s="14">
        <v>0.13965519520046901</v>
      </c>
      <c r="E8" s="14">
        <v>0.18682214296865601</v>
      </c>
      <c r="F8" s="14">
        <v>0.13551351890427099</v>
      </c>
    </row>
    <row r="9" spans="2:7" x14ac:dyDescent="0.35">
      <c r="B9" s="15" t="s">
        <v>179</v>
      </c>
      <c r="C9" s="14">
        <v>9.8947681856332806E-2</v>
      </c>
      <c r="D9" s="14">
        <v>0.14280131428790499</v>
      </c>
      <c r="E9" s="14">
        <v>0.138426513557874</v>
      </c>
      <c r="F9" s="14">
        <v>0.12027608265239099</v>
      </c>
    </row>
    <row r="10" spans="2:7" x14ac:dyDescent="0.35">
      <c r="B10" s="15" t="s">
        <v>180</v>
      </c>
      <c r="C10" s="14">
        <v>4.4077257806747101E-2</v>
      </c>
      <c r="D10" s="14">
        <v>0.111854786613215</v>
      </c>
      <c r="E10" s="14">
        <v>4.8177300386776797E-2</v>
      </c>
      <c r="F10" s="14">
        <v>6.4773122378317699E-2</v>
      </c>
    </row>
    <row r="11" spans="2:7" x14ac:dyDescent="0.35">
      <c r="B11" s="15" t="s">
        <v>181</v>
      </c>
      <c r="C11" s="14">
        <v>4.0959471346428897E-2</v>
      </c>
      <c r="D11" s="14">
        <v>0.108085432286894</v>
      </c>
      <c r="E11" s="14">
        <v>1.82727163494277E-2</v>
      </c>
      <c r="F11" s="14">
        <v>7.2001886793416806E-2</v>
      </c>
    </row>
    <row r="12" spans="2:7" x14ac:dyDescent="0.35">
      <c r="B12" s="15" t="s">
        <v>141</v>
      </c>
      <c r="C12" s="14">
        <v>4.4865963068132599E-2</v>
      </c>
      <c r="D12" s="14">
        <v>5.3773255966252299E-2</v>
      </c>
      <c r="E12" s="14">
        <v>8.7233804539016899E-2</v>
      </c>
      <c r="F12" s="14">
        <v>7.8427458935151101E-2</v>
      </c>
    </row>
    <row r="13" spans="2:7" x14ac:dyDescent="0.35">
      <c r="B13" s="16"/>
      <c r="C13" s="16"/>
      <c r="D13" s="16"/>
      <c r="E13" s="16"/>
      <c r="F13" s="16"/>
    </row>
    <row r="14" spans="2:7" x14ac:dyDescent="0.35">
      <c r="B14" t="s">
        <v>80</v>
      </c>
    </row>
    <row r="15" spans="2:7" x14ac:dyDescent="0.35">
      <c r="B15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183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177</v>
      </c>
      <c r="C9" s="14">
        <v>0.67089447671558899</v>
      </c>
      <c r="D9" s="14">
        <v>0.65331016237336703</v>
      </c>
      <c r="E9" s="14">
        <v>0.68712736421641796</v>
      </c>
      <c r="F9" s="14"/>
      <c r="G9" s="14">
        <v>0.55547409709531004</v>
      </c>
      <c r="H9" s="14">
        <v>0.57653476713674801</v>
      </c>
      <c r="I9" s="14">
        <v>0.67373294382392201</v>
      </c>
      <c r="J9" s="14">
        <v>0.75864412022852101</v>
      </c>
      <c r="K9" s="14">
        <v>0.74226782220819298</v>
      </c>
      <c r="L9" s="14">
        <v>0.702578691059912</v>
      </c>
      <c r="M9" s="14"/>
      <c r="N9" s="14">
        <v>0.65833289183474497</v>
      </c>
      <c r="O9" s="14">
        <v>0.72301268718127598</v>
      </c>
      <c r="P9" s="14">
        <v>0.63644163909850004</v>
      </c>
      <c r="Q9" s="14">
        <v>0.66051562148393295</v>
      </c>
      <c r="R9" s="14"/>
      <c r="S9" s="14">
        <v>0.56979654897888399</v>
      </c>
      <c r="T9" s="14">
        <v>0.65371139848848503</v>
      </c>
      <c r="U9" s="14">
        <v>0.68063045924620502</v>
      </c>
      <c r="V9" s="14">
        <v>0.599424945998556</v>
      </c>
      <c r="W9" s="14">
        <v>0.67662372969569995</v>
      </c>
      <c r="X9" s="14">
        <v>0.58079036290879005</v>
      </c>
      <c r="Y9" s="14">
        <v>0.74677155105885695</v>
      </c>
      <c r="Z9" s="14">
        <v>0.76934854508144501</v>
      </c>
      <c r="AA9" s="14">
        <v>0.71405251851012597</v>
      </c>
      <c r="AB9" s="14">
        <v>0.76559693489691405</v>
      </c>
      <c r="AC9" s="14">
        <v>0.77244457529528698</v>
      </c>
      <c r="AD9" s="14">
        <v>0.71816473215490895</v>
      </c>
      <c r="AE9" s="14"/>
      <c r="AF9" s="14">
        <v>0.64340169438517103</v>
      </c>
      <c r="AG9" s="14">
        <v>0.73771024858261403</v>
      </c>
      <c r="AH9" s="14">
        <v>0.55435943220815898</v>
      </c>
      <c r="AI9" s="14"/>
      <c r="AJ9" s="14">
        <v>0.51708865724820197</v>
      </c>
      <c r="AK9" s="14">
        <v>0.77685468250337897</v>
      </c>
      <c r="AL9" s="14">
        <v>0.76090716004516801</v>
      </c>
      <c r="AM9" s="14">
        <v>0.86592770170518696</v>
      </c>
      <c r="AN9" s="14">
        <v>0.64982537441430199</v>
      </c>
      <c r="AO9" s="14"/>
      <c r="AP9" s="14">
        <v>0.25167560928646898</v>
      </c>
      <c r="AQ9" s="14">
        <v>0.77173146159446904</v>
      </c>
      <c r="AR9" s="14">
        <v>0.78186562013613903</v>
      </c>
      <c r="AS9" s="14">
        <v>0.72587002427968605</v>
      </c>
      <c r="AT9" s="14">
        <v>0.68968778357689697</v>
      </c>
      <c r="AU9" s="14"/>
      <c r="AV9" s="14" t="s">
        <v>84</v>
      </c>
      <c r="AW9" s="14">
        <v>0.71408016951936903</v>
      </c>
      <c r="AX9" s="14">
        <v>0.66775174040038698</v>
      </c>
      <c r="AY9" s="14">
        <v>0.58830012969121104</v>
      </c>
      <c r="AZ9" s="14">
        <v>0.72206164015389995</v>
      </c>
      <c r="BA9" s="14"/>
      <c r="BB9" s="14">
        <v>0.75019532278402201</v>
      </c>
      <c r="BC9" s="14">
        <v>0.728427962690681</v>
      </c>
      <c r="BD9" s="14">
        <v>0.77339727157138205</v>
      </c>
      <c r="BE9" s="14"/>
      <c r="BF9" s="14">
        <v>0.74154260916268</v>
      </c>
    </row>
    <row r="10" spans="2:58" x14ac:dyDescent="0.35">
      <c r="B10" s="15" t="s">
        <v>178</v>
      </c>
      <c r="C10" s="14">
        <v>0.10025514920676901</v>
      </c>
      <c r="D10" s="14">
        <v>0.10216033378325901</v>
      </c>
      <c r="E10" s="14">
        <v>9.8687130643468998E-2</v>
      </c>
      <c r="F10" s="14"/>
      <c r="G10" s="14">
        <v>0.12052863764338199</v>
      </c>
      <c r="H10" s="14">
        <v>0.10636416426166</v>
      </c>
      <c r="I10" s="14">
        <v>8.9281596494650298E-2</v>
      </c>
      <c r="J10" s="14">
        <v>7.4640716226064094E-2</v>
      </c>
      <c r="K10" s="14">
        <v>8.9377855936133205E-2</v>
      </c>
      <c r="L10" s="14">
        <v>0.118907799009523</v>
      </c>
      <c r="M10" s="14"/>
      <c r="N10" s="14">
        <v>0.112810112395536</v>
      </c>
      <c r="O10" s="14">
        <v>8.0536371726992101E-2</v>
      </c>
      <c r="P10" s="14">
        <v>9.5713912003656906E-2</v>
      </c>
      <c r="Q10" s="14">
        <v>0.10908358039605499</v>
      </c>
      <c r="R10" s="14"/>
      <c r="S10" s="14">
        <v>9.6447033586699205E-2</v>
      </c>
      <c r="T10" s="14">
        <v>0.109398239369754</v>
      </c>
      <c r="U10" s="14">
        <v>0.13241982912505601</v>
      </c>
      <c r="V10" s="14">
        <v>0.12817206838341999</v>
      </c>
      <c r="W10" s="14">
        <v>6.8149495720660799E-2</v>
      </c>
      <c r="X10" s="14">
        <v>0.13973739285040601</v>
      </c>
      <c r="Y10" s="14">
        <v>9.9875102696690005E-2</v>
      </c>
      <c r="Z10" s="14">
        <v>7.2859270222117495E-2</v>
      </c>
      <c r="AA10" s="14">
        <v>7.34932229090966E-2</v>
      </c>
      <c r="AB10" s="14">
        <v>9.0862922902639406E-2</v>
      </c>
      <c r="AC10" s="14">
        <v>8.6259787999655002E-2</v>
      </c>
      <c r="AD10" s="14">
        <v>5.2217688020406099E-2</v>
      </c>
      <c r="AE10" s="14"/>
      <c r="AF10" s="14">
        <v>0.111849358834542</v>
      </c>
      <c r="AG10" s="14">
        <v>8.2777567428615501E-2</v>
      </c>
      <c r="AH10" s="14">
        <v>0.125348064606844</v>
      </c>
      <c r="AI10" s="14"/>
      <c r="AJ10" s="14">
        <v>0.14114665584039801</v>
      </c>
      <c r="AK10" s="14">
        <v>8.1444740009972399E-2</v>
      </c>
      <c r="AL10" s="14">
        <v>6.4534849168798397E-2</v>
      </c>
      <c r="AM10" s="14">
        <v>6.8237687788538601E-2</v>
      </c>
      <c r="AN10" s="14">
        <v>9.9696947813314105E-2</v>
      </c>
      <c r="AO10" s="14"/>
      <c r="AP10" s="14">
        <v>0.182882872275932</v>
      </c>
      <c r="AQ10" s="14">
        <v>8.82440256689873E-2</v>
      </c>
      <c r="AR10" s="14">
        <v>5.21523933580934E-2</v>
      </c>
      <c r="AS10" s="14">
        <v>0.107093002077205</v>
      </c>
      <c r="AT10" s="14">
        <v>8.9014790940336E-2</v>
      </c>
      <c r="AU10" s="14"/>
      <c r="AV10" s="14" t="s">
        <v>84</v>
      </c>
      <c r="AW10" s="14">
        <v>9.4024382867171005E-2</v>
      </c>
      <c r="AX10" s="14">
        <v>9.6266449604119203E-2</v>
      </c>
      <c r="AY10" s="14">
        <v>0.119680569754782</v>
      </c>
      <c r="AZ10" s="14">
        <v>4.27518155083021E-2</v>
      </c>
      <c r="BA10" s="14"/>
      <c r="BB10" s="14">
        <v>9.2356052409085496E-2</v>
      </c>
      <c r="BC10" s="14">
        <v>0.123407755075387</v>
      </c>
      <c r="BD10" s="14">
        <v>0.11818636824210201</v>
      </c>
      <c r="BE10" s="14"/>
      <c r="BF10" s="14">
        <v>0.103665880670735</v>
      </c>
    </row>
    <row r="11" spans="2:58" x14ac:dyDescent="0.35">
      <c r="B11" s="15" t="s">
        <v>179</v>
      </c>
      <c r="C11" s="14">
        <v>9.8947681856332806E-2</v>
      </c>
      <c r="D11" s="14">
        <v>0.101630879897903</v>
      </c>
      <c r="E11" s="14">
        <v>9.6614586437528197E-2</v>
      </c>
      <c r="F11" s="14"/>
      <c r="G11" s="14">
        <v>0.12322281273267199</v>
      </c>
      <c r="H11" s="14">
        <v>0.155302026098847</v>
      </c>
      <c r="I11" s="14">
        <v>8.0531712597568403E-2</v>
      </c>
      <c r="J11" s="14">
        <v>6.3647021850373797E-2</v>
      </c>
      <c r="K11" s="14">
        <v>6.6305082869655196E-2</v>
      </c>
      <c r="L11" s="14">
        <v>0.102673382314553</v>
      </c>
      <c r="M11" s="14"/>
      <c r="N11" s="14">
        <v>9.7928908559123895E-2</v>
      </c>
      <c r="O11" s="14">
        <v>9.4127996326934096E-2</v>
      </c>
      <c r="P11" s="14">
        <v>0.118175622934974</v>
      </c>
      <c r="Q11" s="14">
        <v>8.7925435660016801E-2</v>
      </c>
      <c r="R11" s="14"/>
      <c r="S11" s="14">
        <v>0.129037442753349</v>
      </c>
      <c r="T11" s="14">
        <v>9.3239393242602706E-2</v>
      </c>
      <c r="U11" s="14">
        <v>8.5651211427271196E-2</v>
      </c>
      <c r="V11" s="14">
        <v>0.124529804264294</v>
      </c>
      <c r="W11" s="14">
        <v>0.113107014019697</v>
      </c>
      <c r="X11" s="14">
        <v>0.11125932672687899</v>
      </c>
      <c r="Y11" s="14">
        <v>6.5720610993382597E-2</v>
      </c>
      <c r="Z11" s="14">
        <v>5.9089990477907903E-2</v>
      </c>
      <c r="AA11" s="14">
        <v>8.9766837035508099E-2</v>
      </c>
      <c r="AB11" s="14">
        <v>9.33238739241323E-2</v>
      </c>
      <c r="AC11" s="14">
        <v>6.7914674972945996E-2</v>
      </c>
      <c r="AD11" s="14">
        <v>0.115765905608176</v>
      </c>
      <c r="AE11" s="14"/>
      <c r="AF11" s="14">
        <v>0.11474366142909199</v>
      </c>
      <c r="AG11" s="14">
        <v>8.4122445044959096E-2</v>
      </c>
      <c r="AH11" s="14">
        <v>0.114651956618486</v>
      </c>
      <c r="AI11" s="14"/>
      <c r="AJ11" s="14">
        <v>0.156904875884984</v>
      </c>
      <c r="AK11" s="14">
        <v>6.9411017551624404E-2</v>
      </c>
      <c r="AL11" s="14">
        <v>7.6779115190970498E-2</v>
      </c>
      <c r="AM11" s="14">
        <v>0</v>
      </c>
      <c r="AN11" s="14">
        <v>8.1859784460659099E-2</v>
      </c>
      <c r="AO11" s="14"/>
      <c r="AP11" s="14">
        <v>0.238098156625941</v>
      </c>
      <c r="AQ11" s="14">
        <v>6.5558362027984304E-2</v>
      </c>
      <c r="AR11" s="14">
        <v>8.4027946063396503E-2</v>
      </c>
      <c r="AS11" s="14">
        <v>9.2976612606530701E-2</v>
      </c>
      <c r="AT11" s="14">
        <v>5.80890508310783E-2</v>
      </c>
      <c r="AU11" s="14"/>
      <c r="AV11" s="14" t="s">
        <v>84</v>
      </c>
      <c r="AW11" s="14">
        <v>7.6114010092118406E-2</v>
      </c>
      <c r="AX11" s="14">
        <v>9.7436706994264599E-2</v>
      </c>
      <c r="AY11" s="14">
        <v>0.13425055177991099</v>
      </c>
      <c r="AZ11" s="14">
        <v>6.7129532504121403E-2</v>
      </c>
      <c r="BA11" s="14"/>
      <c r="BB11" s="14">
        <v>8.2882049723419504E-2</v>
      </c>
      <c r="BC11" s="14">
        <v>9.0613119530493294E-2</v>
      </c>
      <c r="BD11" s="14">
        <v>4.3164802750878903E-2</v>
      </c>
      <c r="BE11" s="14"/>
      <c r="BF11" s="14">
        <v>8.7332956593326003E-2</v>
      </c>
    </row>
    <row r="12" spans="2:58" x14ac:dyDescent="0.35">
      <c r="B12" s="15" t="s">
        <v>180</v>
      </c>
      <c r="C12" s="14">
        <v>4.4077257806747101E-2</v>
      </c>
      <c r="D12" s="14">
        <v>6.0184923014922002E-2</v>
      </c>
      <c r="E12" s="14">
        <v>2.8447507973280502E-2</v>
      </c>
      <c r="F12" s="14"/>
      <c r="G12" s="14">
        <v>7.6728520805788597E-2</v>
      </c>
      <c r="H12" s="14">
        <v>4.5626448180439698E-2</v>
      </c>
      <c r="I12" s="14">
        <v>5.9980655060169301E-2</v>
      </c>
      <c r="J12" s="14">
        <v>2.54550828480695E-2</v>
      </c>
      <c r="K12" s="14">
        <v>2.66918471370419E-2</v>
      </c>
      <c r="L12" s="14">
        <v>3.5034360499941103E-2</v>
      </c>
      <c r="M12" s="14"/>
      <c r="N12" s="14">
        <v>4.8797262053115097E-2</v>
      </c>
      <c r="O12" s="14">
        <v>4.0795755385331103E-2</v>
      </c>
      <c r="P12" s="14">
        <v>4.5026719300128103E-2</v>
      </c>
      <c r="Q12" s="14">
        <v>4.2347403261638501E-2</v>
      </c>
      <c r="R12" s="14"/>
      <c r="S12" s="14">
        <v>7.84657731780391E-2</v>
      </c>
      <c r="T12" s="14">
        <v>4.9334009011948898E-2</v>
      </c>
      <c r="U12" s="14">
        <v>2.3887522779904399E-2</v>
      </c>
      <c r="V12" s="14">
        <v>6.0193571724307601E-2</v>
      </c>
      <c r="W12" s="14">
        <v>4.7600560513723703E-2</v>
      </c>
      <c r="X12" s="14">
        <v>6.1323387312827701E-2</v>
      </c>
      <c r="Y12" s="14">
        <v>2.90213191926595E-2</v>
      </c>
      <c r="Z12" s="14">
        <v>5.1767862921944401E-2</v>
      </c>
      <c r="AA12" s="14">
        <v>4.7747219041956099E-2</v>
      </c>
      <c r="AB12" s="14">
        <v>9.4874885888836004E-3</v>
      </c>
      <c r="AC12" s="14">
        <v>0</v>
      </c>
      <c r="AD12" s="14">
        <v>0</v>
      </c>
      <c r="AE12" s="14"/>
      <c r="AF12" s="14">
        <v>4.8558134309409001E-2</v>
      </c>
      <c r="AG12" s="14">
        <v>3.8219879891823703E-2</v>
      </c>
      <c r="AH12" s="14">
        <v>5.4510951412883799E-2</v>
      </c>
      <c r="AI12" s="14"/>
      <c r="AJ12" s="14">
        <v>7.4937487337626604E-2</v>
      </c>
      <c r="AK12" s="14">
        <v>3.2506841913802501E-2</v>
      </c>
      <c r="AL12" s="14">
        <v>4.00620421425706E-2</v>
      </c>
      <c r="AM12" s="14">
        <v>3.40326496564985E-2</v>
      </c>
      <c r="AN12" s="14">
        <v>3.5663291595376199E-2</v>
      </c>
      <c r="AO12" s="14"/>
      <c r="AP12" s="14">
        <v>0.143867336386583</v>
      </c>
      <c r="AQ12" s="14">
        <v>2.4986964962101298E-2</v>
      </c>
      <c r="AR12" s="14">
        <v>3.29793400858472E-2</v>
      </c>
      <c r="AS12" s="14">
        <v>2.6034879402677302E-2</v>
      </c>
      <c r="AT12" s="14">
        <v>1.10778411274198E-2</v>
      </c>
      <c r="AU12" s="14"/>
      <c r="AV12" s="14" t="s">
        <v>84</v>
      </c>
      <c r="AW12" s="14">
        <v>3.6711871342284597E-2</v>
      </c>
      <c r="AX12" s="14">
        <v>5.12593609018328E-2</v>
      </c>
      <c r="AY12" s="14">
        <v>6.3662027748462996E-2</v>
      </c>
      <c r="AZ12" s="14">
        <v>0</v>
      </c>
      <c r="BA12" s="14"/>
      <c r="BB12" s="14">
        <v>1.0876353616630601E-2</v>
      </c>
      <c r="BC12" s="14">
        <v>1.4668225889221599E-2</v>
      </c>
      <c r="BD12" s="14">
        <v>0</v>
      </c>
      <c r="BE12" s="14"/>
      <c r="BF12" s="14">
        <v>1.10464202623957E-2</v>
      </c>
    </row>
    <row r="13" spans="2:58" x14ac:dyDescent="0.35">
      <c r="B13" s="15" t="s">
        <v>181</v>
      </c>
      <c r="C13" s="14">
        <v>4.0959471346428897E-2</v>
      </c>
      <c r="D13" s="14">
        <v>5.2500108093680498E-2</v>
      </c>
      <c r="E13" s="14">
        <v>2.9788941728409901E-2</v>
      </c>
      <c r="F13" s="14"/>
      <c r="G13" s="14">
        <v>5.4988288567766302E-2</v>
      </c>
      <c r="H13" s="14">
        <v>5.8339428265742801E-2</v>
      </c>
      <c r="I13" s="14">
        <v>4.8949941678603601E-2</v>
      </c>
      <c r="J13" s="14">
        <v>3.36388492210173E-2</v>
      </c>
      <c r="K13" s="14">
        <v>3.33628703712422E-2</v>
      </c>
      <c r="L13" s="14">
        <v>2.20783897200761E-2</v>
      </c>
      <c r="M13" s="14"/>
      <c r="N13" s="14">
        <v>4.5829512887171603E-2</v>
      </c>
      <c r="O13" s="14">
        <v>3.3180576329538601E-2</v>
      </c>
      <c r="P13" s="14">
        <v>4.2183252897514102E-2</v>
      </c>
      <c r="Q13" s="14">
        <v>4.3456037726225603E-2</v>
      </c>
      <c r="R13" s="14"/>
      <c r="S13" s="14">
        <v>8.8850767407650397E-2</v>
      </c>
      <c r="T13" s="14">
        <v>3.6662770260538699E-2</v>
      </c>
      <c r="U13" s="14">
        <v>3.5066370586089898E-2</v>
      </c>
      <c r="V13" s="14">
        <v>4.3677995841307701E-2</v>
      </c>
      <c r="W13" s="14">
        <v>4.1277698044541497E-2</v>
      </c>
      <c r="X13" s="14">
        <v>5.1311590379937197E-2</v>
      </c>
      <c r="Y13" s="14">
        <v>1.77343060734125E-2</v>
      </c>
      <c r="Z13" s="14">
        <v>2.3200815114557599E-2</v>
      </c>
      <c r="AA13" s="14">
        <v>1.7925963346550101E-2</v>
      </c>
      <c r="AB13" s="14">
        <v>2.03866125571904E-2</v>
      </c>
      <c r="AC13" s="14">
        <v>4.6394144105297901E-2</v>
      </c>
      <c r="AD13" s="14">
        <v>3.3942367721548197E-2</v>
      </c>
      <c r="AE13" s="14"/>
      <c r="AF13" s="14">
        <v>4.6228976142678797E-2</v>
      </c>
      <c r="AG13" s="14">
        <v>3.3874408046751597E-2</v>
      </c>
      <c r="AH13" s="14">
        <v>5.2392671639953398E-2</v>
      </c>
      <c r="AI13" s="14"/>
      <c r="AJ13" s="14">
        <v>8.1243713391261602E-2</v>
      </c>
      <c r="AK13" s="14">
        <v>2.08862029055597E-2</v>
      </c>
      <c r="AL13" s="14">
        <v>8.3872506274467896E-3</v>
      </c>
      <c r="AM13" s="14">
        <v>0</v>
      </c>
      <c r="AN13" s="14">
        <v>2.7932141376933201E-2</v>
      </c>
      <c r="AO13" s="14"/>
      <c r="AP13" s="14">
        <v>0.153268669233775</v>
      </c>
      <c r="AQ13" s="14">
        <v>2.06993496554802E-2</v>
      </c>
      <c r="AR13" s="14">
        <v>2.1417311666148599E-2</v>
      </c>
      <c r="AS13" s="14">
        <v>1.62275935007898E-2</v>
      </c>
      <c r="AT13" s="14">
        <v>5.0234704820888596E-3</v>
      </c>
      <c r="AU13" s="14"/>
      <c r="AV13" s="14" t="s">
        <v>84</v>
      </c>
      <c r="AW13" s="14">
        <v>3.4044045067922801E-2</v>
      </c>
      <c r="AX13" s="14">
        <v>3.9978619775769102E-2</v>
      </c>
      <c r="AY13" s="14">
        <v>7.6510255290717394E-2</v>
      </c>
      <c r="AZ13" s="14">
        <v>0.12652958799352801</v>
      </c>
      <c r="BA13" s="14"/>
      <c r="BB13" s="14">
        <v>1.93638726988185E-2</v>
      </c>
      <c r="BC13" s="14">
        <v>2.1971423261616E-2</v>
      </c>
      <c r="BD13" s="14">
        <v>1.24116388464063E-2</v>
      </c>
      <c r="BE13" s="14"/>
      <c r="BF13" s="14">
        <v>2.2150691533623298E-2</v>
      </c>
    </row>
    <row r="14" spans="2:58" x14ac:dyDescent="0.35">
      <c r="B14" s="15" t="s">
        <v>141</v>
      </c>
      <c r="C14" s="20">
        <v>4.4865963068132599E-2</v>
      </c>
      <c r="D14" s="20">
        <v>3.02135928368686E-2</v>
      </c>
      <c r="E14" s="20">
        <v>5.9334469000894299E-2</v>
      </c>
      <c r="F14" s="20"/>
      <c r="G14" s="20">
        <v>6.9057643155079798E-2</v>
      </c>
      <c r="H14" s="20">
        <v>5.78331660565626E-2</v>
      </c>
      <c r="I14" s="20">
        <v>4.7523150345086501E-2</v>
      </c>
      <c r="J14" s="20">
        <v>4.3974209625953803E-2</v>
      </c>
      <c r="K14" s="20">
        <v>4.1994521477734102E-2</v>
      </c>
      <c r="L14" s="20">
        <v>1.87273773959944E-2</v>
      </c>
      <c r="M14" s="20"/>
      <c r="N14" s="20">
        <v>3.6301312270308202E-2</v>
      </c>
      <c r="O14" s="20">
        <v>2.8346613049928499E-2</v>
      </c>
      <c r="P14" s="20">
        <v>6.2458853765226599E-2</v>
      </c>
      <c r="Q14" s="20">
        <v>5.6671921472131098E-2</v>
      </c>
      <c r="R14" s="20"/>
      <c r="S14" s="20">
        <v>3.7402434095377801E-2</v>
      </c>
      <c r="T14" s="20">
        <v>5.7654189626670599E-2</v>
      </c>
      <c r="U14" s="20">
        <v>4.2344606835472899E-2</v>
      </c>
      <c r="V14" s="20">
        <v>4.4001613788114902E-2</v>
      </c>
      <c r="W14" s="20">
        <v>5.3241502005677302E-2</v>
      </c>
      <c r="X14" s="20">
        <v>5.5577939821160001E-2</v>
      </c>
      <c r="Y14" s="20">
        <v>4.08771099849988E-2</v>
      </c>
      <c r="Z14" s="20">
        <v>2.3733516182027199E-2</v>
      </c>
      <c r="AA14" s="20">
        <v>5.7014239156762701E-2</v>
      </c>
      <c r="AB14" s="20">
        <v>2.0342167130240299E-2</v>
      </c>
      <c r="AC14" s="20">
        <v>2.6986817626814302E-2</v>
      </c>
      <c r="AD14" s="20">
        <v>7.9909306494960503E-2</v>
      </c>
      <c r="AE14" s="20"/>
      <c r="AF14" s="20">
        <v>3.52181748991073E-2</v>
      </c>
      <c r="AG14" s="20">
        <v>2.32954510052359E-2</v>
      </c>
      <c r="AH14" s="20">
        <v>9.87369235136734E-2</v>
      </c>
      <c r="AI14" s="20"/>
      <c r="AJ14" s="20">
        <v>2.8678610297527898E-2</v>
      </c>
      <c r="AK14" s="20">
        <v>1.8896515115662101E-2</v>
      </c>
      <c r="AL14" s="20">
        <v>4.9329582825045203E-2</v>
      </c>
      <c r="AM14" s="20">
        <v>3.1801960849776399E-2</v>
      </c>
      <c r="AN14" s="20">
        <v>0.10502246033941499</v>
      </c>
      <c r="AO14" s="20"/>
      <c r="AP14" s="20">
        <v>3.02073561913003E-2</v>
      </c>
      <c r="AQ14" s="20">
        <v>2.8779836090977898E-2</v>
      </c>
      <c r="AR14" s="20">
        <v>2.7557388690374999E-2</v>
      </c>
      <c r="AS14" s="20">
        <v>3.1797888133110901E-2</v>
      </c>
      <c r="AT14" s="20">
        <v>0.14710706304217999</v>
      </c>
      <c r="AU14" s="20"/>
      <c r="AV14" s="20" t="s">
        <v>84</v>
      </c>
      <c r="AW14" s="20">
        <v>4.50255211111339E-2</v>
      </c>
      <c r="AX14" s="20">
        <v>4.7307122323627403E-2</v>
      </c>
      <c r="AY14" s="20">
        <v>1.7596465734916002E-2</v>
      </c>
      <c r="AZ14" s="20">
        <v>4.1527423840149201E-2</v>
      </c>
      <c r="BA14" s="20"/>
      <c r="BB14" s="20">
        <v>4.4326348768024298E-2</v>
      </c>
      <c r="BC14" s="20">
        <v>2.0911513552601301E-2</v>
      </c>
      <c r="BD14" s="20">
        <v>5.2839918589231101E-2</v>
      </c>
      <c r="BE14" s="20"/>
      <c r="BF14" s="20">
        <v>3.4261441777240297E-2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184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177</v>
      </c>
      <c r="C9" s="14">
        <v>0.44383001564526398</v>
      </c>
      <c r="D9" s="14">
        <v>0.444479732998733</v>
      </c>
      <c r="E9" s="14">
        <v>0.44247029207093602</v>
      </c>
      <c r="F9" s="14"/>
      <c r="G9" s="14">
        <v>0.25749902057820201</v>
      </c>
      <c r="H9" s="14">
        <v>0.245533171654545</v>
      </c>
      <c r="I9" s="14">
        <v>0.36808303004976001</v>
      </c>
      <c r="J9" s="14">
        <v>0.48119670072151199</v>
      </c>
      <c r="K9" s="14">
        <v>0.59742851589657897</v>
      </c>
      <c r="L9" s="14">
        <v>0.65682665073978597</v>
      </c>
      <c r="M9" s="14"/>
      <c r="N9" s="14">
        <v>0.39959075185804299</v>
      </c>
      <c r="O9" s="14">
        <v>0.47916072514434599</v>
      </c>
      <c r="P9" s="14">
        <v>0.433558703139651</v>
      </c>
      <c r="Q9" s="14">
        <v>0.459575605607489</v>
      </c>
      <c r="R9" s="14"/>
      <c r="S9" s="14">
        <v>0.33829550722853002</v>
      </c>
      <c r="T9" s="14">
        <v>0.51780791677530602</v>
      </c>
      <c r="U9" s="14">
        <v>0.51317834757667302</v>
      </c>
      <c r="V9" s="14">
        <v>0.56093649264234902</v>
      </c>
      <c r="W9" s="14">
        <v>0.46787204525513598</v>
      </c>
      <c r="X9" s="14">
        <v>0.37929585705212399</v>
      </c>
      <c r="Y9" s="14">
        <v>0.476695503444796</v>
      </c>
      <c r="Z9" s="14">
        <v>0.338035656956233</v>
      </c>
      <c r="AA9" s="14">
        <v>0.38115939613112099</v>
      </c>
      <c r="AB9" s="14">
        <v>0.46182616039045898</v>
      </c>
      <c r="AC9" s="14">
        <v>0.42553297312254201</v>
      </c>
      <c r="AD9" s="14">
        <v>0.47710750159190202</v>
      </c>
      <c r="AE9" s="14"/>
      <c r="AF9" s="14">
        <v>0.62269337995008101</v>
      </c>
      <c r="AG9" s="14">
        <v>0.35563957360169701</v>
      </c>
      <c r="AH9" s="14">
        <v>0.32599384091944</v>
      </c>
      <c r="AI9" s="14"/>
      <c r="AJ9" s="14">
        <v>0.69583425881114802</v>
      </c>
      <c r="AK9" s="14">
        <v>0.170551049150656</v>
      </c>
      <c r="AL9" s="14">
        <v>0.40697070756275799</v>
      </c>
      <c r="AM9" s="14">
        <v>0.79854610259204695</v>
      </c>
      <c r="AN9" s="14">
        <v>0.431205802113234</v>
      </c>
      <c r="AO9" s="14"/>
      <c r="AP9" s="14">
        <v>0.71300486514922501</v>
      </c>
      <c r="AQ9" s="14">
        <v>0.122743787115234</v>
      </c>
      <c r="AR9" s="14">
        <v>0.47925270757984001</v>
      </c>
      <c r="AS9" s="14">
        <v>0.74884276811597705</v>
      </c>
      <c r="AT9" s="14">
        <v>0.640362043899661</v>
      </c>
      <c r="AU9" s="14"/>
      <c r="AV9" s="14" t="s">
        <v>84</v>
      </c>
      <c r="AW9" s="14">
        <v>0.44854420432834102</v>
      </c>
      <c r="AX9" s="14">
        <v>0.37412304206899899</v>
      </c>
      <c r="AY9" s="14">
        <v>0.27461716110020601</v>
      </c>
      <c r="AZ9" s="14">
        <v>0.29387170992897099</v>
      </c>
      <c r="BA9" s="14"/>
      <c r="BB9" s="14">
        <v>0.216137402531133</v>
      </c>
      <c r="BC9" s="14">
        <v>0.86661888917018903</v>
      </c>
      <c r="BD9" s="14">
        <v>0.76424707512040602</v>
      </c>
      <c r="BE9" s="14"/>
      <c r="BF9" s="14">
        <v>0.63226250509334103</v>
      </c>
    </row>
    <row r="10" spans="2:58" x14ac:dyDescent="0.35">
      <c r="B10" s="15" t="s">
        <v>178</v>
      </c>
      <c r="C10" s="14">
        <v>0.13965519520046901</v>
      </c>
      <c r="D10" s="14">
        <v>0.12931781121900601</v>
      </c>
      <c r="E10" s="14">
        <v>0.15018176872313799</v>
      </c>
      <c r="F10" s="14"/>
      <c r="G10" s="14">
        <v>0.18599492271871901</v>
      </c>
      <c r="H10" s="14">
        <v>0.11687237127377401</v>
      </c>
      <c r="I10" s="14">
        <v>0.17072884706435201</v>
      </c>
      <c r="J10" s="14">
        <v>0.13436934100467901</v>
      </c>
      <c r="K10" s="14">
        <v>0.13056212474255799</v>
      </c>
      <c r="L10" s="14">
        <v>0.112508667071443</v>
      </c>
      <c r="M10" s="14"/>
      <c r="N10" s="14">
        <v>0.154538470272122</v>
      </c>
      <c r="O10" s="14">
        <v>0.121099151788413</v>
      </c>
      <c r="P10" s="14">
        <v>0.137176012067041</v>
      </c>
      <c r="Q10" s="14">
        <v>0.14758236347932699</v>
      </c>
      <c r="R10" s="14"/>
      <c r="S10" s="14">
        <v>0.11994833371420401</v>
      </c>
      <c r="T10" s="14">
        <v>0.11194563813672601</v>
      </c>
      <c r="U10" s="14">
        <v>0.110128069882909</v>
      </c>
      <c r="V10" s="14">
        <v>0.12746554066486099</v>
      </c>
      <c r="W10" s="14">
        <v>0.135754169590833</v>
      </c>
      <c r="X10" s="14">
        <v>0.11459422864603799</v>
      </c>
      <c r="Y10" s="14">
        <v>0.20369571981551099</v>
      </c>
      <c r="Z10" s="14">
        <v>0.18993752200647601</v>
      </c>
      <c r="AA10" s="14">
        <v>0.121591372925192</v>
      </c>
      <c r="AB10" s="14">
        <v>0.19921779239634901</v>
      </c>
      <c r="AC10" s="14">
        <v>0.149516268208467</v>
      </c>
      <c r="AD10" s="14">
        <v>0.184949627011814</v>
      </c>
      <c r="AE10" s="14"/>
      <c r="AF10" s="14">
        <v>8.9486264473553997E-2</v>
      </c>
      <c r="AG10" s="14">
        <v>0.16890071710913199</v>
      </c>
      <c r="AH10" s="14">
        <v>0.14340488161422801</v>
      </c>
      <c r="AI10" s="14"/>
      <c r="AJ10" s="14">
        <v>8.5471053186321505E-2</v>
      </c>
      <c r="AK10" s="14">
        <v>0.133089733112951</v>
      </c>
      <c r="AL10" s="14">
        <v>0.26464545362825598</v>
      </c>
      <c r="AM10" s="14">
        <v>6.7961524208391799E-2</v>
      </c>
      <c r="AN10" s="14">
        <v>0.131989100623017</v>
      </c>
      <c r="AO10" s="14"/>
      <c r="AP10" s="14">
        <v>8.9582849152514396E-2</v>
      </c>
      <c r="AQ10" s="14">
        <v>0.15853668241838401</v>
      </c>
      <c r="AR10" s="14">
        <v>0.20357968056880099</v>
      </c>
      <c r="AS10" s="14">
        <v>0.10451152762622901</v>
      </c>
      <c r="AT10" s="14">
        <v>0.113151876017156</v>
      </c>
      <c r="AU10" s="14"/>
      <c r="AV10" s="14" t="s">
        <v>84</v>
      </c>
      <c r="AW10" s="14">
        <v>0.142173641732769</v>
      </c>
      <c r="AX10" s="14">
        <v>0.168668543185615</v>
      </c>
      <c r="AY10" s="14">
        <v>0.168032684334701</v>
      </c>
      <c r="AZ10" s="14">
        <v>3.9187375849969799E-2</v>
      </c>
      <c r="BA10" s="14"/>
      <c r="BB10" s="14">
        <v>0.16247229971647101</v>
      </c>
      <c r="BC10" s="14">
        <v>5.29462786114012E-2</v>
      </c>
      <c r="BD10" s="14">
        <v>9.0231151408383004E-2</v>
      </c>
      <c r="BE10" s="14"/>
      <c r="BF10" s="14">
        <v>9.4408634745230702E-2</v>
      </c>
    </row>
    <row r="11" spans="2:58" x14ac:dyDescent="0.35">
      <c r="B11" s="15" t="s">
        <v>179</v>
      </c>
      <c r="C11" s="14">
        <v>0.14280131428790499</v>
      </c>
      <c r="D11" s="14">
        <v>0.15229845510505199</v>
      </c>
      <c r="E11" s="14">
        <v>0.13393087986343299</v>
      </c>
      <c r="F11" s="14"/>
      <c r="G11" s="14">
        <v>0.20797697505961699</v>
      </c>
      <c r="H11" s="14">
        <v>0.20648111826836801</v>
      </c>
      <c r="I11" s="14">
        <v>0.136529433977299</v>
      </c>
      <c r="J11" s="14">
        <v>0.12994887910028799</v>
      </c>
      <c r="K11" s="14">
        <v>0.11386416293944</v>
      </c>
      <c r="L11" s="14">
        <v>8.2702136688439995E-2</v>
      </c>
      <c r="M11" s="14"/>
      <c r="N11" s="14">
        <v>0.142938029484486</v>
      </c>
      <c r="O11" s="14">
        <v>0.155928133380239</v>
      </c>
      <c r="P11" s="14">
        <v>0.138041791736912</v>
      </c>
      <c r="Q11" s="14">
        <v>0.13573404645305001</v>
      </c>
      <c r="R11" s="14"/>
      <c r="S11" s="14">
        <v>0.19022113110486799</v>
      </c>
      <c r="T11" s="14">
        <v>0.11453103381304899</v>
      </c>
      <c r="U11" s="14">
        <v>0.116704114262415</v>
      </c>
      <c r="V11" s="14">
        <v>0.13809999093332201</v>
      </c>
      <c r="W11" s="14">
        <v>0.13954999734595899</v>
      </c>
      <c r="X11" s="14">
        <v>0.18515592788896401</v>
      </c>
      <c r="Y11" s="14">
        <v>9.2538938931485598E-2</v>
      </c>
      <c r="Z11" s="14">
        <v>0.14948694955767999</v>
      </c>
      <c r="AA11" s="14">
        <v>0.12150368324123</v>
      </c>
      <c r="AB11" s="14">
        <v>0.14147063967776899</v>
      </c>
      <c r="AC11" s="14">
        <v>0.159738513934301</v>
      </c>
      <c r="AD11" s="14">
        <v>0.18687954942426999</v>
      </c>
      <c r="AE11" s="14"/>
      <c r="AF11" s="14">
        <v>0.111444899275933</v>
      </c>
      <c r="AG11" s="14">
        <v>0.16072206134786601</v>
      </c>
      <c r="AH11" s="14">
        <v>0.173445256524382</v>
      </c>
      <c r="AI11" s="14"/>
      <c r="AJ11" s="14">
        <v>9.5989102903587503E-2</v>
      </c>
      <c r="AK11" s="14">
        <v>0.21608835414983199</v>
      </c>
      <c r="AL11" s="14">
        <v>0.11770717234651</v>
      </c>
      <c r="AM11" s="14">
        <v>6.8232233864436498E-2</v>
      </c>
      <c r="AN11" s="14">
        <v>0.12305507011583899</v>
      </c>
      <c r="AO11" s="14"/>
      <c r="AP11" s="14">
        <v>9.51488942307471E-2</v>
      </c>
      <c r="AQ11" s="14">
        <v>0.210131817796783</v>
      </c>
      <c r="AR11" s="14">
        <v>0.15861240995489101</v>
      </c>
      <c r="AS11" s="14">
        <v>7.8130128456863401E-2</v>
      </c>
      <c r="AT11" s="14">
        <v>6.0532997823712999E-2</v>
      </c>
      <c r="AU11" s="14"/>
      <c r="AV11" s="14" t="s">
        <v>84</v>
      </c>
      <c r="AW11" s="14">
        <v>0.122551103865442</v>
      </c>
      <c r="AX11" s="14">
        <v>0.16326134445069701</v>
      </c>
      <c r="AY11" s="14">
        <v>0.19479759039955799</v>
      </c>
      <c r="AZ11" s="14">
        <v>0.30275491245568797</v>
      </c>
      <c r="BA11" s="14"/>
      <c r="BB11" s="14">
        <v>0.23071200032144901</v>
      </c>
      <c r="BC11" s="14">
        <v>3.8044001950303899E-2</v>
      </c>
      <c r="BD11" s="14">
        <v>7.9377759608885004E-2</v>
      </c>
      <c r="BE11" s="14"/>
      <c r="BF11" s="14">
        <v>0.112660218543281</v>
      </c>
    </row>
    <row r="12" spans="2:58" x14ac:dyDescent="0.35">
      <c r="B12" s="15" t="s">
        <v>180</v>
      </c>
      <c r="C12" s="14">
        <v>0.111854786613215</v>
      </c>
      <c r="D12" s="14">
        <v>0.110059993513589</v>
      </c>
      <c r="E12" s="14">
        <v>0.113022891135362</v>
      </c>
      <c r="F12" s="14"/>
      <c r="G12" s="14">
        <v>0.137598899021766</v>
      </c>
      <c r="H12" s="14">
        <v>0.18155107936521001</v>
      </c>
      <c r="I12" s="14">
        <v>0.118131665197477</v>
      </c>
      <c r="J12" s="14">
        <v>0.108606466098604</v>
      </c>
      <c r="K12" s="14">
        <v>5.7699807227766201E-2</v>
      </c>
      <c r="L12" s="14">
        <v>7.2030172865240896E-2</v>
      </c>
      <c r="M12" s="14"/>
      <c r="N12" s="14">
        <v>0.13837542796421001</v>
      </c>
      <c r="O12" s="14">
        <v>0.10172727826130799</v>
      </c>
      <c r="P12" s="14">
        <v>0.106341955208131</v>
      </c>
      <c r="Q12" s="14">
        <v>9.8677345627623897E-2</v>
      </c>
      <c r="R12" s="14"/>
      <c r="S12" s="14">
        <v>0.12566349178997699</v>
      </c>
      <c r="T12" s="14">
        <v>0.11101778188865501</v>
      </c>
      <c r="U12" s="14">
        <v>0.101764066874072</v>
      </c>
      <c r="V12" s="14">
        <v>7.63236638772299E-2</v>
      </c>
      <c r="W12" s="14">
        <v>9.5482556123919801E-2</v>
      </c>
      <c r="X12" s="14">
        <v>0.14139150644269599</v>
      </c>
      <c r="Y12" s="14">
        <v>7.6289421546945596E-2</v>
      </c>
      <c r="Z12" s="14">
        <v>0.144048837791314</v>
      </c>
      <c r="AA12" s="14">
        <v>0.15710968878709899</v>
      </c>
      <c r="AB12" s="14">
        <v>0.10541446443946099</v>
      </c>
      <c r="AC12" s="14">
        <v>0.12406251095533501</v>
      </c>
      <c r="AD12" s="14">
        <v>1.8919511891927299E-2</v>
      </c>
      <c r="AE12" s="14"/>
      <c r="AF12" s="14">
        <v>6.9511427056581004E-2</v>
      </c>
      <c r="AG12" s="14">
        <v>0.147879644951944</v>
      </c>
      <c r="AH12" s="14">
        <v>0.12704163032730201</v>
      </c>
      <c r="AI12" s="14"/>
      <c r="AJ12" s="14">
        <v>6.6873327488857104E-2</v>
      </c>
      <c r="AK12" s="14">
        <v>0.19464809182300799</v>
      </c>
      <c r="AL12" s="14">
        <v>0.141954104238291</v>
      </c>
      <c r="AM12" s="14">
        <v>3.2628471497918497E-2</v>
      </c>
      <c r="AN12" s="14">
        <v>9.2444348349729505E-2</v>
      </c>
      <c r="AO12" s="14"/>
      <c r="AP12" s="14">
        <v>5.8788837550808597E-2</v>
      </c>
      <c r="AQ12" s="14">
        <v>0.21537882237897901</v>
      </c>
      <c r="AR12" s="14">
        <v>7.4118060833651994E-2</v>
      </c>
      <c r="AS12" s="14">
        <v>2.8263330900509E-2</v>
      </c>
      <c r="AT12" s="14">
        <v>3.31868157840313E-2</v>
      </c>
      <c r="AU12" s="14"/>
      <c r="AV12" s="14" t="s">
        <v>84</v>
      </c>
      <c r="AW12" s="14">
        <v>0.121503820326623</v>
      </c>
      <c r="AX12" s="14">
        <v>0.135569944609997</v>
      </c>
      <c r="AY12" s="14">
        <v>0.14000733824644199</v>
      </c>
      <c r="AZ12" s="14">
        <v>4.7719223617511602E-2</v>
      </c>
      <c r="BA12" s="14"/>
      <c r="BB12" s="14">
        <v>0.236100603214288</v>
      </c>
      <c r="BC12" s="14">
        <v>1.47744017483842E-2</v>
      </c>
      <c r="BD12" s="14">
        <v>2.66566968830396E-2</v>
      </c>
      <c r="BE12" s="14"/>
      <c r="BF12" s="14">
        <v>8.7591630750322197E-2</v>
      </c>
    </row>
    <row r="13" spans="2:58" x14ac:dyDescent="0.35">
      <c r="B13" s="15" t="s">
        <v>181</v>
      </c>
      <c r="C13" s="14">
        <v>0.108085432286894</v>
      </c>
      <c r="D13" s="14">
        <v>0.12765832052970499</v>
      </c>
      <c r="E13" s="14">
        <v>8.9254276669073707E-2</v>
      </c>
      <c r="F13" s="14"/>
      <c r="G13" s="14">
        <v>0.128662090621675</v>
      </c>
      <c r="H13" s="14">
        <v>0.17538055584857101</v>
      </c>
      <c r="I13" s="14">
        <v>0.14099019443475799</v>
      </c>
      <c r="J13" s="14">
        <v>9.7424382351463001E-2</v>
      </c>
      <c r="K13" s="14">
        <v>5.1977390558631903E-2</v>
      </c>
      <c r="L13" s="14">
        <v>5.9365293578058802E-2</v>
      </c>
      <c r="M13" s="14"/>
      <c r="N13" s="14">
        <v>0.118561150188543</v>
      </c>
      <c r="O13" s="14">
        <v>0.108627809100074</v>
      </c>
      <c r="P13" s="14">
        <v>0.122873457155355</v>
      </c>
      <c r="Q13" s="14">
        <v>8.1351662760969404E-2</v>
      </c>
      <c r="R13" s="14"/>
      <c r="S13" s="14">
        <v>0.16225835251727</v>
      </c>
      <c r="T13" s="14">
        <v>7.6143682566145204E-2</v>
      </c>
      <c r="U13" s="14">
        <v>0.109980025664962</v>
      </c>
      <c r="V13" s="14">
        <v>5.3337073693124001E-2</v>
      </c>
      <c r="W13" s="14">
        <v>0.101972273026061</v>
      </c>
      <c r="X13" s="14">
        <v>0.118260354996784</v>
      </c>
      <c r="Y13" s="14">
        <v>9.8048217405009894E-2</v>
      </c>
      <c r="Z13" s="14">
        <v>0.166723656996771</v>
      </c>
      <c r="AA13" s="14">
        <v>0.16716301282231799</v>
      </c>
      <c r="AB13" s="14">
        <v>4.8924394137143903E-2</v>
      </c>
      <c r="AC13" s="14">
        <v>0.104246989300711</v>
      </c>
      <c r="AD13" s="14">
        <v>5.2234503585125797E-2</v>
      </c>
      <c r="AE13" s="14"/>
      <c r="AF13" s="14">
        <v>7.1335802409732599E-2</v>
      </c>
      <c r="AG13" s="14">
        <v>0.13531627445415101</v>
      </c>
      <c r="AH13" s="14">
        <v>9.8946230415361699E-2</v>
      </c>
      <c r="AI13" s="14"/>
      <c r="AJ13" s="14">
        <v>2.56060419842087E-2</v>
      </c>
      <c r="AK13" s="14">
        <v>0.25654235575858098</v>
      </c>
      <c r="AL13" s="14">
        <v>2.7149020689365401E-2</v>
      </c>
      <c r="AM13" s="14">
        <v>3.2631667837206203E-2</v>
      </c>
      <c r="AN13" s="14">
        <v>7.3831926679409896E-2</v>
      </c>
      <c r="AO13" s="14"/>
      <c r="AP13" s="14">
        <v>1.4026615759507E-2</v>
      </c>
      <c r="AQ13" s="14">
        <v>0.25143718654057501</v>
      </c>
      <c r="AR13" s="14">
        <v>5.6804938762403799E-2</v>
      </c>
      <c r="AS13" s="14">
        <v>7.6175793606857896E-3</v>
      </c>
      <c r="AT13" s="14">
        <v>0</v>
      </c>
      <c r="AU13" s="14"/>
      <c r="AV13" s="14" t="s">
        <v>84</v>
      </c>
      <c r="AW13" s="14">
        <v>0.106378320372959</v>
      </c>
      <c r="AX13" s="14">
        <v>0.108723169652093</v>
      </c>
      <c r="AY13" s="14">
        <v>0.17853113640204901</v>
      </c>
      <c r="AZ13" s="14">
        <v>0.27493935430771099</v>
      </c>
      <c r="BA13" s="14"/>
      <c r="BB13" s="14">
        <v>0.10155680897284999</v>
      </c>
      <c r="BC13" s="14">
        <v>6.7049149671201498E-3</v>
      </c>
      <c r="BD13" s="14">
        <v>0</v>
      </c>
      <c r="BE13" s="14"/>
      <c r="BF13" s="14">
        <v>3.8859014309259803E-2</v>
      </c>
    </row>
    <row r="14" spans="2:58" x14ac:dyDescent="0.35">
      <c r="B14" s="15" t="s">
        <v>141</v>
      </c>
      <c r="C14" s="20">
        <v>5.3773255966252299E-2</v>
      </c>
      <c r="D14" s="20">
        <v>3.61856866339135E-2</v>
      </c>
      <c r="E14" s="20">
        <v>7.1139891538057706E-2</v>
      </c>
      <c r="F14" s="20"/>
      <c r="G14" s="20">
        <v>8.2268092000021706E-2</v>
      </c>
      <c r="H14" s="20">
        <v>7.4181703589532397E-2</v>
      </c>
      <c r="I14" s="20">
        <v>6.5536829276353903E-2</v>
      </c>
      <c r="J14" s="20">
        <v>4.8454230723453999E-2</v>
      </c>
      <c r="K14" s="20">
        <v>4.8467998635025399E-2</v>
      </c>
      <c r="L14" s="20">
        <v>1.6567079057031499E-2</v>
      </c>
      <c r="M14" s="20"/>
      <c r="N14" s="20">
        <v>4.5996170232596098E-2</v>
      </c>
      <c r="O14" s="20">
        <v>3.3456902325620298E-2</v>
      </c>
      <c r="P14" s="20">
        <v>6.2008080692910798E-2</v>
      </c>
      <c r="Q14" s="20">
        <v>7.7078976071540004E-2</v>
      </c>
      <c r="R14" s="20"/>
      <c r="S14" s="20">
        <v>6.3613183645150506E-2</v>
      </c>
      <c r="T14" s="20">
        <v>6.8553946820119296E-2</v>
      </c>
      <c r="U14" s="20">
        <v>4.8245375738969302E-2</v>
      </c>
      <c r="V14" s="20">
        <v>4.3837238189114502E-2</v>
      </c>
      <c r="W14" s="20">
        <v>5.9368958658090401E-2</v>
      </c>
      <c r="X14" s="20">
        <v>6.1302124973393997E-2</v>
      </c>
      <c r="Y14" s="20">
        <v>5.2732198856251702E-2</v>
      </c>
      <c r="Z14" s="20">
        <v>1.17673766915256E-2</v>
      </c>
      <c r="AA14" s="20">
        <v>5.1472846093039301E-2</v>
      </c>
      <c r="AB14" s="20">
        <v>4.31465489588179E-2</v>
      </c>
      <c r="AC14" s="20">
        <v>3.6902744478643203E-2</v>
      </c>
      <c r="AD14" s="20">
        <v>7.9909306494960503E-2</v>
      </c>
      <c r="AE14" s="20"/>
      <c r="AF14" s="20">
        <v>3.5528226834118298E-2</v>
      </c>
      <c r="AG14" s="20">
        <v>3.1541728535210603E-2</v>
      </c>
      <c r="AH14" s="20">
        <v>0.13116816019928501</v>
      </c>
      <c r="AI14" s="20"/>
      <c r="AJ14" s="20">
        <v>3.0226215625877101E-2</v>
      </c>
      <c r="AK14" s="20">
        <v>2.9080416004971601E-2</v>
      </c>
      <c r="AL14" s="20">
        <v>4.1573541534819097E-2</v>
      </c>
      <c r="AM14" s="20">
        <v>0</v>
      </c>
      <c r="AN14" s="20">
        <v>0.14747375211877101</v>
      </c>
      <c r="AO14" s="20"/>
      <c r="AP14" s="20">
        <v>2.9447938157198102E-2</v>
      </c>
      <c r="AQ14" s="20">
        <v>4.1771703750045401E-2</v>
      </c>
      <c r="AR14" s="20">
        <v>2.76322023004122E-2</v>
      </c>
      <c r="AS14" s="20">
        <v>3.26346655397362E-2</v>
      </c>
      <c r="AT14" s="20">
        <v>0.15276626647543901</v>
      </c>
      <c r="AU14" s="20"/>
      <c r="AV14" s="20" t="s">
        <v>84</v>
      </c>
      <c r="AW14" s="20">
        <v>5.8848909373865402E-2</v>
      </c>
      <c r="AX14" s="20">
        <v>4.9653956032598798E-2</v>
      </c>
      <c r="AY14" s="20">
        <v>4.40140895170439E-2</v>
      </c>
      <c r="AZ14" s="20">
        <v>4.1527423840149201E-2</v>
      </c>
      <c r="BA14" s="20"/>
      <c r="BB14" s="20">
        <v>5.3020885243808998E-2</v>
      </c>
      <c r="BC14" s="20">
        <v>2.0911513552601301E-2</v>
      </c>
      <c r="BD14" s="20">
        <v>3.9487316979286001E-2</v>
      </c>
      <c r="BE14" s="20"/>
      <c r="BF14" s="20">
        <v>3.4217996558565597E-2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185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177</v>
      </c>
      <c r="C9" s="14">
        <v>0.52106752219824803</v>
      </c>
      <c r="D9" s="14">
        <v>0.54918423298044206</v>
      </c>
      <c r="E9" s="14">
        <v>0.49408409422023403</v>
      </c>
      <c r="F9" s="14"/>
      <c r="G9" s="14">
        <v>0.32478320008089701</v>
      </c>
      <c r="H9" s="14">
        <v>0.40740902174424498</v>
      </c>
      <c r="I9" s="14">
        <v>0.47973898424862099</v>
      </c>
      <c r="J9" s="14">
        <v>0.55314928514865702</v>
      </c>
      <c r="K9" s="14">
        <v>0.68420816753388103</v>
      </c>
      <c r="L9" s="14">
        <v>0.64181182949147098</v>
      </c>
      <c r="M9" s="14"/>
      <c r="N9" s="14">
        <v>0.49147280753033101</v>
      </c>
      <c r="O9" s="14">
        <v>0.55344059597113504</v>
      </c>
      <c r="P9" s="14">
        <v>0.48795436958233601</v>
      </c>
      <c r="Q9" s="14">
        <v>0.54366683463385301</v>
      </c>
      <c r="R9" s="14"/>
      <c r="S9" s="14">
        <v>0.42940653423647901</v>
      </c>
      <c r="T9" s="14">
        <v>0.49985230188524399</v>
      </c>
      <c r="U9" s="14">
        <v>0.55656033802173899</v>
      </c>
      <c r="V9" s="14">
        <v>0.587363525570894</v>
      </c>
      <c r="W9" s="14">
        <v>0.51624070050118798</v>
      </c>
      <c r="X9" s="14">
        <v>0.405376935319127</v>
      </c>
      <c r="Y9" s="14">
        <v>0.58780107270557103</v>
      </c>
      <c r="Z9" s="14">
        <v>0.50989532462265896</v>
      </c>
      <c r="AA9" s="14">
        <v>0.54337979918629098</v>
      </c>
      <c r="AB9" s="14">
        <v>0.57267861808401899</v>
      </c>
      <c r="AC9" s="14">
        <v>0.60349538107480005</v>
      </c>
      <c r="AD9" s="14">
        <v>0.56847819714713199</v>
      </c>
      <c r="AE9" s="14"/>
      <c r="AF9" s="14">
        <v>0.66942400057851603</v>
      </c>
      <c r="AG9" s="14">
        <v>0.46309965706648898</v>
      </c>
      <c r="AH9" s="14">
        <v>0.40756724366472302</v>
      </c>
      <c r="AI9" s="14"/>
      <c r="AJ9" s="14">
        <v>0.66048703960346999</v>
      </c>
      <c r="AK9" s="14">
        <v>0.42204852202826199</v>
      </c>
      <c r="AL9" s="14">
        <v>0.22291208975500101</v>
      </c>
      <c r="AM9" s="14">
        <v>0.864442956659913</v>
      </c>
      <c r="AN9" s="14">
        <v>0.48621087371329802</v>
      </c>
      <c r="AO9" s="14"/>
      <c r="AP9" s="14">
        <v>0.60470053655212497</v>
      </c>
      <c r="AQ9" s="14">
        <v>0.434706251915562</v>
      </c>
      <c r="AR9" s="14">
        <v>0.196769430309049</v>
      </c>
      <c r="AS9" s="14">
        <v>0.73375888651297305</v>
      </c>
      <c r="AT9" s="14">
        <v>0.60398300175372599</v>
      </c>
      <c r="AU9" s="14"/>
      <c r="AV9" s="14" t="s">
        <v>84</v>
      </c>
      <c r="AW9" s="14">
        <v>0.53434182645130401</v>
      </c>
      <c r="AX9" s="14">
        <v>0.46345115308653401</v>
      </c>
      <c r="AY9" s="14">
        <v>0.39321180094570801</v>
      </c>
      <c r="AZ9" s="14">
        <v>0.39679579262540399</v>
      </c>
      <c r="BA9" s="14"/>
      <c r="BB9" s="14">
        <v>0.55477389775453001</v>
      </c>
      <c r="BC9" s="14">
        <v>0.83504224001092098</v>
      </c>
      <c r="BD9" s="14">
        <v>0.77585150066040698</v>
      </c>
      <c r="BE9" s="14"/>
      <c r="BF9" s="14">
        <v>0.68345033416419299</v>
      </c>
    </row>
    <row r="10" spans="2:58" x14ac:dyDescent="0.35">
      <c r="B10" s="15" t="s">
        <v>178</v>
      </c>
      <c r="C10" s="14">
        <v>0.18682214296865601</v>
      </c>
      <c r="D10" s="14">
        <v>0.179421972338731</v>
      </c>
      <c r="E10" s="14">
        <v>0.19359198145506001</v>
      </c>
      <c r="F10" s="14"/>
      <c r="G10" s="14">
        <v>0.21730997393139401</v>
      </c>
      <c r="H10" s="14">
        <v>0.21318908922900801</v>
      </c>
      <c r="I10" s="14">
        <v>0.210590994291776</v>
      </c>
      <c r="J10" s="14">
        <v>0.19826981984706199</v>
      </c>
      <c r="K10" s="14">
        <v>0.132302253456344</v>
      </c>
      <c r="L10" s="14">
        <v>0.15311218494131901</v>
      </c>
      <c r="M10" s="14"/>
      <c r="N10" s="14">
        <v>0.208254750753118</v>
      </c>
      <c r="O10" s="14">
        <v>0.18744092521355399</v>
      </c>
      <c r="P10" s="14">
        <v>0.223358966823128</v>
      </c>
      <c r="Q10" s="14">
        <v>0.134197683828187</v>
      </c>
      <c r="R10" s="14"/>
      <c r="S10" s="14">
        <v>0.219948986148119</v>
      </c>
      <c r="T10" s="14">
        <v>0.182254832857177</v>
      </c>
      <c r="U10" s="14">
        <v>0.22246239467488499</v>
      </c>
      <c r="V10" s="14">
        <v>0.17896316257034101</v>
      </c>
      <c r="W10" s="14">
        <v>0.209041261058525</v>
      </c>
      <c r="X10" s="14">
        <v>0.19232423078296201</v>
      </c>
      <c r="Y10" s="14">
        <v>0.15838245115896099</v>
      </c>
      <c r="Z10" s="14">
        <v>0.235672995282245</v>
      </c>
      <c r="AA10" s="14">
        <v>0.15134019951438499</v>
      </c>
      <c r="AB10" s="14">
        <v>0.167183325095625</v>
      </c>
      <c r="AC10" s="14">
        <v>0.17165645572365601</v>
      </c>
      <c r="AD10" s="14">
        <v>0.136892824823033</v>
      </c>
      <c r="AE10" s="14"/>
      <c r="AF10" s="14">
        <v>0.14046220294714701</v>
      </c>
      <c r="AG10" s="14">
        <v>0.22428323188983501</v>
      </c>
      <c r="AH10" s="14">
        <v>0.175975113200218</v>
      </c>
      <c r="AI10" s="14"/>
      <c r="AJ10" s="14">
        <v>0.13909165461665399</v>
      </c>
      <c r="AK10" s="14">
        <v>0.25039989956028003</v>
      </c>
      <c r="AL10" s="14">
        <v>0.243612382498715</v>
      </c>
      <c r="AM10" s="14">
        <v>6.6910780809051495E-2</v>
      </c>
      <c r="AN10" s="14">
        <v>0.15355155885890501</v>
      </c>
      <c r="AO10" s="14"/>
      <c r="AP10" s="14">
        <v>0.157812230191227</v>
      </c>
      <c r="AQ10" s="14">
        <v>0.25982757650160998</v>
      </c>
      <c r="AR10" s="14">
        <v>0.19027088902501499</v>
      </c>
      <c r="AS10" s="14">
        <v>9.0444599955180296E-2</v>
      </c>
      <c r="AT10" s="14">
        <v>8.9616933765819307E-2</v>
      </c>
      <c r="AU10" s="14"/>
      <c r="AV10" s="14" t="s">
        <v>84</v>
      </c>
      <c r="AW10" s="14">
        <v>0.206008059749691</v>
      </c>
      <c r="AX10" s="14">
        <v>0.21572759080618401</v>
      </c>
      <c r="AY10" s="14">
        <v>0.21946328437763801</v>
      </c>
      <c r="AZ10" s="14">
        <v>0.19764086379373999</v>
      </c>
      <c r="BA10" s="14"/>
      <c r="BB10" s="14">
        <v>0.22702343719852</v>
      </c>
      <c r="BC10" s="14">
        <v>6.8441964375702394E-2</v>
      </c>
      <c r="BD10" s="14">
        <v>7.8081167353164296E-2</v>
      </c>
      <c r="BE10" s="14"/>
      <c r="BF10" s="14">
        <v>0.123727087249327</v>
      </c>
    </row>
    <row r="11" spans="2:58" x14ac:dyDescent="0.35">
      <c r="B11" s="15" t="s">
        <v>179</v>
      </c>
      <c r="C11" s="14">
        <v>0.138426513557874</v>
      </c>
      <c r="D11" s="14">
        <v>0.13829909737496099</v>
      </c>
      <c r="E11" s="14">
        <v>0.138959924238235</v>
      </c>
      <c r="F11" s="14"/>
      <c r="G11" s="14">
        <v>0.19825098285321299</v>
      </c>
      <c r="H11" s="14">
        <v>0.17052888167038899</v>
      </c>
      <c r="I11" s="14">
        <v>0.145447907301026</v>
      </c>
      <c r="J11" s="14">
        <v>0.12880181249199599</v>
      </c>
      <c r="K11" s="14">
        <v>7.0416665087558797E-2</v>
      </c>
      <c r="L11" s="14">
        <v>0.12038949941856</v>
      </c>
      <c r="M11" s="14"/>
      <c r="N11" s="14">
        <v>0.14728633734607699</v>
      </c>
      <c r="O11" s="14">
        <v>0.11788863564064</v>
      </c>
      <c r="P11" s="14">
        <v>0.135730722909394</v>
      </c>
      <c r="Q11" s="14">
        <v>0.153208733856152</v>
      </c>
      <c r="R11" s="14"/>
      <c r="S11" s="14">
        <v>0.17675931786492899</v>
      </c>
      <c r="T11" s="14">
        <v>0.143678380853973</v>
      </c>
      <c r="U11" s="14">
        <v>0.106484198261421</v>
      </c>
      <c r="V11" s="14">
        <v>0.102274145231665</v>
      </c>
      <c r="W11" s="14">
        <v>0.114629259207537</v>
      </c>
      <c r="X11" s="14">
        <v>0.17330409716461201</v>
      </c>
      <c r="Y11" s="14">
        <v>0.11332415935564399</v>
      </c>
      <c r="Z11" s="14">
        <v>0.16371234831026199</v>
      </c>
      <c r="AA11" s="14">
        <v>0.16419340581678499</v>
      </c>
      <c r="AB11" s="14">
        <v>0.120591590519373</v>
      </c>
      <c r="AC11" s="14">
        <v>0.121824357685243</v>
      </c>
      <c r="AD11" s="14">
        <v>0.101374247088532</v>
      </c>
      <c r="AE11" s="14"/>
      <c r="AF11" s="14">
        <v>9.2094498811691794E-2</v>
      </c>
      <c r="AG11" s="14">
        <v>0.17250585034184701</v>
      </c>
      <c r="AH11" s="14">
        <v>0.15062834621731</v>
      </c>
      <c r="AI11" s="14"/>
      <c r="AJ11" s="14">
        <v>0.10229481778975499</v>
      </c>
      <c r="AK11" s="14">
        <v>0.17612789325366199</v>
      </c>
      <c r="AL11" s="14">
        <v>0.23751207321053899</v>
      </c>
      <c r="AM11" s="14">
        <v>3.4613612874537299E-2</v>
      </c>
      <c r="AN11" s="14">
        <v>0.11468055952805301</v>
      </c>
      <c r="AO11" s="14"/>
      <c r="AP11" s="14">
        <v>0.12513165790042799</v>
      </c>
      <c r="AQ11" s="14">
        <v>0.16306668167366301</v>
      </c>
      <c r="AR11" s="14">
        <v>0.24568204969951099</v>
      </c>
      <c r="AS11" s="14">
        <v>9.7672763590492401E-2</v>
      </c>
      <c r="AT11" s="14">
        <v>7.8712607108371302E-2</v>
      </c>
      <c r="AU11" s="14"/>
      <c r="AV11" s="14" t="s">
        <v>84</v>
      </c>
      <c r="AW11" s="14">
        <v>0.11130277629551399</v>
      </c>
      <c r="AX11" s="14">
        <v>0.16370866780944299</v>
      </c>
      <c r="AY11" s="14">
        <v>0.222025216251302</v>
      </c>
      <c r="AZ11" s="14">
        <v>0.20075361058650701</v>
      </c>
      <c r="BA11" s="14"/>
      <c r="BB11" s="14">
        <v>9.9070151611845098E-2</v>
      </c>
      <c r="BC11" s="14">
        <v>5.3927883060285099E-2</v>
      </c>
      <c r="BD11" s="14">
        <v>5.4379288283273798E-2</v>
      </c>
      <c r="BE11" s="14"/>
      <c r="BF11" s="14">
        <v>9.2486642383313805E-2</v>
      </c>
    </row>
    <row r="12" spans="2:58" x14ac:dyDescent="0.35">
      <c r="B12" s="15" t="s">
        <v>180</v>
      </c>
      <c r="C12" s="14">
        <v>4.8177300386776797E-2</v>
      </c>
      <c r="D12" s="14">
        <v>5.5346900299493101E-2</v>
      </c>
      <c r="E12" s="14">
        <v>4.0386526267483097E-2</v>
      </c>
      <c r="F12" s="14"/>
      <c r="G12" s="14">
        <v>8.5108137698425707E-2</v>
      </c>
      <c r="H12" s="14">
        <v>7.2146329392721906E-2</v>
      </c>
      <c r="I12" s="14">
        <v>4.3849538336939303E-2</v>
      </c>
      <c r="J12" s="14">
        <v>4.2403970316294302E-2</v>
      </c>
      <c r="K12" s="14">
        <v>1.7506277229372098E-2</v>
      </c>
      <c r="L12" s="14">
        <v>3.2965095065074702E-2</v>
      </c>
      <c r="M12" s="14"/>
      <c r="N12" s="14">
        <v>5.7090802692259197E-2</v>
      </c>
      <c r="O12" s="14">
        <v>5.2482510144340702E-2</v>
      </c>
      <c r="P12" s="14">
        <v>4.3998267744804302E-2</v>
      </c>
      <c r="Q12" s="14">
        <v>3.8591602456761097E-2</v>
      </c>
      <c r="R12" s="14"/>
      <c r="S12" s="14">
        <v>7.4122980130581398E-2</v>
      </c>
      <c r="T12" s="14">
        <v>6.3566917870641101E-2</v>
      </c>
      <c r="U12" s="14">
        <v>3.5208533311951999E-2</v>
      </c>
      <c r="V12" s="14">
        <v>3.2517305669777098E-2</v>
      </c>
      <c r="W12" s="14">
        <v>5.3222721527661297E-2</v>
      </c>
      <c r="X12" s="14">
        <v>9.5861365319069594E-2</v>
      </c>
      <c r="Y12" s="14">
        <v>1.0664097281851199E-2</v>
      </c>
      <c r="Z12" s="14">
        <v>1.1141773835945201E-2</v>
      </c>
      <c r="AA12" s="14">
        <v>3.45870928640497E-2</v>
      </c>
      <c r="AB12" s="14">
        <v>3.77547500384195E-2</v>
      </c>
      <c r="AC12" s="14">
        <v>2.9110166924784901E-2</v>
      </c>
      <c r="AD12" s="14">
        <v>4.9259932463443498E-2</v>
      </c>
      <c r="AE12" s="14"/>
      <c r="AF12" s="14">
        <v>3.1171161066871601E-2</v>
      </c>
      <c r="AG12" s="14">
        <v>6.4312900193645897E-2</v>
      </c>
      <c r="AH12" s="14">
        <v>4.47331615690095E-2</v>
      </c>
      <c r="AI12" s="14"/>
      <c r="AJ12" s="14">
        <v>2.6955419349556298E-2</v>
      </c>
      <c r="AK12" s="14">
        <v>7.2465951311798907E-2</v>
      </c>
      <c r="AL12" s="14">
        <v>0.16027886525228899</v>
      </c>
      <c r="AM12" s="14">
        <v>0</v>
      </c>
      <c r="AN12" s="14">
        <v>2.0462887360794501E-2</v>
      </c>
      <c r="AO12" s="14"/>
      <c r="AP12" s="14">
        <v>2.6767881488890099E-2</v>
      </c>
      <c r="AQ12" s="14">
        <v>6.0137018734230899E-2</v>
      </c>
      <c r="AR12" s="14">
        <v>0.19435978584215899</v>
      </c>
      <c r="AS12" s="14">
        <v>8.8426437221126707E-3</v>
      </c>
      <c r="AT12" s="14">
        <v>9.8482263189406897E-3</v>
      </c>
      <c r="AU12" s="14"/>
      <c r="AV12" s="14" t="s">
        <v>84</v>
      </c>
      <c r="AW12" s="14">
        <v>4.59131217700997E-2</v>
      </c>
      <c r="AX12" s="14">
        <v>4.68082965284786E-2</v>
      </c>
      <c r="AY12" s="14">
        <v>7.64456962376594E-2</v>
      </c>
      <c r="AZ12" s="14">
        <v>8.0616984292467594E-2</v>
      </c>
      <c r="BA12" s="14"/>
      <c r="BB12" s="14">
        <v>4.68091970741547E-2</v>
      </c>
      <c r="BC12" s="14">
        <v>0</v>
      </c>
      <c r="BD12" s="14">
        <v>0</v>
      </c>
      <c r="BE12" s="14"/>
      <c r="BF12" s="14">
        <v>2.8049103131891899E-2</v>
      </c>
    </row>
    <row r="13" spans="2:58" x14ac:dyDescent="0.35">
      <c r="B13" s="15" t="s">
        <v>181</v>
      </c>
      <c r="C13" s="14">
        <v>1.82727163494277E-2</v>
      </c>
      <c r="D13" s="14">
        <v>2.3368716747869001E-2</v>
      </c>
      <c r="E13" s="14">
        <v>1.33406941234886E-2</v>
      </c>
      <c r="F13" s="14"/>
      <c r="G13" s="14">
        <v>3.8459966646363301E-2</v>
      </c>
      <c r="H13" s="14">
        <v>2.2528254239259402E-2</v>
      </c>
      <c r="I13" s="14">
        <v>3.0460325272743401E-2</v>
      </c>
      <c r="J13" s="14">
        <v>1.11426274120934E-2</v>
      </c>
      <c r="K13" s="14">
        <v>0</v>
      </c>
      <c r="L13" s="14">
        <v>9.5731495164221494E-3</v>
      </c>
      <c r="M13" s="14"/>
      <c r="N13" s="14">
        <v>2.7089180275917502E-2</v>
      </c>
      <c r="O13" s="14">
        <v>1.77442031099855E-2</v>
      </c>
      <c r="P13" s="14">
        <v>1.3029389243620199E-2</v>
      </c>
      <c r="Q13" s="14">
        <v>1.4227049923864799E-2</v>
      </c>
      <c r="R13" s="14"/>
      <c r="S13" s="14">
        <v>2.62804832936838E-2</v>
      </c>
      <c r="T13" s="14">
        <v>1.54456986344612E-2</v>
      </c>
      <c r="U13" s="14">
        <v>2.41621446816709E-2</v>
      </c>
      <c r="V13" s="14">
        <v>5.5434656934655498E-3</v>
      </c>
      <c r="W13" s="14">
        <v>7.4552263494957298E-3</v>
      </c>
      <c r="X13" s="14">
        <v>3.3416966408395997E-2</v>
      </c>
      <c r="Y13" s="14">
        <v>3.08081686407554E-2</v>
      </c>
      <c r="Z13" s="14">
        <v>4.3931735911221903E-2</v>
      </c>
      <c r="AA13" s="14">
        <v>9.5943510622724902E-3</v>
      </c>
      <c r="AB13" s="14">
        <v>1.0083723552817401E-2</v>
      </c>
      <c r="AC13" s="14">
        <v>8.81898394483587E-3</v>
      </c>
      <c r="AD13" s="14">
        <v>0</v>
      </c>
      <c r="AE13" s="14"/>
      <c r="AF13" s="14">
        <v>1.3718470182566901E-2</v>
      </c>
      <c r="AG13" s="14">
        <v>2.04386898760919E-2</v>
      </c>
      <c r="AH13" s="14">
        <v>1.9838309197570101E-2</v>
      </c>
      <c r="AI13" s="14"/>
      <c r="AJ13" s="14">
        <v>1.3194710568083599E-2</v>
      </c>
      <c r="AK13" s="14">
        <v>2.1325415711383602E-2</v>
      </c>
      <c r="AL13" s="14">
        <v>7.7458638351099396E-2</v>
      </c>
      <c r="AM13" s="14">
        <v>3.40326496564985E-2</v>
      </c>
      <c r="AN13" s="14">
        <v>8.1642733002786506E-3</v>
      </c>
      <c r="AO13" s="14"/>
      <c r="AP13" s="14">
        <v>1.1182227599243999E-2</v>
      </c>
      <c r="AQ13" s="14">
        <v>1.0359461264204501E-2</v>
      </c>
      <c r="AR13" s="14">
        <v>0.131417254423663</v>
      </c>
      <c r="AS13" s="14">
        <v>7.7848830419984701E-3</v>
      </c>
      <c r="AT13" s="14">
        <v>5.0234704820888596E-3</v>
      </c>
      <c r="AU13" s="14"/>
      <c r="AV13" s="14" t="s">
        <v>84</v>
      </c>
      <c r="AW13" s="14">
        <v>1.4665350817802E-2</v>
      </c>
      <c r="AX13" s="14">
        <v>2.81468437345424E-2</v>
      </c>
      <c r="AY13" s="14">
        <v>2.1974056155446401E-2</v>
      </c>
      <c r="AZ13" s="14">
        <v>3.4946101244221699E-2</v>
      </c>
      <c r="BA13" s="14"/>
      <c r="BB13" s="14">
        <v>9.47201278395296E-3</v>
      </c>
      <c r="BC13" s="14">
        <v>6.7049149671201498E-3</v>
      </c>
      <c r="BD13" s="14">
        <v>1.24116388464063E-2</v>
      </c>
      <c r="BE13" s="14"/>
      <c r="BF13" s="14">
        <v>1.8992434547938902E-2</v>
      </c>
    </row>
    <row r="14" spans="2:58" x14ac:dyDescent="0.35">
      <c r="B14" s="15" t="s">
        <v>141</v>
      </c>
      <c r="C14" s="20">
        <v>8.7233804539016899E-2</v>
      </c>
      <c r="D14" s="20">
        <v>5.4379080258503402E-2</v>
      </c>
      <c r="E14" s="20">
        <v>0.119636779695499</v>
      </c>
      <c r="F14" s="20"/>
      <c r="G14" s="20">
        <v>0.13608773878970701</v>
      </c>
      <c r="H14" s="20">
        <v>0.114198423724377</v>
      </c>
      <c r="I14" s="20">
        <v>8.9912250548893499E-2</v>
      </c>
      <c r="J14" s="20">
        <v>6.6232484783897497E-2</v>
      </c>
      <c r="K14" s="20">
        <v>9.5566636692844098E-2</v>
      </c>
      <c r="L14" s="20">
        <v>4.2148241567152397E-2</v>
      </c>
      <c r="M14" s="20"/>
      <c r="N14" s="20">
        <v>6.8806121402297596E-2</v>
      </c>
      <c r="O14" s="20">
        <v>7.1003129920344799E-2</v>
      </c>
      <c r="P14" s="20">
        <v>9.5928283696717298E-2</v>
      </c>
      <c r="Q14" s="20">
        <v>0.116108095301182</v>
      </c>
      <c r="R14" s="20"/>
      <c r="S14" s="20">
        <v>7.3481698326207406E-2</v>
      </c>
      <c r="T14" s="20">
        <v>9.5201867898502907E-2</v>
      </c>
      <c r="U14" s="20">
        <v>5.5122391048331797E-2</v>
      </c>
      <c r="V14" s="20">
        <v>9.3338395263857399E-2</v>
      </c>
      <c r="W14" s="20">
        <v>9.9410831355593601E-2</v>
      </c>
      <c r="X14" s="20">
        <v>9.9716405005833703E-2</v>
      </c>
      <c r="Y14" s="20">
        <v>9.9020050857217601E-2</v>
      </c>
      <c r="Z14" s="20">
        <v>3.5645822037667502E-2</v>
      </c>
      <c r="AA14" s="20">
        <v>9.6905151556217095E-2</v>
      </c>
      <c r="AB14" s="20">
        <v>9.1707992709744807E-2</v>
      </c>
      <c r="AC14" s="20">
        <v>6.5094654646680503E-2</v>
      </c>
      <c r="AD14" s="20">
        <v>0.14399479847785901</v>
      </c>
      <c r="AE14" s="20"/>
      <c r="AF14" s="20">
        <v>5.3129666413207398E-2</v>
      </c>
      <c r="AG14" s="20">
        <v>5.53596706320914E-2</v>
      </c>
      <c r="AH14" s="20">
        <v>0.20125782615116899</v>
      </c>
      <c r="AI14" s="20"/>
      <c r="AJ14" s="20">
        <v>5.7976358072480701E-2</v>
      </c>
      <c r="AK14" s="20">
        <v>5.76323181346136E-2</v>
      </c>
      <c r="AL14" s="20">
        <v>5.8225950932356697E-2</v>
      </c>
      <c r="AM14" s="20">
        <v>0</v>
      </c>
      <c r="AN14" s="20">
        <v>0.21692984723867101</v>
      </c>
      <c r="AO14" s="20"/>
      <c r="AP14" s="20">
        <v>7.4405466268085002E-2</v>
      </c>
      <c r="AQ14" s="20">
        <v>7.1903009910730106E-2</v>
      </c>
      <c r="AR14" s="20">
        <v>4.15005907006036E-2</v>
      </c>
      <c r="AS14" s="20">
        <v>6.1496223177243597E-2</v>
      </c>
      <c r="AT14" s="20">
        <v>0.212815760571054</v>
      </c>
      <c r="AU14" s="20"/>
      <c r="AV14" s="20" t="s">
        <v>84</v>
      </c>
      <c r="AW14" s="20">
        <v>8.7768864915589204E-2</v>
      </c>
      <c r="AX14" s="20">
        <v>8.2157448034817601E-2</v>
      </c>
      <c r="AY14" s="20">
        <v>6.6879946032246507E-2</v>
      </c>
      <c r="AZ14" s="20">
        <v>8.9246647457660797E-2</v>
      </c>
      <c r="BA14" s="20"/>
      <c r="BB14" s="20">
        <v>6.2851303576997197E-2</v>
      </c>
      <c r="BC14" s="20">
        <v>3.5882997585971597E-2</v>
      </c>
      <c r="BD14" s="20">
        <v>7.9276404856748306E-2</v>
      </c>
      <c r="BE14" s="20"/>
      <c r="BF14" s="20">
        <v>5.32943985233355E-2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186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177</v>
      </c>
      <c r="C9" s="14">
        <v>0.52900793033645299</v>
      </c>
      <c r="D9" s="14">
        <v>0.49919605507832399</v>
      </c>
      <c r="E9" s="14">
        <v>0.55779778687466797</v>
      </c>
      <c r="F9" s="14"/>
      <c r="G9" s="14">
        <v>0.461070600359896</v>
      </c>
      <c r="H9" s="14">
        <v>0.41013891074636299</v>
      </c>
      <c r="I9" s="14">
        <v>0.495999563113247</v>
      </c>
      <c r="J9" s="14">
        <v>0.59053627488919802</v>
      </c>
      <c r="K9" s="14">
        <v>0.56869988252734605</v>
      </c>
      <c r="L9" s="14">
        <v>0.62082311456899697</v>
      </c>
      <c r="M9" s="14"/>
      <c r="N9" s="14">
        <v>0.55161089169934796</v>
      </c>
      <c r="O9" s="14">
        <v>0.59939083350449496</v>
      </c>
      <c r="P9" s="14">
        <v>0.42428455739835402</v>
      </c>
      <c r="Q9" s="14">
        <v>0.52288427004628502</v>
      </c>
      <c r="R9" s="14"/>
      <c r="S9" s="14">
        <v>0.48739206654760597</v>
      </c>
      <c r="T9" s="14">
        <v>0.533430387078487</v>
      </c>
      <c r="U9" s="14">
        <v>0.59952247506563705</v>
      </c>
      <c r="V9" s="14">
        <v>0.40184745592875698</v>
      </c>
      <c r="W9" s="14">
        <v>0.460586698283806</v>
      </c>
      <c r="X9" s="14">
        <v>0.43961658911291301</v>
      </c>
      <c r="Y9" s="14">
        <v>0.57796145164340296</v>
      </c>
      <c r="Z9" s="14">
        <v>0.64485223210531195</v>
      </c>
      <c r="AA9" s="14">
        <v>0.50042648970558301</v>
      </c>
      <c r="AB9" s="14">
        <v>0.69593792426215595</v>
      </c>
      <c r="AC9" s="14">
        <v>0.61627300349710601</v>
      </c>
      <c r="AD9" s="14">
        <v>0.49919891345276801</v>
      </c>
      <c r="AE9" s="14"/>
      <c r="AF9" s="14">
        <v>0.39607718159555</v>
      </c>
      <c r="AG9" s="14">
        <v>0.69378796594181102</v>
      </c>
      <c r="AH9" s="14">
        <v>0.39589368759321197</v>
      </c>
      <c r="AI9" s="14"/>
      <c r="AJ9" s="14">
        <v>0.42880383495276603</v>
      </c>
      <c r="AK9" s="14">
        <v>0.60339170742732895</v>
      </c>
      <c r="AL9" s="14">
        <v>0.69389743644754798</v>
      </c>
      <c r="AM9" s="14">
        <v>0.250246167793233</v>
      </c>
      <c r="AN9" s="14">
        <v>0.46954043789129601</v>
      </c>
      <c r="AO9" s="14"/>
      <c r="AP9" s="14">
        <v>0.47831646210371698</v>
      </c>
      <c r="AQ9" s="14">
        <v>0.59784553436896704</v>
      </c>
      <c r="AR9" s="14">
        <v>0.68667188227053899</v>
      </c>
      <c r="AS9" s="14">
        <v>4.2540805208438899E-2</v>
      </c>
      <c r="AT9" s="14">
        <v>0.57197916551440897</v>
      </c>
      <c r="AU9" s="14"/>
      <c r="AV9" s="14" t="s">
        <v>84</v>
      </c>
      <c r="AW9" s="14">
        <v>0.571885196745194</v>
      </c>
      <c r="AX9" s="14">
        <v>0.57979947033070101</v>
      </c>
      <c r="AY9" s="14">
        <v>0.45280729529554498</v>
      </c>
      <c r="AZ9" s="14">
        <v>0.60722433600308701</v>
      </c>
      <c r="BA9" s="14"/>
      <c r="BB9" s="14">
        <v>0.56892377248454695</v>
      </c>
      <c r="BC9" s="14">
        <v>2.1747590506447801E-2</v>
      </c>
      <c r="BD9" s="14">
        <v>0.58724771427887001</v>
      </c>
      <c r="BE9" s="14"/>
      <c r="BF9" s="14">
        <v>0.38152090752385698</v>
      </c>
    </row>
    <row r="10" spans="2:58" x14ac:dyDescent="0.35">
      <c r="B10" s="15" t="s">
        <v>178</v>
      </c>
      <c r="C10" s="14">
        <v>0.13551351890427099</v>
      </c>
      <c r="D10" s="14">
        <v>0.140132397039197</v>
      </c>
      <c r="E10" s="14">
        <v>0.130382143079187</v>
      </c>
      <c r="F10" s="14"/>
      <c r="G10" s="14">
        <v>0.131065546419424</v>
      </c>
      <c r="H10" s="14">
        <v>0.18357029960684801</v>
      </c>
      <c r="I10" s="14">
        <v>0.12915615366074201</v>
      </c>
      <c r="J10" s="14">
        <v>0.126889756322417</v>
      </c>
      <c r="K10" s="14">
        <v>0.122770018833902</v>
      </c>
      <c r="L10" s="14">
        <v>0.120174399979861</v>
      </c>
      <c r="M10" s="14"/>
      <c r="N10" s="14">
        <v>0.131226737838326</v>
      </c>
      <c r="O10" s="14">
        <v>0.127676605195994</v>
      </c>
      <c r="P10" s="14">
        <v>0.17813571266756101</v>
      </c>
      <c r="Q10" s="14">
        <v>0.109187439555904</v>
      </c>
      <c r="R10" s="14"/>
      <c r="S10" s="14">
        <v>0.162206333499577</v>
      </c>
      <c r="T10" s="14">
        <v>0.100591804557188</v>
      </c>
      <c r="U10" s="14">
        <v>8.6237997290943502E-2</v>
      </c>
      <c r="V10" s="14">
        <v>0.16625160448377799</v>
      </c>
      <c r="W10" s="14">
        <v>0.16938335690548401</v>
      </c>
      <c r="X10" s="14">
        <v>0.19953061893982399</v>
      </c>
      <c r="Y10" s="14">
        <v>0.13573194012846801</v>
      </c>
      <c r="Z10" s="14">
        <v>7.3378118058630107E-2</v>
      </c>
      <c r="AA10" s="14">
        <v>0.15452637513018799</v>
      </c>
      <c r="AB10" s="14">
        <v>9.0609926026229401E-2</v>
      </c>
      <c r="AC10" s="14">
        <v>0.120182979563806</v>
      </c>
      <c r="AD10" s="14">
        <v>0.10223590210967599</v>
      </c>
      <c r="AE10" s="14"/>
      <c r="AF10" s="14">
        <v>0.15515130209912201</v>
      </c>
      <c r="AG10" s="14">
        <v>0.115000060406846</v>
      </c>
      <c r="AH10" s="14">
        <v>0.16699855824681101</v>
      </c>
      <c r="AI10" s="14"/>
      <c r="AJ10" s="14">
        <v>0.15753793145805001</v>
      </c>
      <c r="AK10" s="14">
        <v>0.14014006621105299</v>
      </c>
      <c r="AL10" s="14">
        <v>9.1571289026011707E-2</v>
      </c>
      <c r="AM10" s="14">
        <v>0.13610363745343701</v>
      </c>
      <c r="AN10" s="14">
        <v>0.13073565432683801</v>
      </c>
      <c r="AO10" s="14"/>
      <c r="AP10" s="14">
        <v>0.21046234838015401</v>
      </c>
      <c r="AQ10" s="14">
        <v>0.14558320586163101</v>
      </c>
      <c r="AR10" s="14">
        <v>5.4285846356458702E-2</v>
      </c>
      <c r="AS10" s="14">
        <v>0.108195199069965</v>
      </c>
      <c r="AT10" s="14">
        <v>0.11160011605490699</v>
      </c>
      <c r="AU10" s="14"/>
      <c r="AV10" s="14" t="s">
        <v>84</v>
      </c>
      <c r="AW10" s="14">
        <v>0.109442286763485</v>
      </c>
      <c r="AX10" s="14">
        <v>0.136213120251441</v>
      </c>
      <c r="AY10" s="14">
        <v>0.18386476844854299</v>
      </c>
      <c r="AZ10" s="14">
        <v>0.117344841122695</v>
      </c>
      <c r="BA10" s="14"/>
      <c r="BB10" s="14">
        <v>0.13119266483950301</v>
      </c>
      <c r="BC10" s="14">
        <v>8.9549755473308401E-2</v>
      </c>
      <c r="BD10" s="14">
        <v>0.158803410012548</v>
      </c>
      <c r="BE10" s="14"/>
      <c r="BF10" s="14">
        <v>0.11527045873967499</v>
      </c>
    </row>
    <row r="11" spans="2:58" x14ac:dyDescent="0.35">
      <c r="B11" s="15" t="s">
        <v>179</v>
      </c>
      <c r="C11" s="14">
        <v>0.12027608265239099</v>
      </c>
      <c r="D11" s="14">
        <v>0.144036726257456</v>
      </c>
      <c r="E11" s="14">
        <v>9.7383581745448505E-2</v>
      </c>
      <c r="F11" s="14"/>
      <c r="G11" s="14">
        <v>0.14765426993744801</v>
      </c>
      <c r="H11" s="14">
        <v>0.180869018450449</v>
      </c>
      <c r="I11" s="14">
        <v>0.15413581697196099</v>
      </c>
      <c r="J11" s="14">
        <v>5.3292558594946901E-2</v>
      </c>
      <c r="K11" s="14">
        <v>7.8084520129817203E-2</v>
      </c>
      <c r="L11" s="14">
        <v>0.108250405029869</v>
      </c>
      <c r="M11" s="14"/>
      <c r="N11" s="14">
        <v>0.11743770664570299</v>
      </c>
      <c r="O11" s="14">
        <v>0.10178099264934801</v>
      </c>
      <c r="P11" s="14">
        <v>0.142991810110636</v>
      </c>
      <c r="Q11" s="14">
        <v>0.122759246066956</v>
      </c>
      <c r="R11" s="14"/>
      <c r="S11" s="14">
        <v>0.15896880872916799</v>
      </c>
      <c r="T11" s="14">
        <v>0.113907742503603</v>
      </c>
      <c r="U11" s="14">
        <v>0.115683717945952</v>
      </c>
      <c r="V11" s="14">
        <v>0.13549941504067201</v>
      </c>
      <c r="W11" s="14">
        <v>0.15299917234490901</v>
      </c>
      <c r="X11" s="14">
        <v>0.111032078843128</v>
      </c>
      <c r="Y11" s="14">
        <v>8.4077502325166198E-2</v>
      </c>
      <c r="Z11" s="14">
        <v>9.36147786319554E-2</v>
      </c>
      <c r="AA11" s="14">
        <v>0.13526906905630101</v>
      </c>
      <c r="AB11" s="14">
        <v>9.6296878310320494E-2</v>
      </c>
      <c r="AC11" s="14">
        <v>5.85773383294255E-2</v>
      </c>
      <c r="AD11" s="14">
        <v>0.13715794893129701</v>
      </c>
      <c r="AE11" s="14"/>
      <c r="AF11" s="14">
        <v>0.156235216730054</v>
      </c>
      <c r="AG11" s="14">
        <v>9.1808696960750405E-2</v>
      </c>
      <c r="AH11" s="14">
        <v>0.114650564678202</v>
      </c>
      <c r="AI11" s="14"/>
      <c r="AJ11" s="14">
        <v>0.16292640853837301</v>
      </c>
      <c r="AK11" s="14">
        <v>0.109363246745297</v>
      </c>
      <c r="AL11" s="14">
        <v>7.5077212526612896E-2</v>
      </c>
      <c r="AM11" s="14">
        <v>6.8997714828274603E-2</v>
      </c>
      <c r="AN11" s="14">
        <v>9.0085819226088604E-2</v>
      </c>
      <c r="AO11" s="14"/>
      <c r="AP11" s="14">
        <v>0.14382892018955601</v>
      </c>
      <c r="AQ11" s="14">
        <v>0.117058162113409</v>
      </c>
      <c r="AR11" s="14">
        <v>8.9682745354784293E-2</v>
      </c>
      <c r="AS11" s="14">
        <v>0.21856833929618799</v>
      </c>
      <c r="AT11" s="14">
        <v>7.7200257985555604E-2</v>
      </c>
      <c r="AU11" s="14"/>
      <c r="AV11" s="14" t="s">
        <v>84</v>
      </c>
      <c r="AW11" s="14">
        <v>0.104708836447895</v>
      </c>
      <c r="AX11" s="14">
        <v>0.11718716034669401</v>
      </c>
      <c r="AY11" s="14">
        <v>0.14085788241507399</v>
      </c>
      <c r="AZ11" s="14">
        <v>0.15871301925342701</v>
      </c>
      <c r="BA11" s="14"/>
      <c r="BB11" s="14">
        <v>0.148145488441285</v>
      </c>
      <c r="BC11" s="14">
        <v>0.24333655647505401</v>
      </c>
      <c r="BD11" s="14">
        <v>0.12330227259943</v>
      </c>
      <c r="BE11" s="14"/>
      <c r="BF11" s="14">
        <v>0.16991374418497501</v>
      </c>
    </row>
    <row r="12" spans="2:58" x14ac:dyDescent="0.35">
      <c r="B12" s="15" t="s">
        <v>180</v>
      </c>
      <c r="C12" s="14">
        <v>6.4773122378317699E-2</v>
      </c>
      <c r="D12" s="14">
        <v>7.9930204450471803E-2</v>
      </c>
      <c r="E12" s="14">
        <v>5.0134543298938801E-2</v>
      </c>
      <c r="F12" s="14"/>
      <c r="G12" s="14">
        <v>8.4745127080620195E-2</v>
      </c>
      <c r="H12" s="14">
        <v>8.1615157244596101E-2</v>
      </c>
      <c r="I12" s="14">
        <v>6.4263034015238696E-2</v>
      </c>
      <c r="J12" s="14">
        <v>6.0201327898755999E-2</v>
      </c>
      <c r="K12" s="14">
        <v>6.3206865461611306E-2</v>
      </c>
      <c r="L12" s="14">
        <v>4.2988524014550299E-2</v>
      </c>
      <c r="M12" s="14"/>
      <c r="N12" s="14">
        <v>7.1948769036859095E-2</v>
      </c>
      <c r="O12" s="14">
        <v>4.5762460205968303E-2</v>
      </c>
      <c r="P12" s="14">
        <v>7.5833290445241203E-2</v>
      </c>
      <c r="Q12" s="14">
        <v>6.8251150981280803E-2</v>
      </c>
      <c r="R12" s="14"/>
      <c r="S12" s="14">
        <v>8.2951080416150999E-2</v>
      </c>
      <c r="T12" s="14">
        <v>6.8432575096428694E-2</v>
      </c>
      <c r="U12" s="14">
        <v>4.8361503335205197E-2</v>
      </c>
      <c r="V12" s="14">
        <v>9.6019237025216003E-2</v>
      </c>
      <c r="W12" s="14">
        <v>9.0719780775075698E-2</v>
      </c>
      <c r="X12" s="14">
        <v>6.64686441374438E-2</v>
      </c>
      <c r="Y12" s="14">
        <v>2.7294227572863001E-2</v>
      </c>
      <c r="Z12" s="14">
        <v>7.0672303469225706E-2</v>
      </c>
      <c r="AA12" s="14">
        <v>5.5992918993601398E-2</v>
      </c>
      <c r="AB12" s="14">
        <v>2.7104949018953599E-2</v>
      </c>
      <c r="AC12" s="14">
        <v>4.6232092672009902E-2</v>
      </c>
      <c r="AD12" s="14">
        <v>0.116990957320635</v>
      </c>
      <c r="AE12" s="14"/>
      <c r="AF12" s="14">
        <v>9.5451880433271699E-2</v>
      </c>
      <c r="AG12" s="14">
        <v>3.5997713114599997E-2</v>
      </c>
      <c r="AH12" s="14">
        <v>7.8347229726915601E-2</v>
      </c>
      <c r="AI12" s="14"/>
      <c r="AJ12" s="14">
        <v>8.7592706822219896E-2</v>
      </c>
      <c r="AK12" s="14">
        <v>6.0728858341392397E-2</v>
      </c>
      <c r="AL12" s="14">
        <v>3.5313331570683303E-2</v>
      </c>
      <c r="AM12" s="14">
        <v>0.137175408104518</v>
      </c>
      <c r="AN12" s="14">
        <v>6.9035807429815493E-2</v>
      </c>
      <c r="AO12" s="14"/>
      <c r="AP12" s="14">
        <v>7.6126493860319805E-2</v>
      </c>
      <c r="AQ12" s="14">
        <v>5.4253599504568102E-2</v>
      </c>
      <c r="AR12" s="14">
        <v>3.4580227880325401E-2</v>
      </c>
      <c r="AS12" s="14">
        <v>0.177598721280462</v>
      </c>
      <c r="AT12" s="14">
        <v>4.8327938856787198E-2</v>
      </c>
      <c r="AU12" s="14"/>
      <c r="AV12" s="14" t="s">
        <v>84</v>
      </c>
      <c r="AW12" s="14">
        <v>6.0939994995296003E-2</v>
      </c>
      <c r="AX12" s="14">
        <v>5.8031507663460401E-2</v>
      </c>
      <c r="AY12" s="14">
        <v>8.9523685581691895E-2</v>
      </c>
      <c r="AZ12" s="14">
        <v>7.5190379780641498E-2</v>
      </c>
      <c r="BA12" s="14"/>
      <c r="BB12" s="14">
        <v>6.2842715252125203E-2</v>
      </c>
      <c r="BC12" s="14">
        <v>0.19272382657769099</v>
      </c>
      <c r="BD12" s="14">
        <v>5.2800292711164397E-2</v>
      </c>
      <c r="BE12" s="14"/>
      <c r="BF12" s="14">
        <v>0.10364099514259301</v>
      </c>
    </row>
    <row r="13" spans="2:58" x14ac:dyDescent="0.35">
      <c r="B13" s="15" t="s">
        <v>181</v>
      </c>
      <c r="C13" s="14">
        <v>7.2001886793416806E-2</v>
      </c>
      <c r="D13" s="14">
        <v>9.2305382785580495E-2</v>
      </c>
      <c r="E13" s="14">
        <v>5.2349349844022897E-2</v>
      </c>
      <c r="F13" s="14"/>
      <c r="G13" s="14">
        <v>5.2513108678030801E-2</v>
      </c>
      <c r="H13" s="14">
        <v>4.6393099726816898E-2</v>
      </c>
      <c r="I13" s="14">
        <v>7.3801999386108597E-2</v>
      </c>
      <c r="J13" s="14">
        <v>9.4103721266733997E-2</v>
      </c>
      <c r="K13" s="14">
        <v>9.9770578791191902E-2</v>
      </c>
      <c r="L13" s="14">
        <v>6.7638684399994098E-2</v>
      </c>
      <c r="M13" s="14"/>
      <c r="N13" s="14">
        <v>6.0811325520770301E-2</v>
      </c>
      <c r="O13" s="14">
        <v>6.6117420431224205E-2</v>
      </c>
      <c r="P13" s="14">
        <v>9.3757452609550901E-2</v>
      </c>
      <c r="Q13" s="14">
        <v>7.23928240839085E-2</v>
      </c>
      <c r="R13" s="14"/>
      <c r="S13" s="14">
        <v>5.38505344839975E-2</v>
      </c>
      <c r="T13" s="14">
        <v>8.00738180982241E-2</v>
      </c>
      <c r="U13" s="14">
        <v>8.8959192616124602E-2</v>
      </c>
      <c r="V13" s="14">
        <v>0.112985590244069</v>
      </c>
      <c r="W13" s="14">
        <v>7.3475292454711794E-2</v>
      </c>
      <c r="X13" s="14">
        <v>7.7143548192585995E-2</v>
      </c>
      <c r="Y13" s="14">
        <v>8.8951266329548001E-2</v>
      </c>
      <c r="Z13" s="14">
        <v>6.9334372106685097E-2</v>
      </c>
      <c r="AA13" s="14">
        <v>5.3409792688354503E-2</v>
      </c>
      <c r="AB13" s="14">
        <v>3.1602569218274701E-2</v>
      </c>
      <c r="AC13" s="14">
        <v>0.102641635963302</v>
      </c>
      <c r="AD13" s="14">
        <v>3.0945614610238301E-2</v>
      </c>
      <c r="AE13" s="14"/>
      <c r="AF13" s="14">
        <v>0.14661483168183101</v>
      </c>
      <c r="AG13" s="14">
        <v>2.4559272682346301E-2</v>
      </c>
      <c r="AH13" s="14">
        <v>3.8366952620722303E-2</v>
      </c>
      <c r="AI13" s="14"/>
      <c r="AJ13" s="14">
        <v>0.10982481711373999</v>
      </c>
      <c r="AK13" s="14">
        <v>3.6024585832494099E-2</v>
      </c>
      <c r="AL13" s="14">
        <v>4.6791833490022798E-2</v>
      </c>
      <c r="AM13" s="14">
        <v>0.407477071820537</v>
      </c>
      <c r="AN13" s="14">
        <v>3.5929584380175003E-2</v>
      </c>
      <c r="AO13" s="14"/>
      <c r="AP13" s="14">
        <v>3.4573926889324001E-2</v>
      </c>
      <c r="AQ13" s="14">
        <v>2.41288070283679E-2</v>
      </c>
      <c r="AR13" s="14">
        <v>3.8782729203633702E-2</v>
      </c>
      <c r="AS13" s="14">
        <v>0.42870916523703501</v>
      </c>
      <c r="AT13" s="14">
        <v>0</v>
      </c>
      <c r="AU13" s="14"/>
      <c r="AV13" s="14" t="s">
        <v>84</v>
      </c>
      <c r="AW13" s="14">
        <v>6.7169568036115707E-2</v>
      </c>
      <c r="AX13" s="14">
        <v>4.3685761111882299E-2</v>
      </c>
      <c r="AY13" s="14">
        <v>4.3173890152673498E-2</v>
      </c>
      <c r="AZ13" s="14">
        <v>0</v>
      </c>
      <c r="BA13" s="14"/>
      <c r="BB13" s="14">
        <v>2.7929147106049299E-2</v>
      </c>
      <c r="BC13" s="14">
        <v>0.43085443101549098</v>
      </c>
      <c r="BD13" s="14">
        <v>0</v>
      </c>
      <c r="BE13" s="14"/>
      <c r="BF13" s="14">
        <v>0.173590887425628</v>
      </c>
    </row>
    <row r="14" spans="2:58" x14ac:dyDescent="0.35">
      <c r="B14" s="15" t="s">
        <v>141</v>
      </c>
      <c r="C14" s="20">
        <v>7.8427458935151101E-2</v>
      </c>
      <c r="D14" s="20">
        <v>4.4399234388971399E-2</v>
      </c>
      <c r="E14" s="20">
        <v>0.11195259515773499</v>
      </c>
      <c r="F14" s="20"/>
      <c r="G14" s="20">
        <v>0.12295134752458101</v>
      </c>
      <c r="H14" s="20">
        <v>9.7413514224927306E-2</v>
      </c>
      <c r="I14" s="20">
        <v>8.26434328527028E-2</v>
      </c>
      <c r="J14" s="20">
        <v>7.4976361027947497E-2</v>
      </c>
      <c r="K14" s="20">
        <v>6.7468134256132295E-2</v>
      </c>
      <c r="L14" s="20">
        <v>4.0124872006728998E-2</v>
      </c>
      <c r="M14" s="20"/>
      <c r="N14" s="20">
        <v>6.69645692589938E-2</v>
      </c>
      <c r="O14" s="20">
        <v>5.9271688012970399E-2</v>
      </c>
      <c r="P14" s="20">
        <v>8.4997176768656604E-2</v>
      </c>
      <c r="Q14" s="20">
        <v>0.104525069265666</v>
      </c>
      <c r="R14" s="20"/>
      <c r="S14" s="20">
        <v>5.4631176323500098E-2</v>
      </c>
      <c r="T14" s="20">
        <v>0.103563672666069</v>
      </c>
      <c r="U14" s="20">
        <v>6.1235113746137403E-2</v>
      </c>
      <c r="V14" s="20">
        <v>8.7396697277507401E-2</v>
      </c>
      <c r="W14" s="20">
        <v>5.2835699236013001E-2</v>
      </c>
      <c r="X14" s="20">
        <v>0.106208520774106</v>
      </c>
      <c r="Y14" s="20">
        <v>8.5983612000551907E-2</v>
      </c>
      <c r="Z14" s="20">
        <v>4.8148195628191198E-2</v>
      </c>
      <c r="AA14" s="20">
        <v>0.10037535442597099</v>
      </c>
      <c r="AB14" s="20">
        <v>5.8447753164065801E-2</v>
      </c>
      <c r="AC14" s="20">
        <v>5.60929499743507E-2</v>
      </c>
      <c r="AD14" s="20">
        <v>0.113470663575386</v>
      </c>
      <c r="AE14" s="20"/>
      <c r="AF14" s="20">
        <v>5.04695874601713E-2</v>
      </c>
      <c r="AG14" s="20">
        <v>3.8846290893646801E-2</v>
      </c>
      <c r="AH14" s="20">
        <v>0.20574300713413701</v>
      </c>
      <c r="AI14" s="20"/>
      <c r="AJ14" s="20">
        <v>5.3314301114850901E-2</v>
      </c>
      <c r="AK14" s="20">
        <v>5.0351535442435598E-2</v>
      </c>
      <c r="AL14" s="20">
        <v>5.7348896939121798E-2</v>
      </c>
      <c r="AM14" s="20">
        <v>0</v>
      </c>
      <c r="AN14" s="20">
        <v>0.204672696745787</v>
      </c>
      <c r="AO14" s="20"/>
      <c r="AP14" s="20">
        <v>5.6691848576928799E-2</v>
      </c>
      <c r="AQ14" s="20">
        <v>6.1130691123058002E-2</v>
      </c>
      <c r="AR14" s="20">
        <v>9.5996568934258994E-2</v>
      </c>
      <c r="AS14" s="20">
        <v>2.4387769907911E-2</v>
      </c>
      <c r="AT14" s="20">
        <v>0.190892521588341</v>
      </c>
      <c r="AU14" s="20"/>
      <c r="AV14" s="20" t="s">
        <v>84</v>
      </c>
      <c r="AW14" s="20">
        <v>8.5854117012013995E-2</v>
      </c>
      <c r="AX14" s="20">
        <v>6.5082980295820894E-2</v>
      </c>
      <c r="AY14" s="20">
        <v>8.9772478106471904E-2</v>
      </c>
      <c r="AZ14" s="20">
        <v>4.1527423840149201E-2</v>
      </c>
      <c r="BA14" s="20"/>
      <c r="BB14" s="20">
        <v>6.0966211876490199E-2</v>
      </c>
      <c r="BC14" s="20">
        <v>2.17878399520086E-2</v>
      </c>
      <c r="BD14" s="20">
        <v>7.7846310397987104E-2</v>
      </c>
      <c r="BE14" s="20"/>
      <c r="BF14" s="20">
        <v>5.6063006983271602E-2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G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7" width="20.6328125" customWidth="1"/>
  </cols>
  <sheetData>
    <row r="2" spans="2:7" ht="40" customHeight="1" x14ac:dyDescent="0.35">
      <c r="D2" s="30" t="s">
        <v>192</v>
      </c>
      <c r="E2" s="27"/>
      <c r="F2" s="27"/>
      <c r="G2" s="27"/>
    </row>
    <row r="6" spans="2:7" ht="50" customHeight="1" x14ac:dyDescent="0.35">
      <c r="B6" s="17" t="s">
        <v>15</v>
      </c>
      <c r="C6" s="17" t="s">
        <v>100</v>
      </c>
      <c r="D6" s="17" t="s">
        <v>104</v>
      </c>
      <c r="E6" s="17" t="s">
        <v>102</v>
      </c>
      <c r="F6" s="17" t="s">
        <v>101</v>
      </c>
    </row>
    <row r="7" spans="2:7" x14ac:dyDescent="0.35">
      <c r="B7" s="15" t="s">
        <v>187</v>
      </c>
      <c r="C7" s="14">
        <v>0.60039018281497403</v>
      </c>
      <c r="D7" s="14">
        <v>0.33941411003187</v>
      </c>
      <c r="E7" s="14">
        <v>0.41663029540560798</v>
      </c>
      <c r="F7" s="14">
        <v>0.49621353098923898</v>
      </c>
    </row>
    <row r="8" spans="2:7" x14ac:dyDescent="0.35">
      <c r="B8" s="15" t="s">
        <v>188</v>
      </c>
      <c r="C8" s="14">
        <v>0.145268663302485</v>
      </c>
      <c r="D8" s="14">
        <v>0.16587220148821</v>
      </c>
      <c r="E8" s="14">
        <v>0.25036225677980201</v>
      </c>
      <c r="F8" s="14">
        <v>0.15388564880716199</v>
      </c>
    </row>
    <row r="9" spans="2:7" x14ac:dyDescent="0.35">
      <c r="B9" s="15" t="s">
        <v>189</v>
      </c>
      <c r="C9" s="14">
        <v>0.11080991393041199</v>
      </c>
      <c r="D9" s="14">
        <v>0.163042642247332</v>
      </c>
      <c r="E9" s="14">
        <v>0.16389746187909601</v>
      </c>
      <c r="F9" s="14">
        <v>0.126279802904566</v>
      </c>
    </row>
    <row r="10" spans="2:7" x14ac:dyDescent="0.35">
      <c r="B10" s="15" t="s">
        <v>190</v>
      </c>
      <c r="C10" s="14">
        <v>5.9290672818409301E-2</v>
      </c>
      <c r="D10" s="14">
        <v>0.14321765267361999</v>
      </c>
      <c r="E10" s="14">
        <v>5.7371265207984898E-2</v>
      </c>
      <c r="F10" s="14">
        <v>7.8627038650613795E-2</v>
      </c>
    </row>
    <row r="11" spans="2:7" x14ac:dyDescent="0.35">
      <c r="B11" s="15" t="s">
        <v>191</v>
      </c>
      <c r="C11" s="14">
        <v>4.83301525480355E-2</v>
      </c>
      <c r="D11" s="14">
        <v>0.14567503823762101</v>
      </c>
      <c r="E11" s="14">
        <v>2.4441990844076399E-2</v>
      </c>
      <c r="F11" s="14">
        <v>6.7702886544649094E-2</v>
      </c>
    </row>
    <row r="12" spans="2:7" x14ac:dyDescent="0.35">
      <c r="B12" s="15" t="s">
        <v>141</v>
      </c>
      <c r="C12" s="14">
        <v>3.59104145856829E-2</v>
      </c>
      <c r="D12" s="14">
        <v>4.2778355321347397E-2</v>
      </c>
      <c r="E12" s="14">
        <v>8.7296729883432705E-2</v>
      </c>
      <c r="F12" s="14">
        <v>7.7291092103770498E-2</v>
      </c>
    </row>
    <row r="13" spans="2:7" x14ac:dyDescent="0.35">
      <c r="B13" s="16"/>
      <c r="C13" s="16"/>
      <c r="D13" s="16"/>
      <c r="E13" s="16"/>
      <c r="F13" s="16"/>
    </row>
    <row r="14" spans="2:7" x14ac:dyDescent="0.35">
      <c r="B14" t="s">
        <v>80</v>
      </c>
    </row>
    <row r="15" spans="2:7" x14ac:dyDescent="0.35">
      <c r="B15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193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187</v>
      </c>
      <c r="C9" s="14">
        <v>0.60039018281497403</v>
      </c>
      <c r="D9" s="14">
        <v>0.57821763809817595</v>
      </c>
      <c r="E9" s="14">
        <v>0.62090405601102305</v>
      </c>
      <c r="F9" s="14"/>
      <c r="G9" s="14">
        <v>0.57157803483259895</v>
      </c>
      <c r="H9" s="14">
        <v>0.53289616932132</v>
      </c>
      <c r="I9" s="14">
        <v>0.63553418222282598</v>
      </c>
      <c r="J9" s="14">
        <v>0.68350550027143897</v>
      </c>
      <c r="K9" s="14">
        <v>0.63987083920950605</v>
      </c>
      <c r="L9" s="14">
        <v>0.55157537682259405</v>
      </c>
      <c r="M9" s="14"/>
      <c r="N9" s="14">
        <v>0.578540044930686</v>
      </c>
      <c r="O9" s="14">
        <v>0.63391999557411705</v>
      </c>
      <c r="P9" s="14">
        <v>0.57756777501608603</v>
      </c>
      <c r="Q9" s="14">
        <v>0.61036819451656499</v>
      </c>
      <c r="R9" s="14"/>
      <c r="S9" s="14">
        <v>0.491775849912582</v>
      </c>
      <c r="T9" s="14">
        <v>0.61638954534137302</v>
      </c>
      <c r="U9" s="14">
        <v>0.574297919598173</v>
      </c>
      <c r="V9" s="14">
        <v>0.50304195544718</v>
      </c>
      <c r="W9" s="14">
        <v>0.573881183606476</v>
      </c>
      <c r="X9" s="14">
        <v>0.539299914733535</v>
      </c>
      <c r="Y9" s="14">
        <v>0.66529870290082904</v>
      </c>
      <c r="Z9" s="14">
        <v>0.71316820512692003</v>
      </c>
      <c r="AA9" s="14">
        <v>0.65108592303978097</v>
      </c>
      <c r="AB9" s="14">
        <v>0.70728358684926895</v>
      </c>
      <c r="AC9" s="14">
        <v>0.70656981098429605</v>
      </c>
      <c r="AD9" s="14">
        <v>0.63908522828174597</v>
      </c>
      <c r="AE9" s="14"/>
      <c r="AF9" s="14">
        <v>0.532720620656292</v>
      </c>
      <c r="AG9" s="14">
        <v>0.68158045266095302</v>
      </c>
      <c r="AH9" s="14">
        <v>0.498496244017749</v>
      </c>
      <c r="AI9" s="14"/>
      <c r="AJ9" s="14">
        <v>0.36403829476129701</v>
      </c>
      <c r="AK9" s="14">
        <v>0.75534408143735199</v>
      </c>
      <c r="AL9" s="14">
        <v>0.690648396802933</v>
      </c>
      <c r="AM9" s="14">
        <v>0.83002657486985898</v>
      </c>
      <c r="AN9" s="14">
        <v>0.59798489398069099</v>
      </c>
      <c r="AO9" s="14"/>
      <c r="AP9" s="14">
        <v>8.4692847458505596E-2</v>
      </c>
      <c r="AQ9" s="14">
        <v>0.75312289766584595</v>
      </c>
      <c r="AR9" s="14">
        <v>0.69624765377868902</v>
      </c>
      <c r="AS9" s="14">
        <v>0.66027899485153196</v>
      </c>
      <c r="AT9" s="14">
        <v>0.55664788418819</v>
      </c>
      <c r="AU9" s="14"/>
      <c r="AV9" s="14" t="s">
        <v>84</v>
      </c>
      <c r="AW9" s="14">
        <v>0.65951837543932201</v>
      </c>
      <c r="AX9" s="14">
        <v>0.59030519084981803</v>
      </c>
      <c r="AY9" s="14">
        <v>0.54839925572917103</v>
      </c>
      <c r="AZ9" s="14">
        <v>0.69077556419156905</v>
      </c>
      <c r="BA9" s="14"/>
      <c r="BB9" s="14">
        <v>0.70341587041664999</v>
      </c>
      <c r="BC9" s="14">
        <v>0.61852929900261799</v>
      </c>
      <c r="BD9" s="14">
        <v>0.45883659850612701</v>
      </c>
      <c r="BE9" s="14"/>
      <c r="BF9" s="14">
        <v>0.60611518384426399</v>
      </c>
    </row>
    <row r="10" spans="2:58" x14ac:dyDescent="0.35">
      <c r="B10" s="15" t="s">
        <v>188</v>
      </c>
      <c r="C10" s="14">
        <v>0.145268663302485</v>
      </c>
      <c r="D10" s="14">
        <v>0.15491773733353301</v>
      </c>
      <c r="E10" s="14">
        <v>0.136256861480271</v>
      </c>
      <c r="F10" s="14"/>
      <c r="G10" s="14">
        <v>0.11661492634375401</v>
      </c>
      <c r="H10" s="14">
        <v>0.158241627841715</v>
      </c>
      <c r="I10" s="14">
        <v>0.102255650939795</v>
      </c>
      <c r="J10" s="14">
        <v>0.117617286502027</v>
      </c>
      <c r="K10" s="14">
        <v>0.16014637792414901</v>
      </c>
      <c r="L10" s="14">
        <v>0.20127988953686199</v>
      </c>
      <c r="M10" s="14"/>
      <c r="N10" s="14">
        <v>0.161093457074446</v>
      </c>
      <c r="O10" s="14">
        <v>0.141949186249481</v>
      </c>
      <c r="P10" s="14">
        <v>0.14338607369652201</v>
      </c>
      <c r="Q10" s="14">
        <v>0.135876646323146</v>
      </c>
      <c r="R10" s="14"/>
      <c r="S10" s="14">
        <v>0.14275492425456501</v>
      </c>
      <c r="T10" s="14">
        <v>0.11548909962059201</v>
      </c>
      <c r="U10" s="14">
        <v>0.18392821402109499</v>
      </c>
      <c r="V10" s="14">
        <v>0.176067320662084</v>
      </c>
      <c r="W10" s="14">
        <v>0.14800241887710799</v>
      </c>
      <c r="X10" s="14">
        <v>0.137350514395817</v>
      </c>
      <c r="Y10" s="14">
        <v>0.16445526375879499</v>
      </c>
      <c r="Z10" s="14">
        <v>9.5570845548685904E-2</v>
      </c>
      <c r="AA10" s="14">
        <v>0.17337625530068301</v>
      </c>
      <c r="AB10" s="14">
        <v>0.131266805720019</v>
      </c>
      <c r="AC10" s="14">
        <v>0.104271713918037</v>
      </c>
      <c r="AD10" s="14">
        <v>0.12994662007390401</v>
      </c>
      <c r="AE10" s="14"/>
      <c r="AF10" s="14">
        <v>0.18068843444626101</v>
      </c>
      <c r="AG10" s="14">
        <v>0.12703754642749099</v>
      </c>
      <c r="AH10" s="14">
        <v>0.135084131572799</v>
      </c>
      <c r="AI10" s="14"/>
      <c r="AJ10" s="14">
        <v>0.22486843892934799</v>
      </c>
      <c r="AK10" s="14">
        <v>9.9707838352864106E-2</v>
      </c>
      <c r="AL10" s="14">
        <v>0.16996248227410399</v>
      </c>
      <c r="AM10" s="14">
        <v>0.104138814623866</v>
      </c>
      <c r="AN10" s="14">
        <v>0.121914494526231</v>
      </c>
      <c r="AO10" s="14"/>
      <c r="AP10" s="14">
        <v>0.23546717631938899</v>
      </c>
      <c r="AQ10" s="14">
        <v>0.102840098602036</v>
      </c>
      <c r="AR10" s="14">
        <v>0.16727572416896899</v>
      </c>
      <c r="AS10" s="14">
        <v>0.165349095383549</v>
      </c>
      <c r="AT10" s="14">
        <v>0.18583310991271801</v>
      </c>
      <c r="AU10" s="14"/>
      <c r="AV10" s="14" t="s">
        <v>84</v>
      </c>
      <c r="AW10" s="14">
        <v>0.121050695070479</v>
      </c>
      <c r="AX10" s="14">
        <v>0.151713875276975</v>
      </c>
      <c r="AY10" s="14">
        <v>0.12943886801916099</v>
      </c>
      <c r="AZ10" s="14">
        <v>7.2813499802480197E-2</v>
      </c>
      <c r="BA10" s="14"/>
      <c r="BB10" s="14">
        <v>0.142142752502357</v>
      </c>
      <c r="BC10" s="14">
        <v>0.24417630729743101</v>
      </c>
      <c r="BD10" s="14">
        <v>0.249956764432225</v>
      </c>
      <c r="BE10" s="14"/>
      <c r="BF10" s="14">
        <v>0.214232722351202</v>
      </c>
    </row>
    <row r="11" spans="2:58" x14ac:dyDescent="0.35">
      <c r="B11" s="15" t="s">
        <v>189</v>
      </c>
      <c r="C11" s="14">
        <v>0.11080991393041199</v>
      </c>
      <c r="D11" s="14">
        <v>0.11159654571698301</v>
      </c>
      <c r="E11" s="14">
        <v>0.11036746470316799</v>
      </c>
      <c r="F11" s="14"/>
      <c r="G11" s="14">
        <v>0.12010910951373301</v>
      </c>
      <c r="H11" s="14">
        <v>0.158408808391201</v>
      </c>
      <c r="I11" s="14">
        <v>8.0926326235889801E-2</v>
      </c>
      <c r="J11" s="14">
        <v>9.8732566061118604E-2</v>
      </c>
      <c r="K11" s="14">
        <v>7.3475835174582296E-2</v>
      </c>
      <c r="L11" s="14">
        <v>0.125162748743672</v>
      </c>
      <c r="M11" s="14"/>
      <c r="N11" s="14">
        <v>0.11691743855924799</v>
      </c>
      <c r="O11" s="14">
        <v>0.105413359581921</v>
      </c>
      <c r="P11" s="14">
        <v>0.110346617135696</v>
      </c>
      <c r="Q11" s="14">
        <v>0.103843576291113</v>
      </c>
      <c r="R11" s="14"/>
      <c r="S11" s="14">
        <v>0.128824290673867</v>
      </c>
      <c r="T11" s="14">
        <v>0.124378322754821</v>
      </c>
      <c r="U11" s="14">
        <v>0.116260369528113</v>
      </c>
      <c r="V11" s="14">
        <v>0.14151104922542401</v>
      </c>
      <c r="W11" s="14">
        <v>0.108830335619665</v>
      </c>
      <c r="X11" s="14">
        <v>0.15606570594849001</v>
      </c>
      <c r="Y11" s="14">
        <v>7.6118040573189105E-2</v>
      </c>
      <c r="Z11" s="14">
        <v>8.3678617751871298E-2</v>
      </c>
      <c r="AA11" s="14">
        <v>7.6333975114801195E-2</v>
      </c>
      <c r="AB11" s="14">
        <v>9.7290337419063802E-2</v>
      </c>
      <c r="AC11" s="14">
        <v>6.6810115216836094E-2</v>
      </c>
      <c r="AD11" s="14">
        <v>9.9110744652063307E-2</v>
      </c>
      <c r="AE11" s="14"/>
      <c r="AF11" s="14">
        <v>0.12927356369429299</v>
      </c>
      <c r="AG11" s="14">
        <v>8.7739543542982995E-2</v>
      </c>
      <c r="AH11" s="14">
        <v>0.148165607589656</v>
      </c>
      <c r="AI11" s="14"/>
      <c r="AJ11" s="14">
        <v>0.17360562954448899</v>
      </c>
      <c r="AK11" s="14">
        <v>7.8956754691181005E-2</v>
      </c>
      <c r="AL11" s="14">
        <v>6.8645131808369994E-2</v>
      </c>
      <c r="AM11" s="14">
        <v>3.40326496564985E-2</v>
      </c>
      <c r="AN11" s="14">
        <v>9.4237406624258502E-2</v>
      </c>
      <c r="AO11" s="14"/>
      <c r="AP11" s="14">
        <v>0.24679928455939101</v>
      </c>
      <c r="AQ11" s="14">
        <v>7.6471803344461298E-2</v>
      </c>
      <c r="AR11" s="14">
        <v>7.7692736577350596E-2</v>
      </c>
      <c r="AS11" s="14">
        <v>0.111229346113573</v>
      </c>
      <c r="AT11" s="14">
        <v>9.3930657167671697E-2</v>
      </c>
      <c r="AU11" s="14"/>
      <c r="AV11" s="14" t="s">
        <v>84</v>
      </c>
      <c r="AW11" s="14">
        <v>0.102521233062805</v>
      </c>
      <c r="AX11" s="14">
        <v>0.12678293273684699</v>
      </c>
      <c r="AY11" s="14">
        <v>0.116634279626955</v>
      </c>
      <c r="AZ11" s="14">
        <v>7.6316581760362795E-2</v>
      </c>
      <c r="BA11" s="14"/>
      <c r="BB11" s="14">
        <v>7.4541027705624999E-2</v>
      </c>
      <c r="BC11" s="14">
        <v>0.11495861555602099</v>
      </c>
      <c r="BD11" s="14">
        <v>0.14512091303494901</v>
      </c>
      <c r="BE11" s="14"/>
      <c r="BF11" s="14">
        <v>0.11469827836969999</v>
      </c>
    </row>
    <row r="12" spans="2:58" x14ac:dyDescent="0.35">
      <c r="B12" s="15" t="s">
        <v>190</v>
      </c>
      <c r="C12" s="14">
        <v>5.9290672818409301E-2</v>
      </c>
      <c r="D12" s="14">
        <v>6.8204602149100194E-2</v>
      </c>
      <c r="E12" s="14">
        <v>5.0744268374398098E-2</v>
      </c>
      <c r="F12" s="14"/>
      <c r="G12" s="14">
        <v>6.9908195582471994E-2</v>
      </c>
      <c r="H12" s="14">
        <v>5.8541419581098202E-2</v>
      </c>
      <c r="I12" s="14">
        <v>6.1326610552632797E-2</v>
      </c>
      <c r="J12" s="14">
        <v>4.1650007538288403E-2</v>
      </c>
      <c r="K12" s="14">
        <v>4.7360382296094003E-2</v>
      </c>
      <c r="L12" s="14">
        <v>7.3579045850796193E-2</v>
      </c>
      <c r="M12" s="14"/>
      <c r="N12" s="14">
        <v>5.6248556348992403E-2</v>
      </c>
      <c r="O12" s="14">
        <v>4.58906081992062E-2</v>
      </c>
      <c r="P12" s="14">
        <v>7.6635327689898503E-2</v>
      </c>
      <c r="Q12" s="14">
        <v>6.2349045995348802E-2</v>
      </c>
      <c r="R12" s="14"/>
      <c r="S12" s="14">
        <v>7.4988942699208902E-2</v>
      </c>
      <c r="T12" s="14">
        <v>6.3724786155697904E-2</v>
      </c>
      <c r="U12" s="14">
        <v>7.0414383662264199E-2</v>
      </c>
      <c r="V12" s="14">
        <v>8.2210062919736399E-2</v>
      </c>
      <c r="W12" s="14">
        <v>8.24629877083118E-2</v>
      </c>
      <c r="X12" s="14">
        <v>6.6975234836956596E-2</v>
      </c>
      <c r="Y12" s="14">
        <v>4.6070650880686903E-2</v>
      </c>
      <c r="Z12" s="14">
        <v>6.1810852291436701E-2</v>
      </c>
      <c r="AA12" s="14">
        <v>3.8250422902369498E-2</v>
      </c>
      <c r="AB12" s="14">
        <v>1.5979577704127199E-2</v>
      </c>
      <c r="AC12" s="14">
        <v>5.7755736592674599E-2</v>
      </c>
      <c r="AD12" s="14">
        <v>3.2444463905094097E-2</v>
      </c>
      <c r="AE12" s="14"/>
      <c r="AF12" s="14">
        <v>7.1566698097553005E-2</v>
      </c>
      <c r="AG12" s="14">
        <v>5.42514217857809E-2</v>
      </c>
      <c r="AH12" s="14">
        <v>5.9302282640482699E-2</v>
      </c>
      <c r="AI12" s="14"/>
      <c r="AJ12" s="14">
        <v>0.11840886498016399</v>
      </c>
      <c r="AK12" s="14">
        <v>3.28812521090616E-2</v>
      </c>
      <c r="AL12" s="14">
        <v>3.4934656536106501E-2</v>
      </c>
      <c r="AM12" s="14">
        <v>0</v>
      </c>
      <c r="AN12" s="14">
        <v>3.5697295490722598E-2</v>
      </c>
      <c r="AO12" s="14"/>
      <c r="AP12" s="14">
        <v>0.22339788042518699</v>
      </c>
      <c r="AQ12" s="14">
        <v>2.4975718319554099E-2</v>
      </c>
      <c r="AR12" s="14">
        <v>2.22205428148817E-2</v>
      </c>
      <c r="AS12" s="14">
        <v>1.7696807412033701E-2</v>
      </c>
      <c r="AT12" s="14">
        <v>2.80642848432636E-2</v>
      </c>
      <c r="AU12" s="14"/>
      <c r="AV12" s="14" t="s">
        <v>84</v>
      </c>
      <c r="AW12" s="14">
        <v>3.5325657231722603E-2</v>
      </c>
      <c r="AX12" s="14">
        <v>4.6526273867012503E-2</v>
      </c>
      <c r="AY12" s="14">
        <v>9.00224008373392E-2</v>
      </c>
      <c r="AZ12" s="14">
        <v>3.3564766252060702E-2</v>
      </c>
      <c r="BA12" s="14"/>
      <c r="BB12" s="14">
        <v>3.5111253156698302E-2</v>
      </c>
      <c r="BC12" s="14">
        <v>0</v>
      </c>
      <c r="BD12" s="14">
        <v>4.2705234281373398E-2</v>
      </c>
      <c r="BE12" s="14"/>
      <c r="BF12" s="14">
        <v>1.9333201018269599E-2</v>
      </c>
    </row>
    <row r="13" spans="2:58" x14ac:dyDescent="0.35">
      <c r="B13" s="15" t="s">
        <v>191</v>
      </c>
      <c r="C13" s="14">
        <v>4.83301525480355E-2</v>
      </c>
      <c r="D13" s="14">
        <v>6.2476043012567602E-2</v>
      </c>
      <c r="E13" s="14">
        <v>3.4632380715437401E-2</v>
      </c>
      <c r="F13" s="14"/>
      <c r="G13" s="14">
        <v>6.7371761228137303E-2</v>
      </c>
      <c r="H13" s="14">
        <v>5.6094482453761502E-2</v>
      </c>
      <c r="I13" s="14">
        <v>7.2753371975206205E-2</v>
      </c>
      <c r="J13" s="14">
        <v>2.7893239574985199E-2</v>
      </c>
      <c r="K13" s="14">
        <v>3.7004997112094998E-2</v>
      </c>
      <c r="L13" s="14">
        <v>3.3771685532403499E-2</v>
      </c>
      <c r="M13" s="14"/>
      <c r="N13" s="14">
        <v>5.6847935006216203E-2</v>
      </c>
      <c r="O13" s="14">
        <v>4.2384231858445899E-2</v>
      </c>
      <c r="P13" s="14">
        <v>5.40224505420576E-2</v>
      </c>
      <c r="Q13" s="14">
        <v>4.1170281797961499E-2</v>
      </c>
      <c r="R13" s="14"/>
      <c r="S13" s="14">
        <v>0.119965890681486</v>
      </c>
      <c r="T13" s="14">
        <v>4.0802266119646401E-2</v>
      </c>
      <c r="U13" s="14">
        <v>3.0090163236223499E-2</v>
      </c>
      <c r="V13" s="14">
        <v>3.7596928111897597E-2</v>
      </c>
      <c r="W13" s="14">
        <v>4.1526624049822998E-2</v>
      </c>
      <c r="X13" s="14">
        <v>5.6820781774050901E-2</v>
      </c>
      <c r="Y13" s="14">
        <v>2.9842567464187099E-2</v>
      </c>
      <c r="Z13" s="14">
        <v>2.2435958054098201E-2</v>
      </c>
      <c r="AA13" s="14">
        <v>2.62578713709513E-2</v>
      </c>
      <c r="AB13" s="14">
        <v>2.5704599378431399E-2</v>
      </c>
      <c r="AC13" s="14">
        <v>3.7065395068574897E-2</v>
      </c>
      <c r="AD13" s="14">
        <v>6.8727772208535598E-2</v>
      </c>
      <c r="AE13" s="14"/>
      <c r="AF13" s="14">
        <v>5.8887221934272302E-2</v>
      </c>
      <c r="AG13" s="14">
        <v>3.4104636462657198E-2</v>
      </c>
      <c r="AH13" s="14">
        <v>5.9176623349678603E-2</v>
      </c>
      <c r="AI13" s="14"/>
      <c r="AJ13" s="14">
        <v>9.5575531269887895E-2</v>
      </c>
      <c r="AK13" s="14">
        <v>2.0287668404892101E-2</v>
      </c>
      <c r="AL13" s="14">
        <v>1.9608759792968999E-2</v>
      </c>
      <c r="AM13" s="14">
        <v>0</v>
      </c>
      <c r="AN13" s="14">
        <v>4.5617493560644103E-2</v>
      </c>
      <c r="AO13" s="14"/>
      <c r="AP13" s="14">
        <v>0.18895030936770199</v>
      </c>
      <c r="AQ13" s="14">
        <v>2.13208654789292E-2</v>
      </c>
      <c r="AR13" s="14">
        <v>2.34908067139105E-2</v>
      </c>
      <c r="AS13" s="14">
        <v>1.6521536969309001E-2</v>
      </c>
      <c r="AT13" s="14">
        <v>5.0234704820888596E-3</v>
      </c>
      <c r="AU13" s="14"/>
      <c r="AV13" s="14" t="s">
        <v>84</v>
      </c>
      <c r="AW13" s="14">
        <v>3.5750469473022697E-2</v>
      </c>
      <c r="AX13" s="14">
        <v>5.3006490044404303E-2</v>
      </c>
      <c r="AY13" s="14">
        <v>9.5366554497408093E-2</v>
      </c>
      <c r="AZ13" s="14">
        <v>0.12652958799352801</v>
      </c>
      <c r="BA13" s="14"/>
      <c r="BB13" s="14">
        <v>1.94955278471825E-2</v>
      </c>
      <c r="BC13" s="14">
        <v>6.7049149671201498E-3</v>
      </c>
      <c r="BD13" s="14">
        <v>1.24116388464063E-2</v>
      </c>
      <c r="BE13" s="14"/>
      <c r="BF13" s="14">
        <v>1.3818617131274601E-2</v>
      </c>
    </row>
    <row r="14" spans="2:58" x14ac:dyDescent="0.35">
      <c r="B14" s="15" t="s">
        <v>141</v>
      </c>
      <c r="C14" s="20">
        <v>3.59104145856829E-2</v>
      </c>
      <c r="D14" s="20">
        <v>2.45874336896406E-2</v>
      </c>
      <c r="E14" s="20">
        <v>4.7094968715701999E-2</v>
      </c>
      <c r="F14" s="20"/>
      <c r="G14" s="20">
        <v>5.4417972499304898E-2</v>
      </c>
      <c r="H14" s="20">
        <v>3.5817492410903998E-2</v>
      </c>
      <c r="I14" s="20">
        <v>4.72038580736499E-2</v>
      </c>
      <c r="J14" s="20">
        <v>3.0601400052141601E-2</v>
      </c>
      <c r="K14" s="20">
        <v>4.2141568283573502E-2</v>
      </c>
      <c r="L14" s="20">
        <v>1.46312535136732E-2</v>
      </c>
      <c r="M14" s="20"/>
      <c r="N14" s="20">
        <v>3.0352568080412E-2</v>
      </c>
      <c r="O14" s="20">
        <v>3.04426185368286E-2</v>
      </c>
      <c r="P14" s="20">
        <v>3.8041755919739198E-2</v>
      </c>
      <c r="Q14" s="20">
        <v>4.6392255075865099E-2</v>
      </c>
      <c r="R14" s="20"/>
      <c r="S14" s="20">
        <v>4.1690101778292299E-2</v>
      </c>
      <c r="T14" s="20">
        <v>3.9215980007869897E-2</v>
      </c>
      <c r="U14" s="20">
        <v>2.5008949954130801E-2</v>
      </c>
      <c r="V14" s="20">
        <v>5.9572683633677598E-2</v>
      </c>
      <c r="W14" s="20">
        <v>4.5296450138616801E-2</v>
      </c>
      <c r="X14" s="20">
        <v>4.3487848311151399E-2</v>
      </c>
      <c r="Y14" s="20">
        <v>1.82147744223125E-2</v>
      </c>
      <c r="Z14" s="20">
        <v>2.33355212269882E-2</v>
      </c>
      <c r="AA14" s="20">
        <v>3.4695552271414902E-2</v>
      </c>
      <c r="AB14" s="20">
        <v>2.2475092929089901E-2</v>
      </c>
      <c r="AC14" s="20">
        <v>2.7527228219581E-2</v>
      </c>
      <c r="AD14" s="20">
        <v>3.0685170878656399E-2</v>
      </c>
      <c r="AE14" s="20"/>
      <c r="AF14" s="20">
        <v>2.6863461171327901E-2</v>
      </c>
      <c r="AG14" s="20">
        <v>1.5286399120134599E-2</v>
      </c>
      <c r="AH14" s="20">
        <v>9.9775110829634403E-2</v>
      </c>
      <c r="AI14" s="20"/>
      <c r="AJ14" s="20">
        <v>2.3503240514813999E-2</v>
      </c>
      <c r="AK14" s="20">
        <v>1.2822405004649101E-2</v>
      </c>
      <c r="AL14" s="20">
        <v>1.6200572785517599E-2</v>
      </c>
      <c r="AM14" s="20">
        <v>3.1801960849776399E-2</v>
      </c>
      <c r="AN14" s="20">
        <v>0.104548415817453</v>
      </c>
      <c r="AO14" s="20"/>
      <c r="AP14" s="20">
        <v>2.06925018698247E-2</v>
      </c>
      <c r="AQ14" s="20">
        <v>2.1268616589173599E-2</v>
      </c>
      <c r="AR14" s="20">
        <v>1.30725359461989E-2</v>
      </c>
      <c r="AS14" s="20">
        <v>2.89242192700041E-2</v>
      </c>
      <c r="AT14" s="20">
        <v>0.13050059340606701</v>
      </c>
      <c r="AU14" s="20"/>
      <c r="AV14" s="20" t="s">
        <v>84</v>
      </c>
      <c r="AW14" s="20">
        <v>4.5833569722648897E-2</v>
      </c>
      <c r="AX14" s="20">
        <v>3.1665237224942099E-2</v>
      </c>
      <c r="AY14" s="20">
        <v>2.01386412899652E-2</v>
      </c>
      <c r="AZ14" s="20">
        <v>0</v>
      </c>
      <c r="BA14" s="20"/>
      <c r="BB14" s="20">
        <v>2.5293568371487E-2</v>
      </c>
      <c r="BC14" s="20">
        <v>1.5630863176809201E-2</v>
      </c>
      <c r="BD14" s="20">
        <v>9.0968850898919998E-2</v>
      </c>
      <c r="BE14" s="20"/>
      <c r="BF14" s="20">
        <v>3.1801997285289402E-2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194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187</v>
      </c>
      <c r="C9" s="14">
        <v>0.33941411003187</v>
      </c>
      <c r="D9" s="14">
        <v>0.34847942747164701</v>
      </c>
      <c r="E9" s="14">
        <v>0.32951216002629402</v>
      </c>
      <c r="F9" s="14"/>
      <c r="G9" s="14">
        <v>0.214615226098683</v>
      </c>
      <c r="H9" s="14">
        <v>0.18624380018186401</v>
      </c>
      <c r="I9" s="14">
        <v>0.27892866909744102</v>
      </c>
      <c r="J9" s="14">
        <v>0.36709650140266797</v>
      </c>
      <c r="K9" s="14">
        <v>0.450207427732847</v>
      </c>
      <c r="L9" s="14">
        <v>0.49905780758736701</v>
      </c>
      <c r="M9" s="14"/>
      <c r="N9" s="14">
        <v>0.30661195960958199</v>
      </c>
      <c r="O9" s="14">
        <v>0.33028695795816498</v>
      </c>
      <c r="P9" s="14">
        <v>0.36647422252480499</v>
      </c>
      <c r="Q9" s="14">
        <v>0.35627866845884698</v>
      </c>
      <c r="R9" s="14"/>
      <c r="S9" s="14">
        <v>0.25700850839544798</v>
      </c>
      <c r="T9" s="14">
        <v>0.41986957777568401</v>
      </c>
      <c r="U9" s="14">
        <v>0.39737261777516902</v>
      </c>
      <c r="V9" s="14">
        <v>0.40784549203404202</v>
      </c>
      <c r="W9" s="14">
        <v>0.38290248056265802</v>
      </c>
      <c r="X9" s="14">
        <v>0.32953788224295999</v>
      </c>
      <c r="Y9" s="14">
        <v>0.38966963371859098</v>
      </c>
      <c r="Z9" s="14">
        <v>0.21020353405665201</v>
      </c>
      <c r="AA9" s="14">
        <v>0.27705529327091899</v>
      </c>
      <c r="AB9" s="14">
        <v>0.29143831945530702</v>
      </c>
      <c r="AC9" s="14">
        <v>0.31391392999243001</v>
      </c>
      <c r="AD9" s="14">
        <v>0.39718234000988001</v>
      </c>
      <c r="AE9" s="14"/>
      <c r="AF9" s="14">
        <v>0.50165163269683299</v>
      </c>
      <c r="AG9" s="14">
        <v>0.25118442859172502</v>
      </c>
      <c r="AH9" s="14">
        <v>0.23831941563040099</v>
      </c>
      <c r="AI9" s="14"/>
      <c r="AJ9" s="14">
        <v>0.57545772551586805</v>
      </c>
      <c r="AK9" s="14">
        <v>9.0771977577948207E-2</v>
      </c>
      <c r="AL9" s="14">
        <v>0.24913777911495799</v>
      </c>
      <c r="AM9" s="14">
        <v>0.71817973758746501</v>
      </c>
      <c r="AN9" s="14">
        <v>0.31271917681600703</v>
      </c>
      <c r="AO9" s="14"/>
      <c r="AP9" s="14">
        <v>0.61261188617307505</v>
      </c>
      <c r="AQ9" s="14">
        <v>4.58503019065808E-2</v>
      </c>
      <c r="AR9" s="14">
        <v>0.31037057175104499</v>
      </c>
      <c r="AS9" s="14">
        <v>0.696693410113848</v>
      </c>
      <c r="AT9" s="14">
        <v>0.43174917339938101</v>
      </c>
      <c r="AU9" s="14"/>
      <c r="AV9" s="14" t="s">
        <v>84</v>
      </c>
      <c r="AW9" s="14">
        <v>0.34498295473951401</v>
      </c>
      <c r="AX9" s="14">
        <v>0.26602237971508602</v>
      </c>
      <c r="AY9" s="14">
        <v>0.20950369996749599</v>
      </c>
      <c r="AZ9" s="14">
        <v>0.29900696283183298</v>
      </c>
      <c r="BA9" s="14"/>
      <c r="BB9" s="14">
        <v>6.4065463021792099E-2</v>
      </c>
      <c r="BC9" s="14">
        <v>0.80379413211980499</v>
      </c>
      <c r="BD9" s="14">
        <v>0.52579057691881403</v>
      </c>
      <c r="BE9" s="14"/>
      <c r="BF9" s="14">
        <v>0.49054488587557399</v>
      </c>
    </row>
    <row r="10" spans="2:58" x14ac:dyDescent="0.35">
      <c r="B10" s="15" t="s">
        <v>188</v>
      </c>
      <c r="C10" s="14">
        <v>0.16587220148821</v>
      </c>
      <c r="D10" s="14">
        <v>0.15397419259297701</v>
      </c>
      <c r="E10" s="14">
        <v>0.17800311956408699</v>
      </c>
      <c r="F10" s="14"/>
      <c r="G10" s="14">
        <v>0.206987865169413</v>
      </c>
      <c r="H10" s="14">
        <v>0.16190861106891999</v>
      </c>
      <c r="I10" s="14">
        <v>0.181669500955738</v>
      </c>
      <c r="J10" s="14">
        <v>0.166108272453665</v>
      </c>
      <c r="K10" s="14">
        <v>0.15358306102622199</v>
      </c>
      <c r="L10" s="14">
        <v>0.136968116279503</v>
      </c>
      <c r="M10" s="14"/>
      <c r="N10" s="14">
        <v>0.18282349372544501</v>
      </c>
      <c r="O10" s="14">
        <v>0.17957845000852199</v>
      </c>
      <c r="P10" s="14">
        <v>0.13471936899887799</v>
      </c>
      <c r="Q10" s="14">
        <v>0.16364918454675501</v>
      </c>
      <c r="R10" s="14"/>
      <c r="S10" s="14">
        <v>0.146562723697236</v>
      </c>
      <c r="T10" s="14">
        <v>0.14871141580670399</v>
      </c>
      <c r="U10" s="14">
        <v>0.16870390459323301</v>
      </c>
      <c r="V10" s="14">
        <v>0.17193584258238101</v>
      </c>
      <c r="W10" s="14">
        <v>0.19084000496153899</v>
      </c>
      <c r="X10" s="14">
        <v>0.13188001113940501</v>
      </c>
      <c r="Y10" s="14">
        <v>0.194938064742949</v>
      </c>
      <c r="Z10" s="14">
        <v>0.14140306211557599</v>
      </c>
      <c r="AA10" s="14">
        <v>0.13457316237883099</v>
      </c>
      <c r="AB10" s="14">
        <v>0.24432321376984201</v>
      </c>
      <c r="AC10" s="14">
        <v>0.166756865230972</v>
      </c>
      <c r="AD10" s="14">
        <v>0.181018374323653</v>
      </c>
      <c r="AE10" s="14"/>
      <c r="AF10" s="14">
        <v>0.133026820590986</v>
      </c>
      <c r="AG10" s="14">
        <v>0.177841111153096</v>
      </c>
      <c r="AH10" s="14">
        <v>0.19813270303123201</v>
      </c>
      <c r="AI10" s="14"/>
      <c r="AJ10" s="14">
        <v>0.149681519114963</v>
      </c>
      <c r="AK10" s="14">
        <v>0.131449089182095</v>
      </c>
      <c r="AL10" s="14">
        <v>0.24929431894411599</v>
      </c>
      <c r="AM10" s="14">
        <v>0.103150646376866</v>
      </c>
      <c r="AN10" s="14">
        <v>0.18857644005497901</v>
      </c>
      <c r="AO10" s="14"/>
      <c r="AP10" s="14">
        <v>0.15749619349234301</v>
      </c>
      <c r="AQ10" s="14">
        <v>0.13127717402559599</v>
      </c>
      <c r="AR10" s="14">
        <v>0.25888399968348202</v>
      </c>
      <c r="AS10" s="14">
        <v>9.5387687043589603E-2</v>
      </c>
      <c r="AT10" s="14">
        <v>0.25763160100768201</v>
      </c>
      <c r="AU10" s="14"/>
      <c r="AV10" s="14" t="s">
        <v>84</v>
      </c>
      <c r="AW10" s="14">
        <v>0.17506828278632999</v>
      </c>
      <c r="AX10" s="14">
        <v>0.18247325211357601</v>
      </c>
      <c r="AY10" s="14">
        <v>0.203546844061818</v>
      </c>
      <c r="AZ10" s="14">
        <v>0.15298245222599899</v>
      </c>
      <c r="BA10" s="14"/>
      <c r="BB10" s="14">
        <v>0.20057304371948501</v>
      </c>
      <c r="BC10" s="14">
        <v>5.9399706460276799E-2</v>
      </c>
      <c r="BD10" s="14">
        <v>0.26498725138600399</v>
      </c>
      <c r="BE10" s="14"/>
      <c r="BF10" s="14">
        <v>0.157749862711486</v>
      </c>
    </row>
    <row r="11" spans="2:58" x14ac:dyDescent="0.35">
      <c r="B11" s="15" t="s">
        <v>189</v>
      </c>
      <c r="C11" s="14">
        <v>0.163042642247332</v>
      </c>
      <c r="D11" s="14">
        <v>0.16906356260581401</v>
      </c>
      <c r="E11" s="14">
        <v>0.157633145285096</v>
      </c>
      <c r="F11" s="14"/>
      <c r="G11" s="14">
        <v>0.202658847418525</v>
      </c>
      <c r="H11" s="14">
        <v>0.18186439669444401</v>
      </c>
      <c r="I11" s="14">
        <v>0.16746177255134301</v>
      </c>
      <c r="J11" s="14">
        <v>0.142762505330878</v>
      </c>
      <c r="K11" s="14">
        <v>0.148711666407843</v>
      </c>
      <c r="L11" s="14">
        <v>0.14395692062072399</v>
      </c>
      <c r="M11" s="14"/>
      <c r="N11" s="14">
        <v>0.162803989859089</v>
      </c>
      <c r="O11" s="14">
        <v>0.16574711256006699</v>
      </c>
      <c r="P11" s="14">
        <v>0.15750993552544801</v>
      </c>
      <c r="Q11" s="14">
        <v>0.16828635554124899</v>
      </c>
      <c r="R11" s="14"/>
      <c r="S11" s="14">
        <v>0.18538948584297199</v>
      </c>
      <c r="T11" s="14">
        <v>0.163679131637159</v>
      </c>
      <c r="U11" s="14">
        <v>0.13207695149458201</v>
      </c>
      <c r="V11" s="14">
        <v>0.111331579217318</v>
      </c>
      <c r="W11" s="14">
        <v>0.14902493530433999</v>
      </c>
      <c r="X11" s="14">
        <v>0.172552604572419</v>
      </c>
      <c r="Y11" s="14">
        <v>0.14101241586229801</v>
      </c>
      <c r="Z11" s="14">
        <v>0.19784485481543901</v>
      </c>
      <c r="AA11" s="14">
        <v>0.20553731176987</v>
      </c>
      <c r="AB11" s="14">
        <v>0.17068582384857001</v>
      </c>
      <c r="AC11" s="14">
        <v>0.14261007399398201</v>
      </c>
      <c r="AD11" s="14">
        <v>0.166104962768308</v>
      </c>
      <c r="AE11" s="14"/>
      <c r="AF11" s="14">
        <v>0.124732190051215</v>
      </c>
      <c r="AG11" s="14">
        <v>0.19506874222067599</v>
      </c>
      <c r="AH11" s="14">
        <v>0.15988228798340601</v>
      </c>
      <c r="AI11" s="14"/>
      <c r="AJ11" s="14">
        <v>0.11315850184976201</v>
      </c>
      <c r="AK11" s="14">
        <v>0.196355866978349</v>
      </c>
      <c r="AL11" s="14">
        <v>0.24430753492027901</v>
      </c>
      <c r="AM11" s="14">
        <v>0.112008494881252</v>
      </c>
      <c r="AN11" s="14">
        <v>0.150827914487561</v>
      </c>
      <c r="AO11" s="14"/>
      <c r="AP11" s="14">
        <v>0.108996832465399</v>
      </c>
      <c r="AQ11" s="14">
        <v>0.206596645124277</v>
      </c>
      <c r="AR11" s="14">
        <v>0.207048938283103</v>
      </c>
      <c r="AS11" s="14">
        <v>0.12058732566217099</v>
      </c>
      <c r="AT11" s="14">
        <v>9.8183899697270399E-2</v>
      </c>
      <c r="AU11" s="14"/>
      <c r="AV11" s="14" t="s">
        <v>84</v>
      </c>
      <c r="AW11" s="14">
        <v>0.13698417308275099</v>
      </c>
      <c r="AX11" s="14">
        <v>0.19956247892416301</v>
      </c>
      <c r="AY11" s="14">
        <v>0.16080493101649099</v>
      </c>
      <c r="AZ11" s="14">
        <v>0.188751862251063</v>
      </c>
      <c r="BA11" s="14"/>
      <c r="BB11" s="14">
        <v>0.228472653884842</v>
      </c>
      <c r="BC11" s="14">
        <v>6.9295229447156395E-2</v>
      </c>
      <c r="BD11" s="14">
        <v>6.5422464178710601E-2</v>
      </c>
      <c r="BE11" s="14"/>
      <c r="BF11" s="14">
        <v>0.12809509016530499</v>
      </c>
    </row>
    <row r="12" spans="2:58" x14ac:dyDescent="0.35">
      <c r="B12" s="15" t="s">
        <v>190</v>
      </c>
      <c r="C12" s="14">
        <v>0.14321765267361999</v>
      </c>
      <c r="D12" s="14">
        <v>0.14200109541120001</v>
      </c>
      <c r="E12" s="14">
        <v>0.143912613639432</v>
      </c>
      <c r="F12" s="14"/>
      <c r="G12" s="14">
        <v>0.17152697021046501</v>
      </c>
      <c r="H12" s="14">
        <v>0.204626375728827</v>
      </c>
      <c r="I12" s="14">
        <v>0.14106893647253599</v>
      </c>
      <c r="J12" s="14">
        <v>0.16092798049953499</v>
      </c>
      <c r="K12" s="14">
        <v>0.109292873238153</v>
      </c>
      <c r="L12" s="14">
        <v>8.4586998223113594E-2</v>
      </c>
      <c r="M12" s="14"/>
      <c r="N12" s="14">
        <v>0.15318424349048701</v>
      </c>
      <c r="O12" s="14">
        <v>0.15652578741659701</v>
      </c>
      <c r="P12" s="14">
        <v>0.12302664826092601</v>
      </c>
      <c r="Q12" s="14">
        <v>0.13701275297235499</v>
      </c>
      <c r="R12" s="14"/>
      <c r="S12" s="14">
        <v>0.18347430196025499</v>
      </c>
      <c r="T12" s="14">
        <v>9.2985727311011304E-2</v>
      </c>
      <c r="U12" s="14">
        <v>0.154060531046397</v>
      </c>
      <c r="V12" s="14">
        <v>0.14913842863284199</v>
      </c>
      <c r="W12" s="14">
        <v>0.114332901899196</v>
      </c>
      <c r="X12" s="14">
        <v>0.18605993297548401</v>
      </c>
      <c r="Y12" s="14">
        <v>0.112851724364947</v>
      </c>
      <c r="Z12" s="14">
        <v>0.204292463457206</v>
      </c>
      <c r="AA12" s="14">
        <v>0.14594704694185201</v>
      </c>
      <c r="AB12" s="14">
        <v>0.132898124857358</v>
      </c>
      <c r="AC12" s="14">
        <v>0.161363753835299</v>
      </c>
      <c r="AD12" s="14">
        <v>5.47671919013938E-2</v>
      </c>
      <c r="AE12" s="14"/>
      <c r="AF12" s="14">
        <v>0.102450138049006</v>
      </c>
      <c r="AG12" s="14">
        <v>0.17487958124925199</v>
      </c>
      <c r="AH12" s="14">
        <v>0.15573587238634601</v>
      </c>
      <c r="AI12" s="14"/>
      <c r="AJ12" s="14">
        <v>8.2311750521091104E-2</v>
      </c>
      <c r="AK12" s="14">
        <v>0.25082129521699698</v>
      </c>
      <c r="AL12" s="14">
        <v>0.16443503161966999</v>
      </c>
      <c r="AM12" s="14">
        <v>6.6661121154417094E-2</v>
      </c>
      <c r="AN12" s="14">
        <v>0.11877899099606599</v>
      </c>
      <c r="AO12" s="14"/>
      <c r="AP12" s="14">
        <v>7.1303156719741495E-2</v>
      </c>
      <c r="AQ12" s="14">
        <v>0.26840554678310002</v>
      </c>
      <c r="AR12" s="14">
        <v>0.14052433459987601</v>
      </c>
      <c r="AS12" s="14">
        <v>4.5285225597488897E-2</v>
      </c>
      <c r="AT12" s="14">
        <v>3.8348720478932001E-2</v>
      </c>
      <c r="AU12" s="14"/>
      <c r="AV12" s="14" t="s">
        <v>84</v>
      </c>
      <c r="AW12" s="14">
        <v>0.164622696557295</v>
      </c>
      <c r="AX12" s="14">
        <v>0.17705582773197001</v>
      </c>
      <c r="AY12" s="14">
        <v>0.16588802961810001</v>
      </c>
      <c r="AZ12" s="14">
        <v>0.155865498832713</v>
      </c>
      <c r="BA12" s="14"/>
      <c r="BB12" s="14">
        <v>0.28359927199816898</v>
      </c>
      <c r="BC12" s="14">
        <v>2.90322268644716E-2</v>
      </c>
      <c r="BD12" s="14">
        <v>2.6173131868058901E-2</v>
      </c>
      <c r="BE12" s="14"/>
      <c r="BF12" s="14">
        <v>0.110074320933959</v>
      </c>
    </row>
    <row r="13" spans="2:58" x14ac:dyDescent="0.35">
      <c r="B13" s="15" t="s">
        <v>191</v>
      </c>
      <c r="C13" s="14">
        <v>0.14567503823762101</v>
      </c>
      <c r="D13" s="14">
        <v>0.16105118199030599</v>
      </c>
      <c r="E13" s="14">
        <v>0.131061013959099</v>
      </c>
      <c r="F13" s="14"/>
      <c r="G13" s="14">
        <v>0.14804823562935099</v>
      </c>
      <c r="H13" s="14">
        <v>0.22284152139489599</v>
      </c>
      <c r="I13" s="14">
        <v>0.18446657156152099</v>
      </c>
      <c r="J13" s="14">
        <v>0.131720445515593</v>
      </c>
      <c r="K13" s="14">
        <v>8.8623771049597594E-2</v>
      </c>
      <c r="L13" s="14">
        <v>9.9577697372404697E-2</v>
      </c>
      <c r="M13" s="14"/>
      <c r="N13" s="14">
        <v>0.16226317241697</v>
      </c>
      <c r="O13" s="14">
        <v>0.13526910097301101</v>
      </c>
      <c r="P13" s="14">
        <v>0.171236870524377</v>
      </c>
      <c r="Q13" s="14">
        <v>0.113031791405281</v>
      </c>
      <c r="R13" s="14"/>
      <c r="S13" s="14">
        <v>0.182039694109947</v>
      </c>
      <c r="T13" s="14">
        <v>0.11290781782466799</v>
      </c>
      <c r="U13" s="14">
        <v>0.122761338451345</v>
      </c>
      <c r="V13" s="14">
        <v>0.106584951717402</v>
      </c>
      <c r="W13" s="14">
        <v>0.13002850036319999</v>
      </c>
      <c r="X13" s="14">
        <v>0.13611062618464101</v>
      </c>
      <c r="Y13" s="14">
        <v>0.126812979495215</v>
      </c>
      <c r="Z13" s="14">
        <v>0.223105771902358</v>
      </c>
      <c r="AA13" s="14">
        <v>0.206240784152152</v>
      </c>
      <c r="AB13" s="14">
        <v>0.12138927060277201</v>
      </c>
      <c r="AC13" s="14">
        <v>0.169282192132542</v>
      </c>
      <c r="AD13" s="14">
        <v>0.120127033220467</v>
      </c>
      <c r="AE13" s="14"/>
      <c r="AF13" s="14">
        <v>0.103011766594356</v>
      </c>
      <c r="AG13" s="14">
        <v>0.17917133925119999</v>
      </c>
      <c r="AH13" s="14">
        <v>0.14978324335788301</v>
      </c>
      <c r="AI13" s="14"/>
      <c r="AJ13" s="14">
        <v>4.6936729430184898E-2</v>
      </c>
      <c r="AK13" s="14">
        <v>0.31586901149766999</v>
      </c>
      <c r="AL13" s="14">
        <v>6.9375531626604106E-2</v>
      </c>
      <c r="AM13" s="14">
        <v>0</v>
      </c>
      <c r="AN13" s="14">
        <v>0.104705965858415</v>
      </c>
      <c r="AO13" s="14"/>
      <c r="AP13" s="14">
        <v>1.6255114544396598E-2</v>
      </c>
      <c r="AQ13" s="14">
        <v>0.33272778914386802</v>
      </c>
      <c r="AR13" s="14">
        <v>6.3860952146606004E-2</v>
      </c>
      <c r="AS13" s="14">
        <v>8.6160502003068094E-3</v>
      </c>
      <c r="AT13" s="14">
        <v>1.0499652464398299E-2</v>
      </c>
      <c r="AU13" s="14"/>
      <c r="AV13" s="14" t="s">
        <v>84</v>
      </c>
      <c r="AW13" s="14">
        <v>0.139311451451861</v>
      </c>
      <c r="AX13" s="14">
        <v>0.149063502564075</v>
      </c>
      <c r="AY13" s="14">
        <v>0.22542569390487899</v>
      </c>
      <c r="AZ13" s="14">
        <v>0.20339322385839201</v>
      </c>
      <c r="BA13" s="14"/>
      <c r="BB13" s="14">
        <v>0.20678525768769099</v>
      </c>
      <c r="BC13" s="14">
        <v>1.5526441341622401E-2</v>
      </c>
      <c r="BD13" s="14">
        <v>2.5941805543704999E-2</v>
      </c>
      <c r="BE13" s="14"/>
      <c r="BF13" s="14">
        <v>7.9105968072420402E-2</v>
      </c>
    </row>
    <row r="14" spans="2:58" x14ac:dyDescent="0.35">
      <c r="B14" s="15" t="s">
        <v>141</v>
      </c>
      <c r="C14" s="20">
        <v>4.2778355321347397E-2</v>
      </c>
      <c r="D14" s="20">
        <v>2.5430539928055801E-2</v>
      </c>
      <c r="E14" s="20">
        <v>5.98779475259913E-2</v>
      </c>
      <c r="F14" s="20"/>
      <c r="G14" s="20">
        <v>5.6162855473562499E-2</v>
      </c>
      <c r="H14" s="20">
        <v>4.2515294931048699E-2</v>
      </c>
      <c r="I14" s="20">
        <v>4.6404549361421701E-2</v>
      </c>
      <c r="J14" s="20">
        <v>3.1384294797660701E-2</v>
      </c>
      <c r="K14" s="20">
        <v>4.9581200545337198E-2</v>
      </c>
      <c r="L14" s="20">
        <v>3.5852459916887597E-2</v>
      </c>
      <c r="M14" s="20"/>
      <c r="N14" s="20">
        <v>3.2313140898426997E-2</v>
      </c>
      <c r="O14" s="20">
        <v>3.2592591083638198E-2</v>
      </c>
      <c r="P14" s="20">
        <v>4.7032954165566E-2</v>
      </c>
      <c r="Q14" s="20">
        <v>6.1741247075512103E-2</v>
      </c>
      <c r="R14" s="20"/>
      <c r="S14" s="20">
        <v>4.5525285994142801E-2</v>
      </c>
      <c r="T14" s="20">
        <v>6.1846329644772803E-2</v>
      </c>
      <c r="U14" s="20">
        <v>2.5024656639274799E-2</v>
      </c>
      <c r="V14" s="20">
        <v>5.3163705816015303E-2</v>
      </c>
      <c r="W14" s="20">
        <v>3.2871176909067601E-2</v>
      </c>
      <c r="X14" s="20">
        <v>4.3858942885090402E-2</v>
      </c>
      <c r="Y14" s="20">
        <v>3.4715181815999203E-2</v>
      </c>
      <c r="Z14" s="20">
        <v>2.3150313652768699E-2</v>
      </c>
      <c r="AA14" s="20">
        <v>3.0646401486375499E-2</v>
      </c>
      <c r="AB14" s="20">
        <v>3.9265247466150503E-2</v>
      </c>
      <c r="AC14" s="20">
        <v>4.6073184814775202E-2</v>
      </c>
      <c r="AD14" s="20">
        <v>8.0800097776297694E-2</v>
      </c>
      <c r="AE14" s="20"/>
      <c r="AF14" s="20">
        <v>3.5127452017605303E-2</v>
      </c>
      <c r="AG14" s="20">
        <v>2.1854797534050702E-2</v>
      </c>
      <c r="AH14" s="20">
        <v>9.8146477610730906E-2</v>
      </c>
      <c r="AI14" s="20"/>
      <c r="AJ14" s="20">
        <v>3.2453773568131297E-2</v>
      </c>
      <c r="AK14" s="20">
        <v>1.4732759546940701E-2</v>
      </c>
      <c r="AL14" s="20">
        <v>2.34498037743733E-2</v>
      </c>
      <c r="AM14" s="20">
        <v>0</v>
      </c>
      <c r="AN14" s="20">
        <v>0.124391511786971</v>
      </c>
      <c r="AO14" s="20"/>
      <c r="AP14" s="20">
        <v>3.3336816605045297E-2</v>
      </c>
      <c r="AQ14" s="20">
        <v>1.51425430165788E-2</v>
      </c>
      <c r="AR14" s="20">
        <v>1.9311203535888E-2</v>
      </c>
      <c r="AS14" s="20">
        <v>3.3430301382595798E-2</v>
      </c>
      <c r="AT14" s="20">
        <v>0.163586952952336</v>
      </c>
      <c r="AU14" s="20"/>
      <c r="AV14" s="20" t="s">
        <v>84</v>
      </c>
      <c r="AW14" s="20">
        <v>3.9030441382248801E-2</v>
      </c>
      <c r="AX14" s="20">
        <v>2.58225589511306E-2</v>
      </c>
      <c r="AY14" s="20">
        <v>3.4830801431214801E-2</v>
      </c>
      <c r="AZ14" s="20">
        <v>0</v>
      </c>
      <c r="BA14" s="20"/>
      <c r="BB14" s="20">
        <v>1.6504309688021399E-2</v>
      </c>
      <c r="BC14" s="20">
        <v>2.29522637666679E-2</v>
      </c>
      <c r="BD14" s="20">
        <v>9.16847701047077E-2</v>
      </c>
      <c r="BE14" s="20"/>
      <c r="BF14" s="20">
        <v>3.44298722412558E-2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195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187</v>
      </c>
      <c r="C9" s="14">
        <v>0.41663029540560798</v>
      </c>
      <c r="D9" s="14">
        <v>0.44640742477101197</v>
      </c>
      <c r="E9" s="14">
        <v>0.38872627841291302</v>
      </c>
      <c r="F9" s="14"/>
      <c r="G9" s="14">
        <v>0.27409260339406299</v>
      </c>
      <c r="H9" s="14">
        <v>0.34852254422453999</v>
      </c>
      <c r="I9" s="14">
        <v>0.36830788060188302</v>
      </c>
      <c r="J9" s="14">
        <v>0.41410645847428201</v>
      </c>
      <c r="K9" s="14">
        <v>0.54323412443577401</v>
      </c>
      <c r="L9" s="14">
        <v>0.52304119908227797</v>
      </c>
      <c r="M9" s="14"/>
      <c r="N9" s="14">
        <v>0.39390659467845301</v>
      </c>
      <c r="O9" s="14">
        <v>0.407645404292586</v>
      </c>
      <c r="P9" s="14">
        <v>0.42376934521262499</v>
      </c>
      <c r="Q9" s="14">
        <v>0.445448390024001</v>
      </c>
      <c r="R9" s="14"/>
      <c r="S9" s="14">
        <v>0.31243360366326101</v>
      </c>
      <c r="T9" s="14">
        <v>0.425397732967363</v>
      </c>
      <c r="U9" s="14">
        <v>0.41558278724728498</v>
      </c>
      <c r="V9" s="14">
        <v>0.48917969059292599</v>
      </c>
      <c r="W9" s="14">
        <v>0.397193291971419</v>
      </c>
      <c r="X9" s="14">
        <v>0.30721801505866198</v>
      </c>
      <c r="Y9" s="14">
        <v>0.45810409511507599</v>
      </c>
      <c r="Z9" s="14">
        <v>0.391786263499251</v>
      </c>
      <c r="AA9" s="14">
        <v>0.47918310435503902</v>
      </c>
      <c r="AB9" s="14">
        <v>0.422311547824266</v>
      </c>
      <c r="AC9" s="14">
        <v>0.52631337341352502</v>
      </c>
      <c r="AD9" s="14">
        <v>0.51758477040921702</v>
      </c>
      <c r="AE9" s="14"/>
      <c r="AF9" s="14">
        <v>0.56000989017203695</v>
      </c>
      <c r="AG9" s="14">
        <v>0.35516765544326201</v>
      </c>
      <c r="AH9" s="14">
        <v>0.29969205753343298</v>
      </c>
      <c r="AI9" s="14"/>
      <c r="AJ9" s="14">
        <v>0.55429085568603498</v>
      </c>
      <c r="AK9" s="14">
        <v>0.336859235635601</v>
      </c>
      <c r="AL9" s="14">
        <v>0.104224681986056</v>
      </c>
      <c r="AM9" s="14">
        <v>0.76825905523845806</v>
      </c>
      <c r="AN9" s="14">
        <v>0.37371810446376602</v>
      </c>
      <c r="AO9" s="14"/>
      <c r="AP9" s="14">
        <v>0.51634493948418203</v>
      </c>
      <c r="AQ9" s="14">
        <v>0.34058007757022402</v>
      </c>
      <c r="AR9" s="14">
        <v>7.1321619858595905E-2</v>
      </c>
      <c r="AS9" s="14">
        <v>0.64979293549971595</v>
      </c>
      <c r="AT9" s="14">
        <v>0.397441710570967</v>
      </c>
      <c r="AU9" s="14"/>
      <c r="AV9" s="14" t="s">
        <v>84</v>
      </c>
      <c r="AW9" s="14">
        <v>0.44044000574297598</v>
      </c>
      <c r="AX9" s="14">
        <v>0.34761865176839302</v>
      </c>
      <c r="AY9" s="14">
        <v>0.29775597295503697</v>
      </c>
      <c r="AZ9" s="14">
        <v>0.35871321178731602</v>
      </c>
      <c r="BA9" s="14"/>
      <c r="BB9" s="14">
        <v>0.44310642657221</v>
      </c>
      <c r="BC9" s="14">
        <v>0.735035939387502</v>
      </c>
      <c r="BD9" s="14">
        <v>0.56428171260281701</v>
      </c>
      <c r="BE9" s="14"/>
      <c r="BF9" s="14">
        <v>0.54962020871084905</v>
      </c>
    </row>
    <row r="10" spans="2:58" x14ac:dyDescent="0.35">
      <c r="B10" s="15" t="s">
        <v>188</v>
      </c>
      <c r="C10" s="14">
        <v>0.25036225677980201</v>
      </c>
      <c r="D10" s="14">
        <v>0.24498408730636201</v>
      </c>
      <c r="E10" s="14">
        <v>0.25636358063049502</v>
      </c>
      <c r="F10" s="14"/>
      <c r="G10" s="14">
        <v>0.26227868584769598</v>
      </c>
      <c r="H10" s="14">
        <v>0.23304614288134901</v>
      </c>
      <c r="I10" s="14">
        <v>0.29263570333153599</v>
      </c>
      <c r="J10" s="14">
        <v>0.27238529522237598</v>
      </c>
      <c r="K10" s="14">
        <v>0.229725384068065</v>
      </c>
      <c r="L10" s="14">
        <v>0.218077983906281</v>
      </c>
      <c r="M10" s="14"/>
      <c r="N10" s="14">
        <v>0.27448506422538699</v>
      </c>
      <c r="O10" s="14">
        <v>0.27327961029888298</v>
      </c>
      <c r="P10" s="14">
        <v>0.245480076678741</v>
      </c>
      <c r="Q10" s="14">
        <v>0.20337931982232799</v>
      </c>
      <c r="R10" s="14"/>
      <c r="S10" s="14">
        <v>0.26968632324852099</v>
      </c>
      <c r="T10" s="14">
        <v>0.234180632016075</v>
      </c>
      <c r="U10" s="14">
        <v>0.29764143872443199</v>
      </c>
      <c r="V10" s="14">
        <v>0.207575929880086</v>
      </c>
      <c r="W10" s="14">
        <v>0.27193092677959002</v>
      </c>
      <c r="X10" s="14">
        <v>0.242695308471155</v>
      </c>
      <c r="Y10" s="14">
        <v>0.22879260157478901</v>
      </c>
      <c r="Z10" s="14">
        <v>0.28005692740119398</v>
      </c>
      <c r="AA10" s="14">
        <v>0.220574757604936</v>
      </c>
      <c r="AB10" s="14">
        <v>0.29403406357017098</v>
      </c>
      <c r="AC10" s="14">
        <v>0.25891931043854099</v>
      </c>
      <c r="AD10" s="14">
        <v>0.18642809493144799</v>
      </c>
      <c r="AE10" s="14"/>
      <c r="AF10" s="14">
        <v>0.20086983177904699</v>
      </c>
      <c r="AG10" s="14">
        <v>0.29682736138377502</v>
      </c>
      <c r="AH10" s="14">
        <v>0.25874007792329001</v>
      </c>
      <c r="AI10" s="14"/>
      <c r="AJ10" s="14">
        <v>0.21998043411585699</v>
      </c>
      <c r="AK10" s="14">
        <v>0.29033916683317501</v>
      </c>
      <c r="AL10" s="14">
        <v>0.25788361330297399</v>
      </c>
      <c r="AM10" s="14">
        <v>3.1801960849776399E-2</v>
      </c>
      <c r="AN10" s="14">
        <v>0.24173130627155701</v>
      </c>
      <c r="AO10" s="14"/>
      <c r="AP10" s="14">
        <v>0.23306191391140299</v>
      </c>
      <c r="AQ10" s="14">
        <v>0.297806568338573</v>
      </c>
      <c r="AR10" s="14">
        <v>0.21527317255557099</v>
      </c>
      <c r="AS10" s="14">
        <v>0.16641967383192199</v>
      </c>
      <c r="AT10" s="14">
        <v>0.245572450072016</v>
      </c>
      <c r="AU10" s="14"/>
      <c r="AV10" s="14" t="s">
        <v>84</v>
      </c>
      <c r="AW10" s="14">
        <v>0.25291327892646598</v>
      </c>
      <c r="AX10" s="14">
        <v>0.30541171189542399</v>
      </c>
      <c r="AY10" s="14">
        <v>0.25711115346337199</v>
      </c>
      <c r="AZ10" s="14">
        <v>0.280212362360234</v>
      </c>
      <c r="BA10" s="14"/>
      <c r="BB10" s="14">
        <v>0.28055150952498897</v>
      </c>
      <c r="BC10" s="14">
        <v>0.14782043965835001</v>
      </c>
      <c r="BD10" s="14">
        <v>0.21297517172556099</v>
      </c>
      <c r="BE10" s="14"/>
      <c r="BF10" s="14">
        <v>0.20626730198923801</v>
      </c>
    </row>
    <row r="11" spans="2:58" x14ac:dyDescent="0.35">
      <c r="B11" s="15" t="s">
        <v>189</v>
      </c>
      <c r="C11" s="14">
        <v>0.16389746187909601</v>
      </c>
      <c r="D11" s="14">
        <v>0.15879336439983499</v>
      </c>
      <c r="E11" s="14">
        <v>0.168353107456717</v>
      </c>
      <c r="F11" s="14"/>
      <c r="G11" s="14">
        <v>0.20849331754537601</v>
      </c>
      <c r="H11" s="14">
        <v>0.21375175628363299</v>
      </c>
      <c r="I11" s="14">
        <v>0.15049969720763301</v>
      </c>
      <c r="J11" s="14">
        <v>0.17091467026777701</v>
      </c>
      <c r="K11" s="14">
        <v>0.103064503724822</v>
      </c>
      <c r="L11" s="14">
        <v>0.13976968299730599</v>
      </c>
      <c r="M11" s="14"/>
      <c r="N11" s="14">
        <v>0.17613037634437501</v>
      </c>
      <c r="O11" s="14">
        <v>0.154883733639332</v>
      </c>
      <c r="P11" s="14">
        <v>0.17075844309383301</v>
      </c>
      <c r="Q11" s="14">
        <v>0.15507035193100699</v>
      </c>
      <c r="R11" s="14"/>
      <c r="S11" s="14">
        <v>0.205562645587861</v>
      </c>
      <c r="T11" s="14">
        <v>0.16231492745916001</v>
      </c>
      <c r="U11" s="14">
        <v>0.13628860877735</v>
      </c>
      <c r="V11" s="14">
        <v>0.121471912301843</v>
      </c>
      <c r="W11" s="14">
        <v>0.177949609144059</v>
      </c>
      <c r="X11" s="14">
        <v>0.235236077218031</v>
      </c>
      <c r="Y11" s="14">
        <v>0.16591304715605201</v>
      </c>
      <c r="Z11" s="14">
        <v>0.17921163222234901</v>
      </c>
      <c r="AA11" s="14">
        <v>0.14142198416908999</v>
      </c>
      <c r="AB11" s="14">
        <v>0.12749982127801099</v>
      </c>
      <c r="AC11" s="14">
        <v>0.14133076722273899</v>
      </c>
      <c r="AD11" s="14">
        <v>0.13353411061498499</v>
      </c>
      <c r="AE11" s="14"/>
      <c r="AF11" s="14">
        <v>0.13009136857842599</v>
      </c>
      <c r="AG11" s="14">
        <v>0.197421086791495</v>
      </c>
      <c r="AH11" s="14">
        <v>0.13617104229673899</v>
      </c>
      <c r="AI11" s="14"/>
      <c r="AJ11" s="14">
        <v>0.12717955707419701</v>
      </c>
      <c r="AK11" s="14">
        <v>0.20929219662903401</v>
      </c>
      <c r="AL11" s="14">
        <v>0.32535272252788999</v>
      </c>
      <c r="AM11" s="14">
        <v>0.10061515793225199</v>
      </c>
      <c r="AN11" s="14">
        <v>8.0521020219360195E-2</v>
      </c>
      <c r="AO11" s="14"/>
      <c r="AP11" s="14">
        <v>0.13617115504827901</v>
      </c>
      <c r="AQ11" s="14">
        <v>0.20068549815974401</v>
      </c>
      <c r="AR11" s="14">
        <v>0.32149312589373003</v>
      </c>
      <c r="AS11" s="14">
        <v>8.5371864167123099E-2</v>
      </c>
      <c r="AT11" s="14">
        <v>0.10381108978584699</v>
      </c>
      <c r="AU11" s="14"/>
      <c r="AV11" s="14" t="s">
        <v>84</v>
      </c>
      <c r="AW11" s="14">
        <v>0.15022064958254799</v>
      </c>
      <c r="AX11" s="14">
        <v>0.177146277552406</v>
      </c>
      <c r="AY11" s="14">
        <v>0.26244413291969498</v>
      </c>
      <c r="AZ11" s="14">
        <v>0.118555517387189</v>
      </c>
      <c r="BA11" s="14"/>
      <c r="BB11" s="14">
        <v>0.13855503825077201</v>
      </c>
      <c r="BC11" s="14">
        <v>6.2644670350488096E-2</v>
      </c>
      <c r="BD11" s="14">
        <v>7.7991403794032202E-2</v>
      </c>
      <c r="BE11" s="14"/>
      <c r="BF11" s="14">
        <v>0.122728458836648</v>
      </c>
    </row>
    <row r="12" spans="2:58" x14ac:dyDescent="0.35">
      <c r="B12" s="15" t="s">
        <v>190</v>
      </c>
      <c r="C12" s="14">
        <v>5.7371265207984898E-2</v>
      </c>
      <c r="D12" s="14">
        <v>6.6786433218841507E-2</v>
      </c>
      <c r="E12" s="14">
        <v>4.74105526744307E-2</v>
      </c>
      <c r="F12" s="14"/>
      <c r="G12" s="14">
        <v>0.11220733786023</v>
      </c>
      <c r="H12" s="14">
        <v>7.5193532923017198E-2</v>
      </c>
      <c r="I12" s="14">
        <v>4.9702795951578602E-2</v>
      </c>
      <c r="J12" s="14">
        <v>4.5035231516490602E-2</v>
      </c>
      <c r="K12" s="14">
        <v>1.7676689057783999E-2</v>
      </c>
      <c r="L12" s="14">
        <v>4.9372018785676798E-2</v>
      </c>
      <c r="M12" s="14"/>
      <c r="N12" s="14">
        <v>5.26640569823792E-2</v>
      </c>
      <c r="O12" s="14">
        <v>5.7646756385066798E-2</v>
      </c>
      <c r="P12" s="14">
        <v>6.9766333922907306E-2</v>
      </c>
      <c r="Q12" s="14">
        <v>5.2302425006183102E-2</v>
      </c>
      <c r="R12" s="14"/>
      <c r="S12" s="14">
        <v>8.1273878217340695E-2</v>
      </c>
      <c r="T12" s="14">
        <v>6.3735787366721197E-2</v>
      </c>
      <c r="U12" s="14">
        <v>4.1134684241587699E-2</v>
      </c>
      <c r="V12" s="14">
        <v>4.4572364864187197E-2</v>
      </c>
      <c r="W12" s="14">
        <v>6.6612427024478602E-2</v>
      </c>
      <c r="X12" s="14">
        <v>8.8399263649304505E-2</v>
      </c>
      <c r="Y12" s="14">
        <v>3.5361779763646399E-2</v>
      </c>
      <c r="Z12" s="14">
        <v>4.5430466012000403E-2</v>
      </c>
      <c r="AA12" s="14">
        <v>5.4166760309692599E-2</v>
      </c>
      <c r="AB12" s="14">
        <v>5.2810957379598303E-2</v>
      </c>
      <c r="AC12" s="14">
        <v>2.8112386711525099E-2</v>
      </c>
      <c r="AD12" s="14">
        <v>3.3991490878648299E-2</v>
      </c>
      <c r="AE12" s="14"/>
      <c r="AF12" s="14">
        <v>3.0482610233309799E-2</v>
      </c>
      <c r="AG12" s="14">
        <v>6.3580564466554704E-2</v>
      </c>
      <c r="AH12" s="14">
        <v>7.6834023116256395E-2</v>
      </c>
      <c r="AI12" s="14"/>
      <c r="AJ12" s="14">
        <v>2.6891703230423999E-2</v>
      </c>
      <c r="AK12" s="14">
        <v>7.89548582258561E-2</v>
      </c>
      <c r="AL12" s="14">
        <v>0.16799651847765201</v>
      </c>
      <c r="AM12" s="14">
        <v>6.7656724570499899E-2</v>
      </c>
      <c r="AN12" s="14">
        <v>5.6697709213125197E-2</v>
      </c>
      <c r="AO12" s="14"/>
      <c r="AP12" s="14">
        <v>2.58210543673652E-2</v>
      </c>
      <c r="AQ12" s="14">
        <v>7.1195454715153997E-2</v>
      </c>
      <c r="AR12" s="14">
        <v>0.22641793458342299</v>
      </c>
      <c r="AS12" s="14">
        <v>2.9785604779545002E-2</v>
      </c>
      <c r="AT12" s="14">
        <v>1.15954383380849E-2</v>
      </c>
      <c r="AU12" s="14"/>
      <c r="AV12" s="14" t="s">
        <v>84</v>
      </c>
      <c r="AW12" s="14">
        <v>4.70511039931059E-2</v>
      </c>
      <c r="AX12" s="14">
        <v>6.5328646163787293E-2</v>
      </c>
      <c r="AY12" s="14">
        <v>7.1520641094794404E-2</v>
      </c>
      <c r="AZ12" s="14">
        <v>8.0616984292467594E-2</v>
      </c>
      <c r="BA12" s="14"/>
      <c r="BB12" s="14">
        <v>4.5226550781241701E-2</v>
      </c>
      <c r="BC12" s="14">
        <v>8.0388216632371091E-3</v>
      </c>
      <c r="BD12" s="14">
        <v>1.29481938485473E-2</v>
      </c>
      <c r="BE12" s="14"/>
      <c r="BF12" s="14">
        <v>3.9041150421358903E-2</v>
      </c>
    </row>
    <row r="13" spans="2:58" x14ac:dyDescent="0.35">
      <c r="B13" s="15" t="s">
        <v>191</v>
      </c>
      <c r="C13" s="14">
        <v>2.4441990844076399E-2</v>
      </c>
      <c r="D13" s="14">
        <v>2.7913278680472699E-2</v>
      </c>
      <c r="E13" s="14">
        <v>2.1117820283889099E-2</v>
      </c>
      <c r="F13" s="14"/>
      <c r="G13" s="14">
        <v>2.7106656888001499E-2</v>
      </c>
      <c r="H13" s="14">
        <v>3.9319880437359803E-2</v>
      </c>
      <c r="I13" s="14">
        <v>2.7818706873689699E-2</v>
      </c>
      <c r="J13" s="14">
        <v>2.15959752000098E-2</v>
      </c>
      <c r="K13" s="14">
        <v>1.04991336812585E-2</v>
      </c>
      <c r="L13" s="14">
        <v>1.9525255100148801E-2</v>
      </c>
      <c r="M13" s="14"/>
      <c r="N13" s="14">
        <v>3.7691277072869497E-2</v>
      </c>
      <c r="O13" s="14">
        <v>2.6205320716310099E-2</v>
      </c>
      <c r="P13" s="14">
        <v>1.16618071974307E-2</v>
      </c>
      <c r="Q13" s="14">
        <v>1.9955390861896301E-2</v>
      </c>
      <c r="R13" s="14"/>
      <c r="S13" s="14">
        <v>4.1039358122367801E-2</v>
      </c>
      <c r="T13" s="14">
        <v>2.60586448821871E-2</v>
      </c>
      <c r="U13" s="14">
        <v>5.9679251905941401E-2</v>
      </c>
      <c r="V13" s="14">
        <v>2.8329018889951901E-2</v>
      </c>
      <c r="W13" s="14">
        <v>0</v>
      </c>
      <c r="X13" s="14">
        <v>2.18841838954861E-2</v>
      </c>
      <c r="Y13" s="14">
        <v>2.3734205657224599E-2</v>
      </c>
      <c r="Z13" s="14">
        <v>3.2807381969778997E-2</v>
      </c>
      <c r="AA13" s="14">
        <v>8.9596887914813496E-3</v>
      </c>
      <c r="AB13" s="14">
        <v>1.02155368616017E-2</v>
      </c>
      <c r="AC13" s="14">
        <v>8.81898394483587E-3</v>
      </c>
      <c r="AD13" s="14">
        <v>1.52684415847951E-2</v>
      </c>
      <c r="AE13" s="14"/>
      <c r="AF13" s="14">
        <v>2.24745209939534E-2</v>
      </c>
      <c r="AG13" s="14">
        <v>3.2720465537499403E-2</v>
      </c>
      <c r="AH13" s="14">
        <v>1.21205541768948E-2</v>
      </c>
      <c r="AI13" s="14"/>
      <c r="AJ13" s="14">
        <v>1.3599991462059599E-2</v>
      </c>
      <c r="AK13" s="14">
        <v>2.7546465587827501E-2</v>
      </c>
      <c r="AL13" s="14">
        <v>0.12936699264523799</v>
      </c>
      <c r="AM13" s="14">
        <v>3.1667101409013999E-2</v>
      </c>
      <c r="AN13" s="14">
        <v>8.1642733002786506E-3</v>
      </c>
      <c r="AO13" s="14"/>
      <c r="AP13" s="14">
        <v>1.72506922570125E-2</v>
      </c>
      <c r="AQ13" s="14">
        <v>1.94717870734059E-2</v>
      </c>
      <c r="AR13" s="14">
        <v>0.15946284102796299</v>
      </c>
      <c r="AS13" s="14">
        <v>3.7207420988755102E-3</v>
      </c>
      <c r="AT13" s="14">
        <v>0</v>
      </c>
      <c r="AU13" s="14"/>
      <c r="AV13" s="14" t="s">
        <v>84</v>
      </c>
      <c r="AW13" s="14">
        <v>2.2769159884309401E-2</v>
      </c>
      <c r="AX13" s="14">
        <v>2.88800504681671E-2</v>
      </c>
      <c r="AY13" s="14">
        <v>3.6379883424185001E-2</v>
      </c>
      <c r="AZ13" s="14">
        <v>3.4946101244221699E-2</v>
      </c>
      <c r="BA13" s="14"/>
      <c r="BB13" s="14">
        <v>9.8145988052054708E-3</v>
      </c>
      <c r="BC13" s="14">
        <v>6.7049149671201498E-3</v>
      </c>
      <c r="BD13" s="14">
        <v>0</v>
      </c>
      <c r="BE13" s="14"/>
      <c r="BF13" s="14">
        <v>1.6229278977191001E-2</v>
      </c>
    </row>
    <row r="14" spans="2:58" x14ac:dyDescent="0.35">
      <c r="B14" s="15" t="s">
        <v>141</v>
      </c>
      <c r="C14" s="20">
        <v>8.7296729883432705E-2</v>
      </c>
      <c r="D14" s="20">
        <v>5.5115411623476197E-2</v>
      </c>
      <c r="E14" s="20">
        <v>0.118028660541555</v>
      </c>
      <c r="F14" s="20"/>
      <c r="G14" s="20">
        <v>0.115821398464634</v>
      </c>
      <c r="H14" s="20">
        <v>9.0166143250101694E-2</v>
      </c>
      <c r="I14" s="20">
        <v>0.11103521603368</v>
      </c>
      <c r="J14" s="20">
        <v>7.5962369319064596E-2</v>
      </c>
      <c r="K14" s="20">
        <v>9.5800165032296797E-2</v>
      </c>
      <c r="L14" s="20">
        <v>5.0213860128310001E-2</v>
      </c>
      <c r="M14" s="20"/>
      <c r="N14" s="20">
        <v>6.5122630696535594E-2</v>
      </c>
      <c r="O14" s="20">
        <v>8.0339174667821603E-2</v>
      </c>
      <c r="P14" s="20">
        <v>7.8563993894463599E-2</v>
      </c>
      <c r="Q14" s="20">
        <v>0.123844122354584</v>
      </c>
      <c r="R14" s="20"/>
      <c r="S14" s="20">
        <v>9.0004191160648506E-2</v>
      </c>
      <c r="T14" s="20">
        <v>8.8312275308493504E-2</v>
      </c>
      <c r="U14" s="20">
        <v>4.9673229103404E-2</v>
      </c>
      <c r="V14" s="20">
        <v>0.10887108347100601</v>
      </c>
      <c r="W14" s="20">
        <v>8.6313745080452503E-2</v>
      </c>
      <c r="X14" s="20">
        <v>0.104567151707361</v>
      </c>
      <c r="Y14" s="20">
        <v>8.8094270733210897E-2</v>
      </c>
      <c r="Z14" s="20">
        <v>7.0707328895426996E-2</v>
      </c>
      <c r="AA14" s="20">
        <v>9.5693704769761606E-2</v>
      </c>
      <c r="AB14" s="20">
        <v>9.3128073086352098E-2</v>
      </c>
      <c r="AC14" s="20">
        <v>3.6505178268833899E-2</v>
      </c>
      <c r="AD14" s="20">
        <v>0.113193091580906</v>
      </c>
      <c r="AE14" s="20"/>
      <c r="AF14" s="20">
        <v>5.6071778243226698E-2</v>
      </c>
      <c r="AG14" s="20">
        <v>5.42828663774131E-2</v>
      </c>
      <c r="AH14" s="20">
        <v>0.21644224495338599</v>
      </c>
      <c r="AI14" s="20"/>
      <c r="AJ14" s="20">
        <v>5.80574584314279E-2</v>
      </c>
      <c r="AK14" s="20">
        <v>5.7008077088507698E-2</v>
      </c>
      <c r="AL14" s="20">
        <v>1.51754710601898E-2</v>
      </c>
      <c r="AM14" s="20">
        <v>0</v>
      </c>
      <c r="AN14" s="20">
        <v>0.239167586531913</v>
      </c>
      <c r="AO14" s="20"/>
      <c r="AP14" s="20">
        <v>7.1350244931758094E-2</v>
      </c>
      <c r="AQ14" s="20">
        <v>7.0260614142898706E-2</v>
      </c>
      <c r="AR14" s="20">
        <v>6.0313060807173097E-3</v>
      </c>
      <c r="AS14" s="20">
        <v>6.4909179622818697E-2</v>
      </c>
      <c r="AT14" s="20">
        <v>0.24157931123308499</v>
      </c>
      <c r="AU14" s="20"/>
      <c r="AV14" s="20" t="s">
        <v>84</v>
      </c>
      <c r="AW14" s="20">
        <v>8.6605801870594801E-2</v>
      </c>
      <c r="AX14" s="20">
        <v>7.5614662151821499E-2</v>
      </c>
      <c r="AY14" s="20">
        <v>7.4788216142915795E-2</v>
      </c>
      <c r="AZ14" s="20">
        <v>0.12695582292857199</v>
      </c>
      <c r="BA14" s="20"/>
      <c r="BB14" s="20">
        <v>8.2745876065582896E-2</v>
      </c>
      <c r="BC14" s="20">
        <v>3.9755213973302499E-2</v>
      </c>
      <c r="BD14" s="20">
        <v>0.131803518029043</v>
      </c>
      <c r="BE14" s="20"/>
      <c r="BF14" s="20">
        <v>6.6113601064715005E-2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196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187</v>
      </c>
      <c r="C9" s="14">
        <v>0.49621353098923898</v>
      </c>
      <c r="D9" s="14">
        <v>0.47010997158881401</v>
      </c>
      <c r="E9" s="14">
        <v>0.52026593582194403</v>
      </c>
      <c r="F9" s="14"/>
      <c r="G9" s="14">
        <v>0.45674875546833998</v>
      </c>
      <c r="H9" s="14">
        <v>0.40352806643714501</v>
      </c>
      <c r="I9" s="14">
        <v>0.45870758239229698</v>
      </c>
      <c r="J9" s="14">
        <v>0.536542840337496</v>
      </c>
      <c r="K9" s="14">
        <v>0.51391991612555499</v>
      </c>
      <c r="L9" s="14">
        <v>0.58351553941295897</v>
      </c>
      <c r="M9" s="14"/>
      <c r="N9" s="14">
        <v>0.50362713881815802</v>
      </c>
      <c r="O9" s="14">
        <v>0.58650570274874503</v>
      </c>
      <c r="P9" s="14">
        <v>0.400778841926408</v>
      </c>
      <c r="Q9" s="14">
        <v>0.47495994032745698</v>
      </c>
      <c r="R9" s="14"/>
      <c r="S9" s="14">
        <v>0.47660747202084403</v>
      </c>
      <c r="T9" s="14">
        <v>0.51549690625702305</v>
      </c>
      <c r="U9" s="14">
        <v>0.53956403626085003</v>
      </c>
      <c r="V9" s="14">
        <v>0.36738820060391197</v>
      </c>
      <c r="W9" s="14">
        <v>0.41953117955845598</v>
      </c>
      <c r="X9" s="14">
        <v>0.40093459028629502</v>
      </c>
      <c r="Y9" s="14">
        <v>0.52974557155968305</v>
      </c>
      <c r="Z9" s="14">
        <v>0.561875403540948</v>
      </c>
      <c r="AA9" s="14">
        <v>0.50352565727562704</v>
      </c>
      <c r="AB9" s="14">
        <v>0.63081920372536004</v>
      </c>
      <c r="AC9" s="14">
        <v>0.56670337289110495</v>
      </c>
      <c r="AD9" s="14">
        <v>0.51523592683230701</v>
      </c>
      <c r="AE9" s="14"/>
      <c r="AF9" s="14">
        <v>0.362003232566392</v>
      </c>
      <c r="AG9" s="14">
        <v>0.66343190133653196</v>
      </c>
      <c r="AH9" s="14">
        <v>0.36784236246340901</v>
      </c>
      <c r="AI9" s="14"/>
      <c r="AJ9" s="14">
        <v>0.39459453079382101</v>
      </c>
      <c r="AK9" s="14">
        <v>0.57241392943382696</v>
      </c>
      <c r="AL9" s="14">
        <v>0.64609323108877703</v>
      </c>
      <c r="AM9" s="14">
        <v>0.14189401315758501</v>
      </c>
      <c r="AN9" s="14">
        <v>0.42836318397151701</v>
      </c>
      <c r="AO9" s="14"/>
      <c r="AP9" s="14">
        <v>0.44518392380748201</v>
      </c>
      <c r="AQ9" s="14">
        <v>0.56689505493633296</v>
      </c>
      <c r="AR9" s="14">
        <v>0.67834924533970498</v>
      </c>
      <c r="AS9" s="14">
        <v>1.6785997668711701E-2</v>
      </c>
      <c r="AT9" s="14">
        <v>0.51444788170549804</v>
      </c>
      <c r="AU9" s="14"/>
      <c r="AV9" s="14" t="s">
        <v>84</v>
      </c>
      <c r="AW9" s="14">
        <v>0.54022661875046596</v>
      </c>
      <c r="AX9" s="14">
        <v>0.55141660153233596</v>
      </c>
      <c r="AY9" s="14">
        <v>0.45823486933774599</v>
      </c>
      <c r="AZ9" s="14">
        <v>0.52114726118957999</v>
      </c>
      <c r="BA9" s="14"/>
      <c r="BB9" s="14">
        <v>0.527806002141474</v>
      </c>
      <c r="BC9" s="14">
        <v>1.5882360535995999E-2</v>
      </c>
      <c r="BD9" s="14">
        <v>0.46794578529897402</v>
      </c>
      <c r="BE9" s="14"/>
      <c r="BF9" s="14">
        <v>0.34282192094748798</v>
      </c>
    </row>
    <row r="10" spans="2:58" x14ac:dyDescent="0.35">
      <c r="B10" s="15" t="s">
        <v>188</v>
      </c>
      <c r="C10" s="14">
        <v>0.15388564880716199</v>
      </c>
      <c r="D10" s="14">
        <v>0.156790859961253</v>
      </c>
      <c r="E10" s="14">
        <v>0.151497554205064</v>
      </c>
      <c r="F10" s="14"/>
      <c r="G10" s="14">
        <v>0.14910534826340499</v>
      </c>
      <c r="H10" s="14">
        <v>0.22558730605197</v>
      </c>
      <c r="I10" s="14">
        <v>0.15812488959665499</v>
      </c>
      <c r="J10" s="14">
        <v>0.13794795270724899</v>
      </c>
      <c r="K10" s="14">
        <v>0.136593700815067</v>
      </c>
      <c r="L10" s="14">
        <v>0.11995596571164301</v>
      </c>
      <c r="M10" s="14"/>
      <c r="N10" s="14">
        <v>0.18089022098113799</v>
      </c>
      <c r="O10" s="14">
        <v>0.13601079929953699</v>
      </c>
      <c r="P10" s="14">
        <v>0.15706526070799201</v>
      </c>
      <c r="Q10" s="14">
        <v>0.141257036757923</v>
      </c>
      <c r="R10" s="14"/>
      <c r="S10" s="14">
        <v>0.17323853674075099</v>
      </c>
      <c r="T10" s="14">
        <v>0.123396555735953</v>
      </c>
      <c r="U10" s="14">
        <v>0.17089309194517799</v>
      </c>
      <c r="V10" s="14">
        <v>0.18270122071779399</v>
      </c>
      <c r="W10" s="14">
        <v>0.17756364094350199</v>
      </c>
      <c r="X10" s="14">
        <v>0.17191276869806199</v>
      </c>
      <c r="Y10" s="14">
        <v>0.117576072811319</v>
      </c>
      <c r="Z10" s="14">
        <v>0.155071554829391</v>
      </c>
      <c r="AA10" s="14">
        <v>0.166119233999456</v>
      </c>
      <c r="AB10" s="14">
        <v>0.144131177504708</v>
      </c>
      <c r="AC10" s="14">
        <v>0.104108452256964</v>
      </c>
      <c r="AD10" s="14">
        <v>0.11696570855887201</v>
      </c>
      <c r="AE10" s="14"/>
      <c r="AF10" s="14">
        <v>0.16262693147521101</v>
      </c>
      <c r="AG10" s="14">
        <v>0.14242359964590501</v>
      </c>
      <c r="AH10" s="14">
        <v>0.15542448792115801</v>
      </c>
      <c r="AI10" s="14"/>
      <c r="AJ10" s="14">
        <v>0.16966024883412301</v>
      </c>
      <c r="AK10" s="14">
        <v>0.15413398757993499</v>
      </c>
      <c r="AL10" s="14">
        <v>0.14671101155038899</v>
      </c>
      <c r="AM10" s="14">
        <v>6.8370098950888997E-2</v>
      </c>
      <c r="AN10" s="14">
        <v>0.14145640703774001</v>
      </c>
      <c r="AO10" s="14"/>
      <c r="AP10" s="14">
        <v>0.201781272895632</v>
      </c>
      <c r="AQ10" s="14">
        <v>0.170509924718003</v>
      </c>
      <c r="AR10" s="14">
        <v>0.10580294675195399</v>
      </c>
      <c r="AS10" s="14">
        <v>0.10773762887824</v>
      </c>
      <c r="AT10" s="14">
        <v>0.116881405220079</v>
      </c>
      <c r="AU10" s="14"/>
      <c r="AV10" s="14" t="s">
        <v>84</v>
      </c>
      <c r="AW10" s="14">
        <v>0.141904392688674</v>
      </c>
      <c r="AX10" s="14">
        <v>0.14262946280283101</v>
      </c>
      <c r="AY10" s="14">
        <v>0.18597221196734201</v>
      </c>
      <c r="AZ10" s="14">
        <v>0.25718098181225801</v>
      </c>
      <c r="BA10" s="14"/>
      <c r="BB10" s="14">
        <v>0.15027087935421299</v>
      </c>
      <c r="BC10" s="14">
        <v>0.11275374340177199</v>
      </c>
      <c r="BD10" s="14">
        <v>0.185774245025465</v>
      </c>
      <c r="BE10" s="14"/>
      <c r="BF10" s="14">
        <v>0.14318330727064901</v>
      </c>
    </row>
    <row r="11" spans="2:58" x14ac:dyDescent="0.35">
      <c r="B11" s="15" t="s">
        <v>189</v>
      </c>
      <c r="C11" s="14">
        <v>0.126279802904566</v>
      </c>
      <c r="D11" s="14">
        <v>0.148220609696989</v>
      </c>
      <c r="E11" s="14">
        <v>0.105185576337152</v>
      </c>
      <c r="F11" s="14"/>
      <c r="G11" s="14">
        <v>0.168730990029165</v>
      </c>
      <c r="H11" s="14">
        <v>0.17859992912776601</v>
      </c>
      <c r="I11" s="14">
        <v>0.12902801017283899</v>
      </c>
      <c r="J11" s="14">
        <v>9.1075766065252098E-2</v>
      </c>
      <c r="K11" s="14">
        <v>9.9676712825170502E-2</v>
      </c>
      <c r="L11" s="14">
        <v>9.9851715247262607E-2</v>
      </c>
      <c r="M11" s="14"/>
      <c r="N11" s="14">
        <v>0.124443465362558</v>
      </c>
      <c r="O11" s="14">
        <v>8.8443976250991096E-2</v>
      </c>
      <c r="P11" s="14">
        <v>0.15563562190223501</v>
      </c>
      <c r="Q11" s="14">
        <v>0.14413156723237699</v>
      </c>
      <c r="R11" s="14"/>
      <c r="S11" s="14">
        <v>0.14419736123641899</v>
      </c>
      <c r="T11" s="14">
        <v>0.128862522118326</v>
      </c>
      <c r="U11" s="14">
        <v>7.7900117655572101E-2</v>
      </c>
      <c r="V11" s="14">
        <v>0.13738013785005701</v>
      </c>
      <c r="W11" s="14">
        <v>0.15468893475319201</v>
      </c>
      <c r="X11" s="14">
        <v>0.18886686035815201</v>
      </c>
      <c r="Y11" s="14">
        <v>0.122866059895962</v>
      </c>
      <c r="Z11" s="14">
        <v>4.8449149348305201E-2</v>
      </c>
      <c r="AA11" s="14">
        <v>0.13353472742820299</v>
      </c>
      <c r="AB11" s="14">
        <v>9.0225461654550004E-2</v>
      </c>
      <c r="AC11" s="14">
        <v>8.4180699455039906E-2</v>
      </c>
      <c r="AD11" s="14">
        <v>0.13744068634843701</v>
      </c>
      <c r="AE11" s="14"/>
      <c r="AF11" s="14">
        <v>0.14804800268382801</v>
      </c>
      <c r="AG11" s="14">
        <v>9.43646518738184E-2</v>
      </c>
      <c r="AH11" s="14">
        <v>0.14305570852028601</v>
      </c>
      <c r="AI11" s="14"/>
      <c r="AJ11" s="14">
        <v>0.15702370819440301</v>
      </c>
      <c r="AK11" s="14">
        <v>0.12591258074407599</v>
      </c>
      <c r="AL11" s="14">
        <v>9.4539068556692696E-2</v>
      </c>
      <c r="AM11" s="14">
        <v>6.7916214119682294E-2</v>
      </c>
      <c r="AN11" s="14">
        <v>0.116497891148691</v>
      </c>
      <c r="AO11" s="14"/>
      <c r="AP11" s="14">
        <v>0.17335320276577901</v>
      </c>
      <c r="AQ11" s="14">
        <v>0.130818626228311</v>
      </c>
      <c r="AR11" s="14">
        <v>6.8733969371337494E-2</v>
      </c>
      <c r="AS11" s="14">
        <v>0.175136462736282</v>
      </c>
      <c r="AT11" s="14">
        <v>9.1962616121464003E-2</v>
      </c>
      <c r="AU11" s="14"/>
      <c r="AV11" s="14" t="s">
        <v>84</v>
      </c>
      <c r="AW11" s="14">
        <v>8.7292493208083202E-2</v>
      </c>
      <c r="AX11" s="14">
        <v>0.12562418181250401</v>
      </c>
      <c r="AY11" s="14">
        <v>0.181839586835224</v>
      </c>
      <c r="AZ11" s="14">
        <v>0.109881348012423</v>
      </c>
      <c r="BA11" s="14"/>
      <c r="BB11" s="14">
        <v>0.168331085150942</v>
      </c>
      <c r="BC11" s="14">
        <v>0.170980750192536</v>
      </c>
      <c r="BD11" s="14">
        <v>9.6048590937369699E-2</v>
      </c>
      <c r="BE11" s="14"/>
      <c r="BF11" s="14">
        <v>0.14421177653902301</v>
      </c>
    </row>
    <row r="12" spans="2:58" x14ac:dyDescent="0.35">
      <c r="B12" s="15" t="s">
        <v>190</v>
      </c>
      <c r="C12" s="14">
        <v>7.8627038650613795E-2</v>
      </c>
      <c r="D12" s="14">
        <v>8.8609738991833997E-2</v>
      </c>
      <c r="E12" s="14">
        <v>6.9092034306466904E-2</v>
      </c>
      <c r="F12" s="14"/>
      <c r="G12" s="14">
        <v>8.8534720872640998E-2</v>
      </c>
      <c r="H12" s="14">
        <v>7.4263266016036597E-2</v>
      </c>
      <c r="I12" s="14">
        <v>9.1512108906505907E-2</v>
      </c>
      <c r="J12" s="14">
        <v>7.2513476796622095E-2</v>
      </c>
      <c r="K12" s="14">
        <v>7.2723802760006298E-2</v>
      </c>
      <c r="L12" s="14">
        <v>7.4061701159267704E-2</v>
      </c>
      <c r="M12" s="14"/>
      <c r="N12" s="14">
        <v>7.3405516661126602E-2</v>
      </c>
      <c r="O12" s="14">
        <v>7.7710994329829794E-2</v>
      </c>
      <c r="P12" s="14">
        <v>0.102231742181426</v>
      </c>
      <c r="Q12" s="14">
        <v>6.5874391214091693E-2</v>
      </c>
      <c r="R12" s="14"/>
      <c r="S12" s="14">
        <v>8.1433842190669001E-2</v>
      </c>
      <c r="T12" s="14">
        <v>7.0737726139392304E-2</v>
      </c>
      <c r="U12" s="14">
        <v>7.21941110106991E-2</v>
      </c>
      <c r="V12" s="14">
        <v>0.104624337829323</v>
      </c>
      <c r="W12" s="14">
        <v>0.10208335248476801</v>
      </c>
      <c r="X12" s="14">
        <v>6.2717755501042097E-2</v>
      </c>
      <c r="Y12" s="14">
        <v>7.0158177305328306E-2</v>
      </c>
      <c r="Z12" s="14">
        <v>0.11656060967661699</v>
      </c>
      <c r="AA12" s="14">
        <v>7.8536926946339999E-2</v>
      </c>
      <c r="AB12" s="14">
        <v>5.2372294437715898E-2</v>
      </c>
      <c r="AC12" s="14">
        <v>8.6351352455994096E-2</v>
      </c>
      <c r="AD12" s="14">
        <v>7.0133068139580201E-2</v>
      </c>
      <c r="AE12" s="14"/>
      <c r="AF12" s="14">
        <v>0.126437545274659</v>
      </c>
      <c r="AG12" s="14">
        <v>4.4676167030042999E-2</v>
      </c>
      <c r="AH12" s="14">
        <v>7.61784406051524E-2</v>
      </c>
      <c r="AI12" s="14"/>
      <c r="AJ12" s="14">
        <v>0.120518421849146</v>
      </c>
      <c r="AK12" s="14">
        <v>6.15379760161293E-2</v>
      </c>
      <c r="AL12" s="14">
        <v>4.4483637583509102E-2</v>
      </c>
      <c r="AM12" s="14">
        <v>0.17600523010709701</v>
      </c>
      <c r="AN12" s="14">
        <v>6.3511376883364098E-2</v>
      </c>
      <c r="AO12" s="14"/>
      <c r="AP12" s="14">
        <v>7.8015492053354604E-2</v>
      </c>
      <c r="AQ12" s="14">
        <v>5.3747741752660998E-2</v>
      </c>
      <c r="AR12" s="14">
        <v>4.3142894178694997E-2</v>
      </c>
      <c r="AS12" s="14">
        <v>0.26526389919267002</v>
      </c>
      <c r="AT12" s="14">
        <v>7.0098863131424993E-2</v>
      </c>
      <c r="AU12" s="14"/>
      <c r="AV12" s="14" t="s">
        <v>84</v>
      </c>
      <c r="AW12" s="14">
        <v>7.39682062160823E-2</v>
      </c>
      <c r="AX12" s="14">
        <v>7.1055694143936393E-2</v>
      </c>
      <c r="AY12" s="14">
        <v>7.4505232004320604E-2</v>
      </c>
      <c r="AZ12" s="14">
        <v>7.5190379780641498E-2</v>
      </c>
      <c r="BA12" s="14"/>
      <c r="BB12" s="14">
        <v>8.4982040065575401E-2</v>
      </c>
      <c r="BC12" s="14">
        <v>0.26692719156915601</v>
      </c>
      <c r="BD12" s="14">
        <v>0.11900181788769799</v>
      </c>
      <c r="BE12" s="14"/>
      <c r="BF12" s="14">
        <v>0.153513847922018</v>
      </c>
    </row>
    <row r="13" spans="2:58" x14ac:dyDescent="0.35">
      <c r="B13" s="15" t="s">
        <v>191</v>
      </c>
      <c r="C13" s="14">
        <v>6.7702886544649094E-2</v>
      </c>
      <c r="D13" s="14">
        <v>9.03747756297687E-2</v>
      </c>
      <c r="E13" s="14">
        <v>4.57203959870243E-2</v>
      </c>
      <c r="F13" s="14"/>
      <c r="G13" s="14">
        <v>4.1698568972564E-2</v>
      </c>
      <c r="H13" s="14">
        <v>4.6713742208301302E-2</v>
      </c>
      <c r="I13" s="14">
        <v>6.3404413235096893E-2</v>
      </c>
      <c r="J13" s="14">
        <v>8.85582849400047E-2</v>
      </c>
      <c r="K13" s="14">
        <v>9.1588118218473097E-2</v>
      </c>
      <c r="L13" s="14">
        <v>7.2503025862322795E-2</v>
      </c>
      <c r="M13" s="14"/>
      <c r="N13" s="14">
        <v>5.5183482728011803E-2</v>
      </c>
      <c r="O13" s="14">
        <v>4.6763998225640098E-2</v>
      </c>
      <c r="P13" s="14">
        <v>9.8634886630114202E-2</v>
      </c>
      <c r="Q13" s="14">
        <v>7.5030722452922999E-2</v>
      </c>
      <c r="R13" s="14"/>
      <c r="S13" s="14">
        <v>5.2800964451080998E-2</v>
      </c>
      <c r="T13" s="14">
        <v>7.5991451380186606E-2</v>
      </c>
      <c r="U13" s="14">
        <v>6.5963306178544595E-2</v>
      </c>
      <c r="V13" s="14">
        <v>0.10878503168914901</v>
      </c>
      <c r="W13" s="14">
        <v>7.9690135216751695E-2</v>
      </c>
      <c r="X13" s="14">
        <v>7.6249973378248306E-2</v>
      </c>
      <c r="Y13" s="14">
        <v>6.5563178487419493E-2</v>
      </c>
      <c r="Z13" s="14">
        <v>8.31255922604449E-2</v>
      </c>
      <c r="AA13" s="14">
        <v>4.88702462213303E-2</v>
      </c>
      <c r="AB13" s="14">
        <v>2.1871183714751601E-2</v>
      </c>
      <c r="AC13" s="14">
        <v>0.111244586025953</v>
      </c>
      <c r="AD13" s="14">
        <v>4.7978333976178997E-2</v>
      </c>
      <c r="AE13" s="14"/>
      <c r="AF13" s="14">
        <v>0.141059760166344</v>
      </c>
      <c r="AG13" s="14">
        <v>2.0665574960574501E-2</v>
      </c>
      <c r="AH13" s="14">
        <v>3.9158926528037999E-2</v>
      </c>
      <c r="AI13" s="14"/>
      <c r="AJ13" s="14">
        <v>0.102255498423797</v>
      </c>
      <c r="AK13" s="14">
        <v>3.5412229103439899E-2</v>
      </c>
      <c r="AL13" s="14">
        <v>3.6025216317412102E-2</v>
      </c>
      <c r="AM13" s="14">
        <v>0.54581444366474696</v>
      </c>
      <c r="AN13" s="14">
        <v>3.6160905641352201E-2</v>
      </c>
      <c r="AO13" s="14"/>
      <c r="AP13" s="14">
        <v>3.5259654992493797E-2</v>
      </c>
      <c r="AQ13" s="14">
        <v>2.0288673516116899E-2</v>
      </c>
      <c r="AR13" s="14">
        <v>2.24197731618337E-2</v>
      </c>
      <c r="AS13" s="14">
        <v>0.41352533258490698</v>
      </c>
      <c r="AT13" s="14">
        <v>0</v>
      </c>
      <c r="AU13" s="14"/>
      <c r="AV13" s="14" t="s">
        <v>84</v>
      </c>
      <c r="AW13" s="14">
        <v>7.0532120953363406E-2</v>
      </c>
      <c r="AX13" s="14">
        <v>4.1926385426606601E-2</v>
      </c>
      <c r="AY13" s="14">
        <v>2.4034626414145999E-2</v>
      </c>
      <c r="AZ13" s="14">
        <v>3.6600029205097001E-2</v>
      </c>
      <c r="BA13" s="14"/>
      <c r="BB13" s="14">
        <v>1.5982023686978802E-2</v>
      </c>
      <c r="BC13" s="14">
        <v>0.41782509112373101</v>
      </c>
      <c r="BD13" s="14">
        <v>0</v>
      </c>
      <c r="BE13" s="14"/>
      <c r="BF13" s="14">
        <v>0.156660568738617</v>
      </c>
    </row>
    <row r="14" spans="2:58" x14ac:dyDescent="0.35">
      <c r="B14" s="15" t="s">
        <v>141</v>
      </c>
      <c r="C14" s="20">
        <v>7.7291092103770498E-2</v>
      </c>
      <c r="D14" s="20">
        <v>4.5894044131341502E-2</v>
      </c>
      <c r="E14" s="20">
        <v>0.108238503342348</v>
      </c>
      <c r="F14" s="20"/>
      <c r="G14" s="20">
        <v>9.5181616393885199E-2</v>
      </c>
      <c r="H14" s="20">
        <v>7.1307690158780301E-2</v>
      </c>
      <c r="I14" s="20">
        <v>9.9222995696606295E-2</v>
      </c>
      <c r="J14" s="20">
        <v>7.3361679153375603E-2</v>
      </c>
      <c r="K14" s="20">
        <v>8.54977492557282E-2</v>
      </c>
      <c r="L14" s="20">
        <v>5.0112052606545103E-2</v>
      </c>
      <c r="M14" s="20"/>
      <c r="N14" s="20">
        <v>6.2450175449008001E-2</v>
      </c>
      <c r="O14" s="20">
        <v>6.4564529145257094E-2</v>
      </c>
      <c r="P14" s="20">
        <v>8.5653646651824206E-2</v>
      </c>
      <c r="Q14" s="20">
        <v>9.8746342015227806E-2</v>
      </c>
      <c r="R14" s="20"/>
      <c r="S14" s="20">
        <v>7.1721823360236997E-2</v>
      </c>
      <c r="T14" s="20">
        <v>8.5514838369119203E-2</v>
      </c>
      <c r="U14" s="20">
        <v>7.3485336949156294E-2</v>
      </c>
      <c r="V14" s="20">
        <v>9.9121071309766204E-2</v>
      </c>
      <c r="W14" s="20">
        <v>6.6442757043331205E-2</v>
      </c>
      <c r="X14" s="20">
        <v>9.9318051778201397E-2</v>
      </c>
      <c r="Y14" s="20">
        <v>9.4090939940287693E-2</v>
      </c>
      <c r="Z14" s="20">
        <v>3.49176903442944E-2</v>
      </c>
      <c r="AA14" s="20">
        <v>6.9413208129044598E-2</v>
      </c>
      <c r="AB14" s="20">
        <v>6.0580678962915399E-2</v>
      </c>
      <c r="AC14" s="20">
        <v>4.7411536914944499E-2</v>
      </c>
      <c r="AD14" s="20">
        <v>0.112246276144624</v>
      </c>
      <c r="AE14" s="20"/>
      <c r="AF14" s="20">
        <v>5.9824527833565101E-2</v>
      </c>
      <c r="AG14" s="20">
        <v>3.4438105153127598E-2</v>
      </c>
      <c r="AH14" s="20">
        <v>0.21834007396195601</v>
      </c>
      <c r="AI14" s="20"/>
      <c r="AJ14" s="20">
        <v>5.5947591904710103E-2</v>
      </c>
      <c r="AK14" s="20">
        <v>5.0589297122593697E-2</v>
      </c>
      <c r="AL14" s="20">
        <v>3.2147834903220603E-2</v>
      </c>
      <c r="AM14" s="20">
        <v>0</v>
      </c>
      <c r="AN14" s="20">
        <v>0.21401023531733601</v>
      </c>
      <c r="AO14" s="20"/>
      <c r="AP14" s="20">
        <v>6.6406453485258296E-2</v>
      </c>
      <c r="AQ14" s="20">
        <v>5.7739978848574701E-2</v>
      </c>
      <c r="AR14" s="20">
        <v>8.1551171196474995E-2</v>
      </c>
      <c r="AS14" s="20">
        <v>2.155067893919E-2</v>
      </c>
      <c r="AT14" s="20">
        <v>0.20660923382153401</v>
      </c>
      <c r="AU14" s="20"/>
      <c r="AV14" s="20" t="s">
        <v>84</v>
      </c>
      <c r="AW14" s="20">
        <v>8.6076168183330998E-2</v>
      </c>
      <c r="AX14" s="20">
        <v>6.7347674281785702E-2</v>
      </c>
      <c r="AY14" s="20">
        <v>7.5413473441222206E-2</v>
      </c>
      <c r="AZ14" s="20">
        <v>0</v>
      </c>
      <c r="BA14" s="20"/>
      <c r="BB14" s="20">
        <v>5.2627969600816497E-2</v>
      </c>
      <c r="BC14" s="20">
        <v>1.5630863176809201E-2</v>
      </c>
      <c r="BD14" s="20">
        <v>0.131229560850495</v>
      </c>
      <c r="BE14" s="20"/>
      <c r="BF14" s="20">
        <v>5.9608578582205599E-2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G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7" width="20.6328125" customWidth="1"/>
  </cols>
  <sheetData>
    <row r="2" spans="2:7" ht="40" customHeight="1" x14ac:dyDescent="0.35">
      <c r="D2" s="30" t="s">
        <v>202</v>
      </c>
      <c r="E2" s="27"/>
      <c r="F2" s="27"/>
      <c r="G2" s="27"/>
    </row>
    <row r="6" spans="2:7" ht="50" customHeight="1" x14ac:dyDescent="0.35">
      <c r="B6" s="17" t="s">
        <v>15</v>
      </c>
      <c r="C6" s="17" t="s">
        <v>100</v>
      </c>
      <c r="D6" s="17" t="s">
        <v>104</v>
      </c>
      <c r="E6" s="17" t="s">
        <v>102</v>
      </c>
      <c r="F6" s="17" t="s">
        <v>101</v>
      </c>
    </row>
    <row r="7" spans="2:7" x14ac:dyDescent="0.35">
      <c r="B7" s="15" t="s">
        <v>197</v>
      </c>
      <c r="C7" s="14">
        <v>0.13165245791122901</v>
      </c>
      <c r="D7" s="14">
        <v>0.323413538999062</v>
      </c>
      <c r="E7" s="14">
        <v>0.27893660709173101</v>
      </c>
      <c r="F7" s="14">
        <v>0.29068782072065003</v>
      </c>
    </row>
    <row r="8" spans="2:7" x14ac:dyDescent="0.35">
      <c r="B8" s="15" t="s">
        <v>198</v>
      </c>
      <c r="C8" s="14">
        <v>0.139176204814486</v>
      </c>
      <c r="D8" s="14">
        <v>0.200260036449983</v>
      </c>
      <c r="E8" s="14">
        <v>0.20130273124530701</v>
      </c>
      <c r="F8" s="14">
        <v>0.121976000747027</v>
      </c>
    </row>
    <row r="9" spans="2:7" x14ac:dyDescent="0.35">
      <c r="B9" s="15" t="s">
        <v>199</v>
      </c>
      <c r="C9" s="14">
        <v>0.124538694902946</v>
      </c>
      <c r="D9" s="14">
        <v>0.124840664866825</v>
      </c>
      <c r="E9" s="14">
        <v>0.164994771549518</v>
      </c>
      <c r="F9" s="14">
        <v>0.11520513054090201</v>
      </c>
    </row>
    <row r="10" spans="2:7" x14ac:dyDescent="0.35">
      <c r="B10" s="15" t="s">
        <v>200</v>
      </c>
      <c r="C10" s="14">
        <v>0.14477031961132</v>
      </c>
      <c r="D10" s="14">
        <v>0.11125009122585</v>
      </c>
      <c r="E10" s="14">
        <v>9.8732909414699394E-2</v>
      </c>
      <c r="F10" s="14">
        <v>0.103877749990455</v>
      </c>
    </row>
    <row r="11" spans="2:7" x14ac:dyDescent="0.35">
      <c r="B11" s="15" t="s">
        <v>201</v>
      </c>
      <c r="C11" s="14">
        <v>0.41916332811199503</v>
      </c>
      <c r="D11" s="14">
        <v>0.17376063788367099</v>
      </c>
      <c r="E11" s="14">
        <v>0.12885077122817301</v>
      </c>
      <c r="F11" s="14">
        <v>0.230597761844894</v>
      </c>
    </row>
    <row r="12" spans="2:7" x14ac:dyDescent="0.35">
      <c r="B12" s="15" t="s">
        <v>141</v>
      </c>
      <c r="C12" s="14">
        <v>4.06989946480244E-2</v>
      </c>
      <c r="D12" s="14">
        <v>6.6475030574610502E-2</v>
      </c>
      <c r="E12" s="14">
        <v>0.12718220947057099</v>
      </c>
      <c r="F12" s="14">
        <v>0.13765553615607301</v>
      </c>
    </row>
    <row r="13" spans="2:7" x14ac:dyDescent="0.35">
      <c r="B13" s="16"/>
      <c r="C13" s="16"/>
      <c r="D13" s="16"/>
      <c r="E13" s="16"/>
      <c r="F13" s="16"/>
    </row>
    <row r="14" spans="2:7" x14ac:dyDescent="0.35">
      <c r="B14" t="s">
        <v>80</v>
      </c>
    </row>
    <row r="15" spans="2:7" x14ac:dyDescent="0.35">
      <c r="B15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203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197</v>
      </c>
      <c r="C9" s="14">
        <v>0.13165245791122901</v>
      </c>
      <c r="D9" s="14">
        <v>0.135316581660062</v>
      </c>
      <c r="E9" s="14">
        <v>0.128456185520367</v>
      </c>
      <c r="F9" s="14"/>
      <c r="G9" s="14">
        <v>0.13606139822858501</v>
      </c>
      <c r="H9" s="14">
        <v>0.14878461904438101</v>
      </c>
      <c r="I9" s="14">
        <v>0.128592338717194</v>
      </c>
      <c r="J9" s="14">
        <v>0.10809192701034701</v>
      </c>
      <c r="K9" s="14">
        <v>0.10186589994654199</v>
      </c>
      <c r="L9" s="14">
        <v>0.156508809681843</v>
      </c>
      <c r="M9" s="14"/>
      <c r="N9" s="14">
        <v>0.13843400654717999</v>
      </c>
      <c r="O9" s="14">
        <v>0.14485220577954599</v>
      </c>
      <c r="P9" s="14">
        <v>0.12586567642990501</v>
      </c>
      <c r="Q9" s="14">
        <v>0.11601565560457</v>
      </c>
      <c r="R9" s="14"/>
      <c r="S9" s="14">
        <v>0.17081030168695799</v>
      </c>
      <c r="T9" s="14">
        <v>0.141994061458183</v>
      </c>
      <c r="U9" s="14">
        <v>0.114461891543682</v>
      </c>
      <c r="V9" s="14">
        <v>0.13149321308714099</v>
      </c>
      <c r="W9" s="14">
        <v>0.129729967471583</v>
      </c>
      <c r="X9" s="14">
        <v>0.147327542073242</v>
      </c>
      <c r="Y9" s="14">
        <v>0.119595178744332</v>
      </c>
      <c r="Z9" s="14">
        <v>0.153602886145698</v>
      </c>
      <c r="AA9" s="14">
        <v>0.121421478736262</v>
      </c>
      <c r="AB9" s="14">
        <v>9.0888607608495403E-2</v>
      </c>
      <c r="AC9" s="14">
        <v>0.102955382778548</v>
      </c>
      <c r="AD9" s="14">
        <v>0.11850768623784</v>
      </c>
      <c r="AE9" s="14"/>
      <c r="AF9" s="14">
        <v>0.12841437000903899</v>
      </c>
      <c r="AG9" s="14">
        <v>0.123248659464454</v>
      </c>
      <c r="AH9" s="14">
        <v>0.17286793906425901</v>
      </c>
      <c r="AI9" s="14"/>
      <c r="AJ9" s="14">
        <v>0.201410360572956</v>
      </c>
      <c r="AK9" s="14">
        <v>9.1749958031294404E-2</v>
      </c>
      <c r="AL9" s="14">
        <v>7.9471395149187093E-2</v>
      </c>
      <c r="AM9" s="14">
        <v>7.7387833191712399E-2</v>
      </c>
      <c r="AN9" s="14">
        <v>0.14097639348461599</v>
      </c>
      <c r="AO9" s="14"/>
      <c r="AP9" s="14">
        <v>0.35926787235770602</v>
      </c>
      <c r="AQ9" s="14">
        <v>8.5447763639164995E-2</v>
      </c>
      <c r="AR9" s="14">
        <v>9.7777834489049906E-2</v>
      </c>
      <c r="AS9" s="14">
        <v>5.0622295099599597E-2</v>
      </c>
      <c r="AT9" s="14">
        <v>6.6026902054642497E-2</v>
      </c>
      <c r="AU9" s="14"/>
      <c r="AV9" s="14" t="s">
        <v>84</v>
      </c>
      <c r="AW9" s="14">
        <v>9.2047016148872604E-2</v>
      </c>
      <c r="AX9" s="14">
        <v>0.13831004838994099</v>
      </c>
      <c r="AY9" s="14">
        <v>0.16328589942479799</v>
      </c>
      <c r="AZ9" s="14">
        <v>9.1583486749305804E-2</v>
      </c>
      <c r="BA9" s="14"/>
      <c r="BB9" s="14">
        <v>4.7200271118652597E-2</v>
      </c>
      <c r="BC9" s="14">
        <v>5.2331544319693703E-2</v>
      </c>
      <c r="BD9" s="14">
        <v>5.1055435375359601E-2</v>
      </c>
      <c r="BE9" s="14"/>
      <c r="BF9" s="14">
        <v>5.9951148560579599E-2</v>
      </c>
    </row>
    <row r="10" spans="2:58" x14ac:dyDescent="0.35">
      <c r="B10" s="15" t="s">
        <v>198</v>
      </c>
      <c r="C10" s="14">
        <v>0.139176204814486</v>
      </c>
      <c r="D10" s="14">
        <v>0.13811853587648701</v>
      </c>
      <c r="E10" s="14">
        <v>0.14062199779744</v>
      </c>
      <c r="F10" s="14"/>
      <c r="G10" s="14">
        <v>0.137795612743707</v>
      </c>
      <c r="H10" s="14">
        <v>0.144246175925481</v>
      </c>
      <c r="I10" s="14">
        <v>0.13759399488360499</v>
      </c>
      <c r="J10" s="14">
        <v>0.12820573640511601</v>
      </c>
      <c r="K10" s="14">
        <v>9.4862990463188301E-2</v>
      </c>
      <c r="L10" s="14">
        <v>0.17599313039668399</v>
      </c>
      <c r="M10" s="14"/>
      <c r="N10" s="14">
        <v>0.14354833177613299</v>
      </c>
      <c r="O10" s="14">
        <v>0.109609001452889</v>
      </c>
      <c r="P10" s="14">
        <v>0.14923143524540899</v>
      </c>
      <c r="Q10" s="14">
        <v>0.157011184585688</v>
      </c>
      <c r="R10" s="14"/>
      <c r="S10" s="14">
        <v>0.16537106263726001</v>
      </c>
      <c r="T10" s="14">
        <v>0.15796915280075099</v>
      </c>
      <c r="U10" s="14">
        <v>0.17206608555980599</v>
      </c>
      <c r="V10" s="14">
        <v>0.171163341733024</v>
      </c>
      <c r="W10" s="14">
        <v>0.113889676096432</v>
      </c>
      <c r="X10" s="14">
        <v>0.13958354104524401</v>
      </c>
      <c r="Y10" s="14">
        <v>0.11190230573896399</v>
      </c>
      <c r="Z10" s="14">
        <v>8.4742035513986097E-2</v>
      </c>
      <c r="AA10" s="14">
        <v>0.11614221611895301</v>
      </c>
      <c r="AB10" s="14">
        <v>0.11133861792993301</v>
      </c>
      <c r="AC10" s="14">
        <v>0.17300300044267899</v>
      </c>
      <c r="AD10" s="14">
        <v>6.53974514322712E-2</v>
      </c>
      <c r="AE10" s="14"/>
      <c r="AF10" s="14">
        <v>0.16653083986803099</v>
      </c>
      <c r="AG10" s="14">
        <v>0.11035207188998</v>
      </c>
      <c r="AH10" s="14">
        <v>0.17557810738137899</v>
      </c>
      <c r="AI10" s="14"/>
      <c r="AJ10" s="14">
        <v>0.22237483492129301</v>
      </c>
      <c r="AK10" s="14">
        <v>7.3015126331614194E-2</v>
      </c>
      <c r="AL10" s="14">
        <v>9.2266786658154701E-2</v>
      </c>
      <c r="AM10" s="14">
        <v>3.3624074914001399E-2</v>
      </c>
      <c r="AN10" s="14">
        <v>0.15157245653794299</v>
      </c>
      <c r="AO10" s="14"/>
      <c r="AP10" s="14">
        <v>0.32677399512349098</v>
      </c>
      <c r="AQ10" s="14">
        <v>7.6754932353921806E-2</v>
      </c>
      <c r="AR10" s="14">
        <v>0.13122139040825001</v>
      </c>
      <c r="AS10" s="14">
        <v>0.119896253908582</v>
      </c>
      <c r="AT10" s="14">
        <v>0.14630798698277001</v>
      </c>
      <c r="AU10" s="14"/>
      <c r="AV10" s="14" t="s">
        <v>84</v>
      </c>
      <c r="AW10" s="14">
        <v>0.15050883333716999</v>
      </c>
      <c r="AX10" s="14">
        <v>0.13120327296047299</v>
      </c>
      <c r="AY10" s="14">
        <v>0.161935477364094</v>
      </c>
      <c r="AZ10" s="14">
        <v>8.4732025348661297E-2</v>
      </c>
      <c r="BA10" s="14"/>
      <c r="BB10" s="14">
        <v>8.4047269321118195E-2</v>
      </c>
      <c r="BC10" s="14">
        <v>0.108802359255771</v>
      </c>
      <c r="BD10" s="14">
        <v>0.18829297617900101</v>
      </c>
      <c r="BE10" s="14"/>
      <c r="BF10" s="14">
        <v>0.121871209929746</v>
      </c>
    </row>
    <row r="11" spans="2:58" x14ac:dyDescent="0.35">
      <c r="B11" s="15" t="s">
        <v>199</v>
      </c>
      <c r="C11" s="14">
        <v>0.124538694902946</v>
      </c>
      <c r="D11" s="14">
        <v>0.13900540610523299</v>
      </c>
      <c r="E11" s="14">
        <v>0.110752057210265</v>
      </c>
      <c r="F11" s="14"/>
      <c r="G11" s="14">
        <v>0.16519370669243</v>
      </c>
      <c r="H11" s="14">
        <v>0.128420553488302</v>
      </c>
      <c r="I11" s="14">
        <v>0.10464281594922401</v>
      </c>
      <c r="J11" s="14">
        <v>9.8924428077155097E-2</v>
      </c>
      <c r="K11" s="14">
        <v>0.111397695031972</v>
      </c>
      <c r="L11" s="14">
        <v>0.140213195012904</v>
      </c>
      <c r="M11" s="14"/>
      <c r="N11" s="14">
        <v>0.13722564619371999</v>
      </c>
      <c r="O11" s="14">
        <v>0.108810462874827</v>
      </c>
      <c r="P11" s="14">
        <v>0.14621744643517301</v>
      </c>
      <c r="Q11" s="14">
        <v>0.110364626539523</v>
      </c>
      <c r="R11" s="14"/>
      <c r="S11" s="14">
        <v>0.129420582955627</v>
      </c>
      <c r="T11" s="14">
        <v>0.109568749214196</v>
      </c>
      <c r="U11" s="14">
        <v>0.12580624789525599</v>
      </c>
      <c r="V11" s="14">
        <v>0.169872717684941</v>
      </c>
      <c r="W11" s="14">
        <v>0.13618991297556399</v>
      </c>
      <c r="X11" s="14">
        <v>0.13697952276404901</v>
      </c>
      <c r="Y11" s="14">
        <v>0.122348842624385</v>
      </c>
      <c r="Z11" s="14">
        <v>9.6872134545790606E-2</v>
      </c>
      <c r="AA11" s="14">
        <v>0.1064574344558</v>
      </c>
      <c r="AB11" s="14">
        <v>0.13552212480654299</v>
      </c>
      <c r="AC11" s="14">
        <v>4.8901081409472497E-2</v>
      </c>
      <c r="AD11" s="14">
        <v>0.16519749828052999</v>
      </c>
      <c r="AE11" s="14"/>
      <c r="AF11" s="14">
        <v>0.14650440195532999</v>
      </c>
      <c r="AG11" s="14">
        <v>0.118253694442281</v>
      </c>
      <c r="AH11" s="14">
        <v>8.85301664375273E-2</v>
      </c>
      <c r="AI11" s="14"/>
      <c r="AJ11" s="14">
        <v>0.16426737101736899</v>
      </c>
      <c r="AK11" s="14">
        <v>0.107032161411185</v>
      </c>
      <c r="AL11" s="14">
        <v>0.13976256181958599</v>
      </c>
      <c r="AM11" s="14">
        <v>6.7970098238350402E-2</v>
      </c>
      <c r="AN11" s="14">
        <v>7.4670462766702597E-2</v>
      </c>
      <c r="AO11" s="14"/>
      <c r="AP11" s="14">
        <v>0.173022825026101</v>
      </c>
      <c r="AQ11" s="14">
        <v>0.107467323904403</v>
      </c>
      <c r="AR11" s="14">
        <v>0.116860551869392</v>
      </c>
      <c r="AS11" s="14">
        <v>0.109493753223273</v>
      </c>
      <c r="AT11" s="14">
        <v>0.17559382475211499</v>
      </c>
      <c r="AU11" s="14"/>
      <c r="AV11" s="14" t="s">
        <v>84</v>
      </c>
      <c r="AW11" s="14">
        <v>0.109306596433249</v>
      </c>
      <c r="AX11" s="14">
        <v>0.13181541990860399</v>
      </c>
      <c r="AY11" s="14">
        <v>0.119102797691211</v>
      </c>
      <c r="AZ11" s="14">
        <v>0.14377838681563099</v>
      </c>
      <c r="BA11" s="14"/>
      <c r="BB11" s="14">
        <v>0.14723523021650201</v>
      </c>
      <c r="BC11" s="14">
        <v>0.14377078485901101</v>
      </c>
      <c r="BD11" s="14">
        <v>0.21795284335733101</v>
      </c>
      <c r="BE11" s="14"/>
      <c r="BF11" s="14">
        <v>0.164709384365511</v>
      </c>
    </row>
    <row r="12" spans="2:58" x14ac:dyDescent="0.35">
      <c r="B12" s="15" t="s">
        <v>200</v>
      </c>
      <c r="C12" s="14">
        <v>0.14477031961132</v>
      </c>
      <c r="D12" s="14">
        <v>0.15208720704915599</v>
      </c>
      <c r="E12" s="14">
        <v>0.13702651790553599</v>
      </c>
      <c r="F12" s="14"/>
      <c r="G12" s="14">
        <v>0.13554446433058101</v>
      </c>
      <c r="H12" s="14">
        <v>0.15618554834501699</v>
      </c>
      <c r="I12" s="14">
        <v>0.118663701385726</v>
      </c>
      <c r="J12" s="14">
        <v>0.142000358146322</v>
      </c>
      <c r="K12" s="14">
        <v>0.17357283241548399</v>
      </c>
      <c r="L12" s="14">
        <v>0.14574040990290099</v>
      </c>
      <c r="M12" s="14"/>
      <c r="N12" s="14">
        <v>0.155001880724528</v>
      </c>
      <c r="O12" s="14">
        <v>0.132803028449515</v>
      </c>
      <c r="P12" s="14">
        <v>0.151256563690117</v>
      </c>
      <c r="Q12" s="14">
        <v>0.13897767428417601</v>
      </c>
      <c r="R12" s="14"/>
      <c r="S12" s="14">
        <v>0.15073876572196901</v>
      </c>
      <c r="T12" s="14">
        <v>0.152615214208179</v>
      </c>
      <c r="U12" s="14">
        <v>0.12929139851534999</v>
      </c>
      <c r="V12" s="14">
        <v>0.125568467924877</v>
      </c>
      <c r="W12" s="14">
        <v>0.16253175232453601</v>
      </c>
      <c r="X12" s="14">
        <v>0.149811351230351</v>
      </c>
      <c r="Y12" s="14">
        <v>0.136151903038429</v>
      </c>
      <c r="Z12" s="14">
        <v>0.18815750365918699</v>
      </c>
      <c r="AA12" s="14">
        <v>0.15769162978812501</v>
      </c>
      <c r="AB12" s="14">
        <v>0.11718743003159</v>
      </c>
      <c r="AC12" s="14">
        <v>0.129737347234266</v>
      </c>
      <c r="AD12" s="14">
        <v>0.15130327731632801</v>
      </c>
      <c r="AE12" s="14"/>
      <c r="AF12" s="14">
        <v>0.14827181363417899</v>
      </c>
      <c r="AG12" s="14">
        <v>0.14837297565067201</v>
      </c>
      <c r="AH12" s="14">
        <v>0.11548397655616</v>
      </c>
      <c r="AI12" s="14"/>
      <c r="AJ12" s="14">
        <v>0.147706858149978</v>
      </c>
      <c r="AK12" s="14">
        <v>0.14729528850663501</v>
      </c>
      <c r="AL12" s="14">
        <v>0.21739018797534401</v>
      </c>
      <c r="AM12" s="14">
        <v>0.31324813879330798</v>
      </c>
      <c r="AN12" s="14">
        <v>0.111300095974327</v>
      </c>
      <c r="AO12" s="14"/>
      <c r="AP12" s="14">
        <v>7.3769236006723998E-2</v>
      </c>
      <c r="AQ12" s="14">
        <v>0.15302701027832399</v>
      </c>
      <c r="AR12" s="14">
        <v>0.18090453601762199</v>
      </c>
      <c r="AS12" s="14">
        <v>0.20342623466818199</v>
      </c>
      <c r="AT12" s="14">
        <v>0.15669358189150001</v>
      </c>
      <c r="AU12" s="14"/>
      <c r="AV12" s="14" t="s">
        <v>84</v>
      </c>
      <c r="AW12" s="14">
        <v>0.107198886893362</v>
      </c>
      <c r="AX12" s="14">
        <v>0.14416940611741999</v>
      </c>
      <c r="AY12" s="14">
        <v>0.159517906058531</v>
      </c>
      <c r="AZ12" s="14">
        <v>0.197393210284316</v>
      </c>
      <c r="BA12" s="14"/>
      <c r="BB12" s="14">
        <v>0.179861297161163</v>
      </c>
      <c r="BC12" s="14">
        <v>0.217038349568866</v>
      </c>
      <c r="BD12" s="14">
        <v>0.239206680061088</v>
      </c>
      <c r="BE12" s="14"/>
      <c r="BF12" s="14">
        <v>0.21141615793406399</v>
      </c>
    </row>
    <row r="13" spans="2:58" x14ac:dyDescent="0.35">
      <c r="B13" s="15" t="s">
        <v>201</v>
      </c>
      <c r="C13" s="14">
        <v>0.41916332811199503</v>
      </c>
      <c r="D13" s="14">
        <v>0.40783323129082</v>
      </c>
      <c r="E13" s="14">
        <v>0.42954607862111099</v>
      </c>
      <c r="F13" s="14"/>
      <c r="G13" s="14">
        <v>0.35229556558386099</v>
      </c>
      <c r="H13" s="14">
        <v>0.36316859770950499</v>
      </c>
      <c r="I13" s="14">
        <v>0.45509441809703799</v>
      </c>
      <c r="J13" s="14">
        <v>0.49807717820101899</v>
      </c>
      <c r="K13" s="14">
        <v>0.486452223247756</v>
      </c>
      <c r="L13" s="14">
        <v>0.37041173955541601</v>
      </c>
      <c r="M13" s="14"/>
      <c r="N13" s="14">
        <v>0.38852820617624001</v>
      </c>
      <c r="O13" s="14">
        <v>0.477367091747471</v>
      </c>
      <c r="P13" s="14">
        <v>0.38559526371513297</v>
      </c>
      <c r="Q13" s="14">
        <v>0.42118554219028098</v>
      </c>
      <c r="R13" s="14"/>
      <c r="S13" s="14">
        <v>0.33642277432080098</v>
      </c>
      <c r="T13" s="14">
        <v>0.37285271039296503</v>
      </c>
      <c r="U13" s="14">
        <v>0.42760840966520403</v>
      </c>
      <c r="V13" s="14">
        <v>0.36403639183124797</v>
      </c>
      <c r="W13" s="14">
        <v>0.42496768991758999</v>
      </c>
      <c r="X13" s="14">
        <v>0.38277529448318598</v>
      </c>
      <c r="Y13" s="14">
        <v>0.46965968161911598</v>
      </c>
      <c r="Z13" s="14">
        <v>0.45424027296852898</v>
      </c>
      <c r="AA13" s="14">
        <v>0.46808784909412499</v>
      </c>
      <c r="AB13" s="14">
        <v>0.51324617626210201</v>
      </c>
      <c r="AC13" s="14">
        <v>0.50833683013745901</v>
      </c>
      <c r="AD13" s="14">
        <v>0.452869884763001</v>
      </c>
      <c r="AE13" s="14"/>
      <c r="AF13" s="14">
        <v>0.386005752505509</v>
      </c>
      <c r="AG13" s="14">
        <v>0.47728047206761698</v>
      </c>
      <c r="AH13" s="14">
        <v>0.34716324581518998</v>
      </c>
      <c r="AI13" s="14"/>
      <c r="AJ13" s="14">
        <v>0.24257114966814</v>
      </c>
      <c r="AK13" s="14">
        <v>0.55717504659551098</v>
      </c>
      <c r="AL13" s="14">
        <v>0.445836868289338</v>
      </c>
      <c r="AM13" s="14">
        <v>0.50776985486262705</v>
      </c>
      <c r="AN13" s="14">
        <v>0.40725056086133898</v>
      </c>
      <c r="AO13" s="14"/>
      <c r="AP13" s="14">
        <v>3.7430487542877602E-2</v>
      </c>
      <c r="AQ13" s="14">
        <v>0.55009961434412402</v>
      </c>
      <c r="AR13" s="14">
        <v>0.465378181207527</v>
      </c>
      <c r="AS13" s="14">
        <v>0.491204023798679</v>
      </c>
      <c r="AT13" s="14">
        <v>0.33767855800115298</v>
      </c>
      <c r="AU13" s="14"/>
      <c r="AV13" s="14" t="s">
        <v>84</v>
      </c>
      <c r="AW13" s="14">
        <v>0.50061759068369505</v>
      </c>
      <c r="AX13" s="14">
        <v>0.40380482172447602</v>
      </c>
      <c r="AY13" s="14">
        <v>0.36765388431392698</v>
      </c>
      <c r="AZ13" s="14">
        <v>0.43940470812300397</v>
      </c>
      <c r="BA13" s="14"/>
      <c r="BB13" s="14">
        <v>0.50849418827489001</v>
      </c>
      <c r="BC13" s="14">
        <v>0.46286889786401397</v>
      </c>
      <c r="BD13" s="14">
        <v>0.27914016713981599</v>
      </c>
      <c r="BE13" s="14"/>
      <c r="BF13" s="14">
        <v>0.42163672712335298</v>
      </c>
    </row>
    <row r="14" spans="2:58" x14ac:dyDescent="0.35">
      <c r="B14" s="15" t="s">
        <v>141</v>
      </c>
      <c r="C14" s="20">
        <v>4.06989946480244E-2</v>
      </c>
      <c r="D14" s="20">
        <v>2.76390380182427E-2</v>
      </c>
      <c r="E14" s="20">
        <v>5.3597162945281003E-2</v>
      </c>
      <c r="F14" s="20"/>
      <c r="G14" s="20">
        <v>7.3109252420835893E-2</v>
      </c>
      <c r="H14" s="20">
        <v>5.9194505487314197E-2</v>
      </c>
      <c r="I14" s="20">
        <v>5.5412730967213802E-2</v>
      </c>
      <c r="J14" s="20">
        <v>2.4700372160040701E-2</v>
      </c>
      <c r="K14" s="20">
        <v>3.1848358895058403E-2</v>
      </c>
      <c r="L14" s="20">
        <v>1.1132715450250999E-2</v>
      </c>
      <c r="M14" s="20"/>
      <c r="N14" s="20">
        <v>3.7261928582198497E-2</v>
      </c>
      <c r="O14" s="20">
        <v>2.6558209695752798E-2</v>
      </c>
      <c r="P14" s="20">
        <v>4.1833614484262899E-2</v>
      </c>
      <c r="Q14" s="20">
        <v>5.6445316795762E-2</v>
      </c>
      <c r="R14" s="20"/>
      <c r="S14" s="20">
        <v>4.72365126773856E-2</v>
      </c>
      <c r="T14" s="20">
        <v>6.5000111925725398E-2</v>
      </c>
      <c r="U14" s="20">
        <v>3.0765966820701599E-2</v>
      </c>
      <c r="V14" s="20">
        <v>3.7865867738770501E-2</v>
      </c>
      <c r="W14" s="20">
        <v>3.2691001214295003E-2</v>
      </c>
      <c r="X14" s="20">
        <v>4.3522748403928703E-2</v>
      </c>
      <c r="Y14" s="20">
        <v>4.0342088234774302E-2</v>
      </c>
      <c r="Z14" s="20">
        <v>2.23851671668093E-2</v>
      </c>
      <c r="AA14" s="20">
        <v>3.0199391806734598E-2</v>
      </c>
      <c r="AB14" s="20">
        <v>3.1817043361338102E-2</v>
      </c>
      <c r="AC14" s="20">
        <v>3.70663579975768E-2</v>
      </c>
      <c r="AD14" s="20">
        <v>4.6724201970031298E-2</v>
      </c>
      <c r="AE14" s="20"/>
      <c r="AF14" s="20">
        <v>2.4272822027912401E-2</v>
      </c>
      <c r="AG14" s="20">
        <v>2.2492126484995999E-2</v>
      </c>
      <c r="AH14" s="20">
        <v>0.10037656474548499</v>
      </c>
      <c r="AI14" s="20"/>
      <c r="AJ14" s="20">
        <v>2.1669425670263899E-2</v>
      </c>
      <c r="AK14" s="20">
        <v>2.3732419123760999E-2</v>
      </c>
      <c r="AL14" s="20">
        <v>2.5272200108389702E-2</v>
      </c>
      <c r="AM14" s="20">
        <v>0</v>
      </c>
      <c r="AN14" s="20">
        <v>0.114230030375072</v>
      </c>
      <c r="AO14" s="20"/>
      <c r="AP14" s="20">
        <v>2.97355839431005E-2</v>
      </c>
      <c r="AQ14" s="20">
        <v>2.72033554800622E-2</v>
      </c>
      <c r="AR14" s="20">
        <v>7.8575060081584897E-3</v>
      </c>
      <c r="AS14" s="20">
        <v>2.5357439301684701E-2</v>
      </c>
      <c r="AT14" s="20">
        <v>0.11769914631782</v>
      </c>
      <c r="AU14" s="20"/>
      <c r="AV14" s="20" t="s">
        <v>84</v>
      </c>
      <c r="AW14" s="20">
        <v>4.0321076503651E-2</v>
      </c>
      <c r="AX14" s="20">
        <v>5.0697030899087302E-2</v>
      </c>
      <c r="AY14" s="20">
        <v>2.85040351474386E-2</v>
      </c>
      <c r="AZ14" s="20">
        <v>4.31081826790813E-2</v>
      </c>
      <c r="BA14" s="20"/>
      <c r="BB14" s="20">
        <v>3.3161743907674103E-2</v>
      </c>
      <c r="BC14" s="20">
        <v>1.51880641326446E-2</v>
      </c>
      <c r="BD14" s="20">
        <v>2.4351897887404099E-2</v>
      </c>
      <c r="BE14" s="20"/>
      <c r="BF14" s="20">
        <v>2.04153720867471E-2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204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197</v>
      </c>
      <c r="C9" s="14">
        <v>0.323413538999062</v>
      </c>
      <c r="D9" s="14">
        <v>0.32224470649312098</v>
      </c>
      <c r="E9" s="14">
        <v>0.32459388747882001</v>
      </c>
      <c r="F9" s="14"/>
      <c r="G9" s="14">
        <v>0.28083666031089</v>
      </c>
      <c r="H9" s="14">
        <v>0.410444080714431</v>
      </c>
      <c r="I9" s="14">
        <v>0.33369958243937903</v>
      </c>
      <c r="J9" s="14">
        <v>0.338703638118102</v>
      </c>
      <c r="K9" s="14">
        <v>0.271706002182174</v>
      </c>
      <c r="L9" s="14">
        <v>0.29494508731747499</v>
      </c>
      <c r="M9" s="14"/>
      <c r="N9" s="14">
        <v>0.32251781304455202</v>
      </c>
      <c r="O9" s="14">
        <v>0.346846906885171</v>
      </c>
      <c r="P9" s="14">
        <v>0.31598876627226502</v>
      </c>
      <c r="Q9" s="14">
        <v>0.30852484813671699</v>
      </c>
      <c r="R9" s="14"/>
      <c r="S9" s="14">
        <v>0.36522336827546098</v>
      </c>
      <c r="T9" s="14">
        <v>0.23373993021502101</v>
      </c>
      <c r="U9" s="14">
        <v>0.29767804027021999</v>
      </c>
      <c r="V9" s="14">
        <v>0.31432030064359501</v>
      </c>
      <c r="W9" s="14">
        <v>0.33152604924967899</v>
      </c>
      <c r="X9" s="14">
        <v>0.32815654417365098</v>
      </c>
      <c r="Y9" s="14">
        <v>0.28552789966965197</v>
      </c>
      <c r="Z9" s="14">
        <v>0.43510216787908701</v>
      </c>
      <c r="AA9" s="14">
        <v>0.381986209605231</v>
      </c>
      <c r="AB9" s="14">
        <v>0.32974267305744298</v>
      </c>
      <c r="AC9" s="14">
        <v>0.348727471562434</v>
      </c>
      <c r="AD9" s="14">
        <v>0.25536966499477598</v>
      </c>
      <c r="AE9" s="14"/>
      <c r="AF9" s="14">
        <v>0.25998281254823702</v>
      </c>
      <c r="AG9" s="14">
        <v>0.38164039871123501</v>
      </c>
      <c r="AH9" s="14">
        <v>0.35963186442679301</v>
      </c>
      <c r="AI9" s="14"/>
      <c r="AJ9" s="14">
        <v>0.22358954475002399</v>
      </c>
      <c r="AK9" s="14">
        <v>0.51247200795570602</v>
      </c>
      <c r="AL9" s="14">
        <v>0.26669970168069601</v>
      </c>
      <c r="AM9" s="14">
        <v>0</v>
      </c>
      <c r="AN9" s="14">
        <v>0.30738248514830102</v>
      </c>
      <c r="AO9" s="14"/>
      <c r="AP9" s="14">
        <v>0.137302119837523</v>
      </c>
      <c r="AQ9" s="14">
        <v>0.58295525929210301</v>
      </c>
      <c r="AR9" s="14">
        <v>0.23091149467441299</v>
      </c>
      <c r="AS9" s="14">
        <v>9.1547434975778996E-2</v>
      </c>
      <c r="AT9" s="14">
        <v>0.163845698462804</v>
      </c>
      <c r="AU9" s="14"/>
      <c r="AV9" s="14" t="s">
        <v>84</v>
      </c>
      <c r="AW9" s="14">
        <v>0.34961863243527602</v>
      </c>
      <c r="AX9" s="14">
        <v>0.33978739088683702</v>
      </c>
      <c r="AY9" s="14">
        <v>0.31389211786527799</v>
      </c>
      <c r="AZ9" s="14">
        <v>0.36079740524964199</v>
      </c>
      <c r="BA9" s="14"/>
      <c r="BB9" s="14">
        <v>0.61001803158147205</v>
      </c>
      <c r="BC9" s="14">
        <v>0.120177338109208</v>
      </c>
      <c r="BD9" s="14">
        <v>0.212350980638491</v>
      </c>
      <c r="BE9" s="14"/>
      <c r="BF9" s="14">
        <v>0.30136838441751002</v>
      </c>
    </row>
    <row r="10" spans="2:58" x14ac:dyDescent="0.35">
      <c r="B10" s="15" t="s">
        <v>198</v>
      </c>
      <c r="C10" s="14">
        <v>0.200260036449983</v>
      </c>
      <c r="D10" s="14">
        <v>0.205668005793223</v>
      </c>
      <c r="E10" s="14">
        <v>0.19556015231698501</v>
      </c>
      <c r="F10" s="14"/>
      <c r="G10" s="14">
        <v>0.23185707546367501</v>
      </c>
      <c r="H10" s="14">
        <v>0.21153775351198201</v>
      </c>
      <c r="I10" s="14">
        <v>0.204069739982914</v>
      </c>
      <c r="J10" s="14">
        <v>0.20668173175843399</v>
      </c>
      <c r="K10" s="14">
        <v>0.17655445618951901</v>
      </c>
      <c r="L10" s="14">
        <v>0.177677029107005</v>
      </c>
      <c r="M10" s="14"/>
      <c r="N10" s="14">
        <v>0.23306995102449299</v>
      </c>
      <c r="O10" s="14">
        <v>0.20037666616273</v>
      </c>
      <c r="P10" s="14">
        <v>0.16327728232831301</v>
      </c>
      <c r="Q10" s="14">
        <v>0.19701764148973999</v>
      </c>
      <c r="R10" s="14"/>
      <c r="S10" s="14">
        <v>0.21548398251310999</v>
      </c>
      <c r="T10" s="14">
        <v>0.19745188696933</v>
      </c>
      <c r="U10" s="14">
        <v>0.211353301910335</v>
      </c>
      <c r="V10" s="14">
        <v>0.14067643780816599</v>
      </c>
      <c r="W10" s="14">
        <v>0.201234809083501</v>
      </c>
      <c r="X10" s="14">
        <v>0.19396485759266299</v>
      </c>
      <c r="Y10" s="14">
        <v>0.22519448972964001</v>
      </c>
      <c r="Z10" s="14">
        <v>0.190262797655426</v>
      </c>
      <c r="AA10" s="14">
        <v>0.198864207866944</v>
      </c>
      <c r="AB10" s="14">
        <v>0.205907797146202</v>
      </c>
      <c r="AC10" s="14">
        <v>0.245151646920787</v>
      </c>
      <c r="AD10" s="14">
        <v>0.166559447787475</v>
      </c>
      <c r="AE10" s="14"/>
      <c r="AF10" s="14">
        <v>0.147704191696133</v>
      </c>
      <c r="AG10" s="14">
        <v>0.24734811667836501</v>
      </c>
      <c r="AH10" s="14">
        <v>0.199269710051523</v>
      </c>
      <c r="AI10" s="14"/>
      <c r="AJ10" s="14">
        <v>0.13912763422841801</v>
      </c>
      <c r="AK10" s="14">
        <v>0.23613605903648099</v>
      </c>
      <c r="AL10" s="14">
        <v>0.30498639082515999</v>
      </c>
      <c r="AM10" s="14">
        <v>0.281583702676732</v>
      </c>
      <c r="AN10" s="14">
        <v>0.181248990397778</v>
      </c>
      <c r="AO10" s="14"/>
      <c r="AP10" s="14">
        <v>0.157543811998342</v>
      </c>
      <c r="AQ10" s="14">
        <v>0.22649860690958901</v>
      </c>
      <c r="AR10" s="14">
        <v>0.31259704051979498</v>
      </c>
      <c r="AS10" s="14">
        <v>0.173076110416581</v>
      </c>
      <c r="AT10" s="14">
        <v>0.16650489455895301</v>
      </c>
      <c r="AU10" s="14"/>
      <c r="AV10" s="14" t="s">
        <v>84</v>
      </c>
      <c r="AW10" s="14">
        <v>0.19219483720665501</v>
      </c>
      <c r="AX10" s="14">
        <v>0.23196337373221501</v>
      </c>
      <c r="AY10" s="14">
        <v>0.27565444649230397</v>
      </c>
      <c r="AZ10" s="14">
        <v>0.15226707844830401</v>
      </c>
      <c r="BA10" s="14"/>
      <c r="BB10" s="14">
        <v>0.16546981454495699</v>
      </c>
      <c r="BC10" s="14">
        <v>0.107173836844855</v>
      </c>
      <c r="BD10" s="14">
        <v>0.143883673269289</v>
      </c>
      <c r="BE10" s="14"/>
      <c r="BF10" s="14">
        <v>0.14240700594924699</v>
      </c>
    </row>
    <row r="11" spans="2:58" x14ac:dyDescent="0.35">
      <c r="B11" s="15" t="s">
        <v>199</v>
      </c>
      <c r="C11" s="14">
        <v>0.124840664866825</v>
      </c>
      <c r="D11" s="14">
        <v>0.13217581720802099</v>
      </c>
      <c r="E11" s="14">
        <v>0.11803250747579799</v>
      </c>
      <c r="F11" s="14"/>
      <c r="G11" s="14">
        <v>0.168555623054711</v>
      </c>
      <c r="H11" s="14">
        <v>0.13821333701512101</v>
      </c>
      <c r="I11" s="14">
        <v>0.13126798175940299</v>
      </c>
      <c r="J11" s="14">
        <v>0.115353901498361</v>
      </c>
      <c r="K11" s="14">
        <v>0.114136162425513</v>
      </c>
      <c r="L11" s="14">
        <v>9.4589783978749203E-2</v>
      </c>
      <c r="M11" s="14"/>
      <c r="N11" s="14">
        <v>0.131882319810917</v>
      </c>
      <c r="O11" s="14">
        <v>0.12665279533279999</v>
      </c>
      <c r="P11" s="14">
        <v>0.116582021193065</v>
      </c>
      <c r="Q11" s="14">
        <v>0.122840951322543</v>
      </c>
      <c r="R11" s="14"/>
      <c r="S11" s="14">
        <v>0.14113612580020299</v>
      </c>
      <c r="T11" s="14">
        <v>0.12726717057974299</v>
      </c>
      <c r="U11" s="14">
        <v>0.109347039708397</v>
      </c>
      <c r="V11" s="14">
        <v>9.8552878006464104E-2</v>
      </c>
      <c r="W11" s="14">
        <v>0.148068263726501</v>
      </c>
      <c r="X11" s="14">
        <v>0.13401734341285401</v>
      </c>
      <c r="Y11" s="14">
        <v>0.125416326064647</v>
      </c>
      <c r="Z11" s="14">
        <v>0.118392731680921</v>
      </c>
      <c r="AA11" s="14">
        <v>0.109743079070296</v>
      </c>
      <c r="AB11" s="14">
        <v>0.10103901266149699</v>
      </c>
      <c r="AC11" s="14">
        <v>0.10364829938812201</v>
      </c>
      <c r="AD11" s="14">
        <v>0.24644916179262499</v>
      </c>
      <c r="AE11" s="14"/>
      <c r="AF11" s="14">
        <v>0.12490744705088901</v>
      </c>
      <c r="AG11" s="14">
        <v>0.122136844613508</v>
      </c>
      <c r="AH11" s="14">
        <v>0.110098447211727</v>
      </c>
      <c r="AI11" s="14"/>
      <c r="AJ11" s="14">
        <v>0.13344409642792401</v>
      </c>
      <c r="AK11" s="14">
        <v>0.11049771191289499</v>
      </c>
      <c r="AL11" s="14">
        <v>0.160982873443587</v>
      </c>
      <c r="AM11" s="14">
        <v>6.7970098238350402E-2</v>
      </c>
      <c r="AN11" s="14">
        <v>0.10358078089353299</v>
      </c>
      <c r="AO11" s="14"/>
      <c r="AP11" s="14">
        <v>0.17775475389069401</v>
      </c>
      <c r="AQ11" s="14">
        <v>9.1323928968033694E-2</v>
      </c>
      <c r="AR11" s="14">
        <v>0.15713241683280599</v>
      </c>
      <c r="AS11" s="14">
        <v>0.119940420965061</v>
      </c>
      <c r="AT11" s="14">
        <v>0.142427949469173</v>
      </c>
      <c r="AU11" s="14"/>
      <c r="AV11" s="14" t="s">
        <v>84</v>
      </c>
      <c r="AW11" s="14">
        <v>0.10974584450623499</v>
      </c>
      <c r="AX11" s="14">
        <v>0.1300086000963</v>
      </c>
      <c r="AY11" s="14">
        <v>0.13148654074418001</v>
      </c>
      <c r="AZ11" s="14">
        <v>0.12689258851230201</v>
      </c>
      <c r="BA11" s="14"/>
      <c r="BB11" s="14">
        <v>9.0878259354604293E-2</v>
      </c>
      <c r="BC11" s="14">
        <v>8.1853329444561404E-2</v>
      </c>
      <c r="BD11" s="14">
        <v>0.174922382827496</v>
      </c>
      <c r="BE11" s="14"/>
      <c r="BF11" s="14">
        <v>0.11125577967245801</v>
      </c>
    </row>
    <row r="12" spans="2:58" x14ac:dyDescent="0.35">
      <c r="B12" s="15" t="s">
        <v>200</v>
      </c>
      <c r="C12" s="14">
        <v>0.11125009122585</v>
      </c>
      <c r="D12" s="14">
        <v>0.10556772248401999</v>
      </c>
      <c r="E12" s="14">
        <v>0.116125913580835</v>
      </c>
      <c r="F12" s="14"/>
      <c r="G12" s="14">
        <v>0.115970718859007</v>
      </c>
      <c r="H12" s="14">
        <v>7.9640171244696606E-2</v>
      </c>
      <c r="I12" s="14">
        <v>9.9033064419982303E-2</v>
      </c>
      <c r="J12" s="14">
        <v>9.2495820381955807E-2</v>
      </c>
      <c r="K12" s="14">
        <v>0.15284563968581599</v>
      </c>
      <c r="L12" s="14">
        <v>0.13105116525971999</v>
      </c>
      <c r="M12" s="14"/>
      <c r="N12" s="14">
        <v>9.5926364186644603E-2</v>
      </c>
      <c r="O12" s="14">
        <v>9.9997096169847102E-2</v>
      </c>
      <c r="P12" s="14">
        <v>0.13620160529575201</v>
      </c>
      <c r="Q12" s="14">
        <v>0.11754614196659099</v>
      </c>
      <c r="R12" s="14"/>
      <c r="S12" s="14">
        <v>0.111054273241685</v>
      </c>
      <c r="T12" s="14">
        <v>0.17118224576664201</v>
      </c>
      <c r="U12" s="14">
        <v>0.123345898148998</v>
      </c>
      <c r="V12" s="14">
        <v>0.12573901603878401</v>
      </c>
      <c r="W12" s="14">
        <v>8.8883358328779305E-2</v>
      </c>
      <c r="X12" s="14">
        <v>8.3010711569890705E-2</v>
      </c>
      <c r="Y12" s="14">
        <v>9.8661313752448396E-2</v>
      </c>
      <c r="Z12" s="14">
        <v>9.5523902347098705E-2</v>
      </c>
      <c r="AA12" s="14">
        <v>7.9086865217045305E-2</v>
      </c>
      <c r="AB12" s="14">
        <v>0.12640786331279899</v>
      </c>
      <c r="AC12" s="14">
        <v>7.5882824584926706E-2</v>
      </c>
      <c r="AD12" s="14">
        <v>0.100080858006211</v>
      </c>
      <c r="AE12" s="14"/>
      <c r="AF12" s="14">
        <v>0.12788710960959901</v>
      </c>
      <c r="AG12" s="14">
        <v>9.9386234365838599E-2</v>
      </c>
      <c r="AH12" s="14">
        <v>8.98002419951828E-2</v>
      </c>
      <c r="AI12" s="14"/>
      <c r="AJ12" s="14">
        <v>0.171646948378951</v>
      </c>
      <c r="AK12" s="14">
        <v>5.5573019579529703E-2</v>
      </c>
      <c r="AL12" s="14">
        <v>0.10711219611292799</v>
      </c>
      <c r="AM12" s="14">
        <v>0.107162303100287</v>
      </c>
      <c r="AN12" s="14">
        <v>7.15321962929618E-2</v>
      </c>
      <c r="AO12" s="14"/>
      <c r="AP12" s="14">
        <v>0.17443901327296801</v>
      </c>
      <c r="AQ12" s="14">
        <v>3.8409841031809E-2</v>
      </c>
      <c r="AR12" s="14">
        <v>0.104607807545122</v>
      </c>
      <c r="AS12" s="14">
        <v>0.17740877830240501</v>
      </c>
      <c r="AT12" s="14">
        <v>0.15764401753607801</v>
      </c>
      <c r="AU12" s="14"/>
      <c r="AV12" s="14" t="s">
        <v>84</v>
      </c>
      <c r="AW12" s="14">
        <v>0.103320824636942</v>
      </c>
      <c r="AX12" s="14">
        <v>0.10544247223456001</v>
      </c>
      <c r="AY12" s="14">
        <v>0.121144497630247</v>
      </c>
      <c r="AZ12" s="14">
        <v>0.11379507637602899</v>
      </c>
      <c r="BA12" s="14"/>
      <c r="BB12" s="14">
        <v>4.6371972036515198E-2</v>
      </c>
      <c r="BC12" s="14">
        <v>0.21156489501317899</v>
      </c>
      <c r="BD12" s="14">
        <v>0.21876945413072801</v>
      </c>
      <c r="BE12" s="14"/>
      <c r="BF12" s="14">
        <v>0.15627178958271501</v>
      </c>
    </row>
    <row r="13" spans="2:58" x14ac:dyDescent="0.35">
      <c r="B13" s="15" t="s">
        <v>201</v>
      </c>
      <c r="C13" s="14">
        <v>0.17376063788367099</v>
      </c>
      <c r="D13" s="14">
        <v>0.18991057379979501</v>
      </c>
      <c r="E13" s="14">
        <v>0.157450248186353</v>
      </c>
      <c r="F13" s="14"/>
      <c r="G13" s="14">
        <v>0.109254686566315</v>
      </c>
      <c r="H13" s="14">
        <v>9.1891569267150502E-2</v>
      </c>
      <c r="I13" s="14">
        <v>0.15642443810876799</v>
      </c>
      <c r="J13" s="14">
        <v>0.189828706412385</v>
      </c>
      <c r="K13" s="14">
        <v>0.20946211230561099</v>
      </c>
      <c r="L13" s="14">
        <v>0.260216246320287</v>
      </c>
      <c r="M13" s="14"/>
      <c r="N13" s="14">
        <v>0.158418236325961</v>
      </c>
      <c r="O13" s="14">
        <v>0.16711409806087599</v>
      </c>
      <c r="P13" s="14">
        <v>0.19873898874111001</v>
      </c>
      <c r="Q13" s="14">
        <v>0.17450268889214801</v>
      </c>
      <c r="R13" s="14"/>
      <c r="S13" s="14">
        <v>9.9839832354515406E-2</v>
      </c>
      <c r="T13" s="14">
        <v>0.17903748365595601</v>
      </c>
      <c r="U13" s="14">
        <v>0.20355254894197</v>
      </c>
      <c r="V13" s="14">
        <v>0.239693457066708</v>
      </c>
      <c r="W13" s="14">
        <v>0.19090303928663599</v>
      </c>
      <c r="X13" s="14">
        <v>0.16856294743240099</v>
      </c>
      <c r="Y13" s="14">
        <v>0.20079690419697799</v>
      </c>
      <c r="Z13" s="14">
        <v>0.12649395241973699</v>
      </c>
      <c r="AA13" s="14">
        <v>0.177849895528466</v>
      </c>
      <c r="AB13" s="14">
        <v>0.16008806206467099</v>
      </c>
      <c r="AC13" s="14">
        <v>0.18025542980071099</v>
      </c>
      <c r="AD13" s="14">
        <v>0.200530957548371</v>
      </c>
      <c r="AE13" s="14"/>
      <c r="AF13" s="14">
        <v>0.28845761888455101</v>
      </c>
      <c r="AG13" s="14">
        <v>0.10863037091594301</v>
      </c>
      <c r="AH13" s="14">
        <v>9.8269600264848794E-2</v>
      </c>
      <c r="AI13" s="14"/>
      <c r="AJ13" s="14">
        <v>0.28268572529959601</v>
      </c>
      <c r="AK13" s="14">
        <v>5.7233536893923402E-2</v>
      </c>
      <c r="AL13" s="14">
        <v>0.10272142689739</v>
      </c>
      <c r="AM13" s="14">
        <v>0.54328389598463001</v>
      </c>
      <c r="AN13" s="14">
        <v>0.16127361612468699</v>
      </c>
      <c r="AO13" s="14"/>
      <c r="AP13" s="14">
        <v>0.30050738646092501</v>
      </c>
      <c r="AQ13" s="14">
        <v>2.0262683225213001E-2</v>
      </c>
      <c r="AR13" s="14">
        <v>0.12818248964887199</v>
      </c>
      <c r="AS13" s="14">
        <v>0.39216189758689202</v>
      </c>
      <c r="AT13" s="14">
        <v>0.19115767998138899</v>
      </c>
      <c r="AU13" s="14"/>
      <c r="AV13" s="14" t="s">
        <v>84</v>
      </c>
      <c r="AW13" s="14">
        <v>0.17554626152806799</v>
      </c>
      <c r="AX13" s="14">
        <v>0.132771801994333</v>
      </c>
      <c r="AY13" s="14">
        <v>0.10237124527234701</v>
      </c>
      <c r="AZ13" s="14">
        <v>0.24624785141372299</v>
      </c>
      <c r="BA13" s="14"/>
      <c r="BB13" s="14">
        <v>2.7494548482823199E-2</v>
      </c>
      <c r="BC13" s="14">
        <v>0.42551830685178998</v>
      </c>
      <c r="BD13" s="14">
        <v>0.212557580194917</v>
      </c>
      <c r="BE13" s="14"/>
      <c r="BF13" s="14">
        <v>0.241137722088443</v>
      </c>
    </row>
    <row r="14" spans="2:58" x14ac:dyDescent="0.35">
      <c r="B14" s="15" t="s">
        <v>141</v>
      </c>
      <c r="C14" s="20">
        <v>6.6475030574610502E-2</v>
      </c>
      <c r="D14" s="20">
        <v>4.4433174221819902E-2</v>
      </c>
      <c r="E14" s="20">
        <v>8.8237290961209497E-2</v>
      </c>
      <c r="F14" s="20"/>
      <c r="G14" s="20">
        <v>9.3525235745401405E-2</v>
      </c>
      <c r="H14" s="20">
        <v>6.8273088246618402E-2</v>
      </c>
      <c r="I14" s="20">
        <v>7.5505193289553296E-2</v>
      </c>
      <c r="J14" s="20">
        <v>5.69362018307615E-2</v>
      </c>
      <c r="K14" s="20">
        <v>7.5295627211366706E-2</v>
      </c>
      <c r="L14" s="20">
        <v>4.1520688016764701E-2</v>
      </c>
      <c r="M14" s="20"/>
      <c r="N14" s="20">
        <v>5.8185315607432703E-2</v>
      </c>
      <c r="O14" s="20">
        <v>5.9012437388575797E-2</v>
      </c>
      <c r="P14" s="20">
        <v>6.9211336169494403E-2</v>
      </c>
      <c r="Q14" s="20">
        <v>7.9567728192262294E-2</v>
      </c>
      <c r="R14" s="20"/>
      <c r="S14" s="20">
        <v>6.7262417815025594E-2</v>
      </c>
      <c r="T14" s="20">
        <v>9.1321282813307494E-2</v>
      </c>
      <c r="U14" s="20">
        <v>5.4723171020079502E-2</v>
      </c>
      <c r="V14" s="20">
        <v>8.10179104362833E-2</v>
      </c>
      <c r="W14" s="20">
        <v>3.93844803249025E-2</v>
      </c>
      <c r="X14" s="20">
        <v>9.2287595818539098E-2</v>
      </c>
      <c r="Y14" s="20">
        <v>6.44030665866345E-2</v>
      </c>
      <c r="Z14" s="20">
        <v>3.4224448017729801E-2</v>
      </c>
      <c r="AA14" s="20">
        <v>5.2469742712018499E-2</v>
      </c>
      <c r="AB14" s="20">
        <v>7.6814591757388306E-2</v>
      </c>
      <c r="AC14" s="20">
        <v>4.6334327743018801E-2</v>
      </c>
      <c r="AD14" s="20">
        <v>3.1009909870542099E-2</v>
      </c>
      <c r="AE14" s="20"/>
      <c r="AF14" s="20">
        <v>5.1060820210591301E-2</v>
      </c>
      <c r="AG14" s="20">
        <v>4.0858034715110202E-2</v>
      </c>
      <c r="AH14" s="20">
        <v>0.14293013604992499</v>
      </c>
      <c r="AI14" s="20"/>
      <c r="AJ14" s="20">
        <v>4.9506050915088098E-2</v>
      </c>
      <c r="AK14" s="20">
        <v>2.8087664621465201E-2</v>
      </c>
      <c r="AL14" s="20">
        <v>5.74974110402387E-2</v>
      </c>
      <c r="AM14" s="20">
        <v>0</v>
      </c>
      <c r="AN14" s="20">
        <v>0.17498193114273999</v>
      </c>
      <c r="AO14" s="20"/>
      <c r="AP14" s="20">
        <v>5.2452914539546897E-2</v>
      </c>
      <c r="AQ14" s="20">
        <v>4.0549680573251701E-2</v>
      </c>
      <c r="AR14" s="20">
        <v>6.6568750778991798E-2</v>
      </c>
      <c r="AS14" s="20">
        <v>4.5865357753282203E-2</v>
      </c>
      <c r="AT14" s="20">
        <v>0.17841975999160301</v>
      </c>
      <c r="AU14" s="20"/>
      <c r="AV14" s="20" t="s">
        <v>84</v>
      </c>
      <c r="AW14" s="20">
        <v>6.9573599686825097E-2</v>
      </c>
      <c r="AX14" s="20">
        <v>6.00263610557547E-2</v>
      </c>
      <c r="AY14" s="20">
        <v>5.5451151995644397E-2</v>
      </c>
      <c r="AZ14" s="20">
        <v>0</v>
      </c>
      <c r="BA14" s="20"/>
      <c r="BB14" s="20">
        <v>5.97673739996284E-2</v>
      </c>
      <c r="BC14" s="20">
        <v>5.3712293736406E-2</v>
      </c>
      <c r="BD14" s="20">
        <v>3.7515928939078798E-2</v>
      </c>
      <c r="BE14" s="20"/>
      <c r="BF14" s="20">
        <v>4.7559318289627298E-2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205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197</v>
      </c>
      <c r="C9" s="14">
        <v>0.27893660709173101</v>
      </c>
      <c r="D9" s="14">
        <v>0.26735546198865501</v>
      </c>
      <c r="E9" s="14">
        <v>0.290173135188181</v>
      </c>
      <c r="F9" s="14"/>
      <c r="G9" s="14">
        <v>0.26366362451182401</v>
      </c>
      <c r="H9" s="14">
        <v>0.25007111222356998</v>
      </c>
      <c r="I9" s="14">
        <v>0.26347264548087002</v>
      </c>
      <c r="J9" s="14">
        <v>0.32038254521219101</v>
      </c>
      <c r="K9" s="14">
        <v>0.27663062578066</v>
      </c>
      <c r="L9" s="14">
        <v>0.29289917663007498</v>
      </c>
      <c r="M9" s="14"/>
      <c r="N9" s="14">
        <v>0.27581341954352401</v>
      </c>
      <c r="O9" s="14">
        <v>0.29207847411356203</v>
      </c>
      <c r="P9" s="14">
        <v>0.26817402714569499</v>
      </c>
      <c r="Q9" s="14">
        <v>0.28121402619577801</v>
      </c>
      <c r="R9" s="14"/>
      <c r="S9" s="14">
        <v>0.28876507061989498</v>
      </c>
      <c r="T9" s="14">
        <v>0.28871804881039098</v>
      </c>
      <c r="U9" s="14">
        <v>0.251856778333644</v>
      </c>
      <c r="V9" s="14">
        <v>0.25761715058439699</v>
      </c>
      <c r="W9" s="14">
        <v>0.33885628422359798</v>
      </c>
      <c r="X9" s="14">
        <v>0.31576325642998399</v>
      </c>
      <c r="Y9" s="14">
        <v>0.22972253950348701</v>
      </c>
      <c r="Z9" s="14">
        <v>0.20539770847507799</v>
      </c>
      <c r="AA9" s="14">
        <v>0.27484513013002998</v>
      </c>
      <c r="AB9" s="14">
        <v>0.29451858831697902</v>
      </c>
      <c r="AC9" s="14">
        <v>0.292947715824451</v>
      </c>
      <c r="AD9" s="14">
        <v>0.24984938343861299</v>
      </c>
      <c r="AE9" s="14"/>
      <c r="AF9" s="14">
        <v>0.24384309076969801</v>
      </c>
      <c r="AG9" s="14">
        <v>0.30453136422913901</v>
      </c>
      <c r="AH9" s="14">
        <v>0.28783114282411998</v>
      </c>
      <c r="AI9" s="14"/>
      <c r="AJ9" s="14">
        <v>0.27044347465887902</v>
      </c>
      <c r="AK9" s="14">
        <v>0.28843917558870202</v>
      </c>
      <c r="AL9" s="14">
        <v>0.50187013727524998</v>
      </c>
      <c r="AM9" s="14">
        <v>9.7806511553180903E-2</v>
      </c>
      <c r="AN9" s="14">
        <v>0.27326741940379601</v>
      </c>
      <c r="AO9" s="14"/>
      <c r="AP9" s="14">
        <v>0.20599367961777099</v>
      </c>
      <c r="AQ9" s="14">
        <v>0.29589157731232402</v>
      </c>
      <c r="AR9" s="14">
        <v>0.62493488658444496</v>
      </c>
      <c r="AS9" s="14">
        <v>0.17334663470905801</v>
      </c>
      <c r="AT9" s="14">
        <v>0.243149343269423</v>
      </c>
      <c r="AU9" s="14"/>
      <c r="AV9" s="14" t="s">
        <v>84</v>
      </c>
      <c r="AW9" s="14">
        <v>0.29570618164757301</v>
      </c>
      <c r="AX9" s="14">
        <v>0.26726189566609698</v>
      </c>
      <c r="AY9" s="14">
        <v>0.27703039362447701</v>
      </c>
      <c r="AZ9" s="14">
        <v>0.192770754226949</v>
      </c>
      <c r="BA9" s="14"/>
      <c r="BB9" s="14">
        <v>0.35653607310756302</v>
      </c>
      <c r="BC9" s="14">
        <v>0.19788688739926599</v>
      </c>
      <c r="BD9" s="14">
        <v>0.276443006554003</v>
      </c>
      <c r="BE9" s="14"/>
      <c r="BF9" s="14">
        <v>0.31352506621614701</v>
      </c>
    </row>
    <row r="10" spans="2:58" x14ac:dyDescent="0.35">
      <c r="B10" s="15" t="s">
        <v>198</v>
      </c>
      <c r="C10" s="14">
        <v>0.20130273124530701</v>
      </c>
      <c r="D10" s="14">
        <v>0.21007493223111801</v>
      </c>
      <c r="E10" s="14">
        <v>0.19331432803088699</v>
      </c>
      <c r="F10" s="14"/>
      <c r="G10" s="14">
        <v>0.210280750819619</v>
      </c>
      <c r="H10" s="14">
        <v>0.19035105556571899</v>
      </c>
      <c r="I10" s="14">
        <v>0.21394204240293099</v>
      </c>
      <c r="J10" s="14">
        <v>0.23052437296509901</v>
      </c>
      <c r="K10" s="14">
        <v>0.171435228104722</v>
      </c>
      <c r="L10" s="14">
        <v>0.19022253239574599</v>
      </c>
      <c r="M10" s="14"/>
      <c r="N10" s="14">
        <v>0.23114851159840899</v>
      </c>
      <c r="O10" s="14">
        <v>0.190753603822155</v>
      </c>
      <c r="P10" s="14">
        <v>0.20506344040004601</v>
      </c>
      <c r="Q10" s="14">
        <v>0.17654985077049401</v>
      </c>
      <c r="R10" s="14"/>
      <c r="S10" s="14">
        <v>0.21142240008251301</v>
      </c>
      <c r="T10" s="14">
        <v>0.21662582944023101</v>
      </c>
      <c r="U10" s="14">
        <v>0.19383799880317701</v>
      </c>
      <c r="V10" s="14">
        <v>0.198453361483209</v>
      </c>
      <c r="W10" s="14">
        <v>0.206956913165534</v>
      </c>
      <c r="X10" s="14">
        <v>0.19770281512075799</v>
      </c>
      <c r="Y10" s="14">
        <v>0.26307897051471002</v>
      </c>
      <c r="Z10" s="14">
        <v>0.25137308789896201</v>
      </c>
      <c r="AA10" s="14">
        <v>0.20283648081018901</v>
      </c>
      <c r="AB10" s="14">
        <v>0.15601874738146901</v>
      </c>
      <c r="AC10" s="14">
        <v>0.149457522197949</v>
      </c>
      <c r="AD10" s="14">
        <v>9.8983892115804606E-2</v>
      </c>
      <c r="AE10" s="14"/>
      <c r="AF10" s="14">
        <v>0.172204698022798</v>
      </c>
      <c r="AG10" s="14">
        <v>0.237392072695749</v>
      </c>
      <c r="AH10" s="14">
        <v>0.165980743669187</v>
      </c>
      <c r="AI10" s="14"/>
      <c r="AJ10" s="14">
        <v>0.17202766994150701</v>
      </c>
      <c r="AK10" s="14">
        <v>0.244530475497335</v>
      </c>
      <c r="AL10" s="14">
        <v>0.26485248487241397</v>
      </c>
      <c r="AM10" s="14">
        <v>0.103012781290413</v>
      </c>
      <c r="AN10" s="14">
        <v>0.16482889147067301</v>
      </c>
      <c r="AO10" s="14"/>
      <c r="AP10" s="14">
        <v>0.19309686812115301</v>
      </c>
      <c r="AQ10" s="14">
        <v>0.247343152876522</v>
      </c>
      <c r="AR10" s="14">
        <v>0.214390847859106</v>
      </c>
      <c r="AS10" s="14">
        <v>0.174497406640857</v>
      </c>
      <c r="AT10" s="14">
        <v>0.13004801798504301</v>
      </c>
      <c r="AU10" s="14"/>
      <c r="AV10" s="14" t="s">
        <v>84</v>
      </c>
      <c r="AW10" s="14">
        <v>0.20904853023839601</v>
      </c>
      <c r="AX10" s="14">
        <v>0.235365068675497</v>
      </c>
      <c r="AY10" s="14">
        <v>0.19339880112885</v>
      </c>
      <c r="AZ10" s="14">
        <v>0.25698336643263098</v>
      </c>
      <c r="BA10" s="14"/>
      <c r="BB10" s="14">
        <v>0.191201459707317</v>
      </c>
      <c r="BC10" s="14">
        <v>0.16323696526855999</v>
      </c>
      <c r="BD10" s="14">
        <v>0.118101646303578</v>
      </c>
      <c r="BE10" s="14"/>
      <c r="BF10" s="14">
        <v>0.15345756583755099</v>
      </c>
    </row>
    <row r="11" spans="2:58" x14ac:dyDescent="0.35">
      <c r="B11" s="15" t="s">
        <v>199</v>
      </c>
      <c r="C11" s="14">
        <v>0.164994771549518</v>
      </c>
      <c r="D11" s="14">
        <v>0.17715387501181201</v>
      </c>
      <c r="E11" s="14">
        <v>0.15358537897767299</v>
      </c>
      <c r="F11" s="14"/>
      <c r="G11" s="14">
        <v>0.18578225938485701</v>
      </c>
      <c r="H11" s="14">
        <v>0.208189587107806</v>
      </c>
      <c r="I11" s="14">
        <v>0.19427746063291701</v>
      </c>
      <c r="J11" s="14">
        <v>0.11974364156867701</v>
      </c>
      <c r="K11" s="14">
        <v>0.15956155719003701</v>
      </c>
      <c r="L11" s="14">
        <v>0.13279003009029899</v>
      </c>
      <c r="M11" s="14"/>
      <c r="N11" s="14">
        <v>0.18594875777432401</v>
      </c>
      <c r="O11" s="14">
        <v>0.19151488221086499</v>
      </c>
      <c r="P11" s="14">
        <v>0.160537955088802</v>
      </c>
      <c r="Q11" s="14">
        <v>0.11954553498614801</v>
      </c>
      <c r="R11" s="14"/>
      <c r="S11" s="14">
        <v>0.171747839799435</v>
      </c>
      <c r="T11" s="14">
        <v>0.154917817872854</v>
      </c>
      <c r="U11" s="14">
        <v>0.177229854258424</v>
      </c>
      <c r="V11" s="14">
        <v>0.124337668396429</v>
      </c>
      <c r="W11" s="14">
        <v>0.163070370176046</v>
      </c>
      <c r="X11" s="14">
        <v>0.160677573737388</v>
      </c>
      <c r="Y11" s="14">
        <v>0.16364381120521701</v>
      </c>
      <c r="Z11" s="14">
        <v>0.21128904808573701</v>
      </c>
      <c r="AA11" s="14">
        <v>0.16061828587086299</v>
      </c>
      <c r="AB11" s="14">
        <v>0.16337200709899199</v>
      </c>
      <c r="AC11" s="14">
        <v>0.19146004265971001</v>
      </c>
      <c r="AD11" s="14">
        <v>0.20282125962215999</v>
      </c>
      <c r="AE11" s="14"/>
      <c r="AF11" s="14">
        <v>0.15526121502731299</v>
      </c>
      <c r="AG11" s="14">
        <v>0.183487173568078</v>
      </c>
      <c r="AH11" s="14">
        <v>0.13884537091656399</v>
      </c>
      <c r="AI11" s="14"/>
      <c r="AJ11" s="14">
        <v>0.16293528758603501</v>
      </c>
      <c r="AK11" s="14">
        <v>0.19234001230673201</v>
      </c>
      <c r="AL11" s="14">
        <v>9.5534190448863701E-2</v>
      </c>
      <c r="AM11" s="14">
        <v>0.101720367871955</v>
      </c>
      <c r="AN11" s="14">
        <v>0.11088557527036</v>
      </c>
      <c r="AO11" s="14"/>
      <c r="AP11" s="14">
        <v>0.192744703083497</v>
      </c>
      <c r="AQ11" s="14">
        <v>0.18102620549766801</v>
      </c>
      <c r="AR11" s="14">
        <v>8.0177317478857604E-2</v>
      </c>
      <c r="AS11" s="14">
        <v>0.16123407843026399</v>
      </c>
      <c r="AT11" s="14">
        <v>0.135985970485618</v>
      </c>
      <c r="AU11" s="14"/>
      <c r="AV11" s="14" t="s">
        <v>84</v>
      </c>
      <c r="AW11" s="14">
        <v>0.155814603908044</v>
      </c>
      <c r="AX11" s="14">
        <v>0.16144991119980301</v>
      </c>
      <c r="AY11" s="14">
        <v>0.25502871427185098</v>
      </c>
      <c r="AZ11" s="14">
        <v>0.29889977155421799</v>
      </c>
      <c r="BA11" s="14"/>
      <c r="BB11" s="14">
        <v>0.14660929532467801</v>
      </c>
      <c r="BC11" s="14">
        <v>0.16881420655766699</v>
      </c>
      <c r="BD11" s="14">
        <v>0.17301125893615099</v>
      </c>
      <c r="BE11" s="14"/>
      <c r="BF11" s="14">
        <v>0.16101427040218599</v>
      </c>
    </row>
    <row r="12" spans="2:58" x14ac:dyDescent="0.35">
      <c r="B12" s="15" t="s">
        <v>200</v>
      </c>
      <c r="C12" s="14">
        <v>9.8732909414699394E-2</v>
      </c>
      <c r="D12" s="14">
        <v>0.116156067813509</v>
      </c>
      <c r="E12" s="14">
        <v>7.99428813163158E-2</v>
      </c>
      <c r="F12" s="14"/>
      <c r="G12" s="14">
        <v>0.113866353426016</v>
      </c>
      <c r="H12" s="14">
        <v>0.113047552629204</v>
      </c>
      <c r="I12" s="14">
        <v>9.0888434903554305E-2</v>
      </c>
      <c r="J12" s="14">
        <v>6.3743702988244499E-2</v>
      </c>
      <c r="K12" s="14">
        <v>8.2799673108458899E-2</v>
      </c>
      <c r="L12" s="14">
        <v>0.12263283524152099</v>
      </c>
      <c r="M12" s="14"/>
      <c r="N12" s="14">
        <v>9.8983247708752303E-2</v>
      </c>
      <c r="O12" s="14">
        <v>9.6888154368275095E-2</v>
      </c>
      <c r="P12" s="14">
        <v>0.10370757659128101</v>
      </c>
      <c r="Q12" s="14">
        <v>9.3829102826380004E-2</v>
      </c>
      <c r="R12" s="14"/>
      <c r="S12" s="14">
        <v>8.2538733848757498E-2</v>
      </c>
      <c r="T12" s="14">
        <v>0.102209616900516</v>
      </c>
      <c r="U12" s="14">
        <v>0.140002464954566</v>
      </c>
      <c r="V12" s="14">
        <v>0.10464953422055</v>
      </c>
      <c r="W12" s="14">
        <v>0.101205730208031</v>
      </c>
      <c r="X12" s="14">
        <v>5.6081282972675103E-2</v>
      </c>
      <c r="Y12" s="14">
        <v>8.7423847326690202E-2</v>
      </c>
      <c r="Z12" s="14">
        <v>8.3585969010074604E-2</v>
      </c>
      <c r="AA12" s="14">
        <v>9.1834714922232802E-2</v>
      </c>
      <c r="AB12" s="14">
        <v>0.122448860251464</v>
      </c>
      <c r="AC12" s="14">
        <v>0.122179192739404</v>
      </c>
      <c r="AD12" s="14">
        <v>0.118933489751438</v>
      </c>
      <c r="AE12" s="14"/>
      <c r="AF12" s="14">
        <v>0.11209996986993601</v>
      </c>
      <c r="AG12" s="14">
        <v>9.5641864573381002E-2</v>
      </c>
      <c r="AH12" s="14">
        <v>7.1289853105862999E-2</v>
      </c>
      <c r="AI12" s="14"/>
      <c r="AJ12" s="14">
        <v>0.12956412937053099</v>
      </c>
      <c r="AK12" s="14">
        <v>9.8285645065467997E-2</v>
      </c>
      <c r="AL12" s="14">
        <v>5.59233319270699E-2</v>
      </c>
      <c r="AM12" s="14">
        <v>0.11163640023101599</v>
      </c>
      <c r="AN12" s="14">
        <v>4.4464448921222199E-2</v>
      </c>
      <c r="AO12" s="14"/>
      <c r="AP12" s="14">
        <v>0.12111417084683</v>
      </c>
      <c r="AQ12" s="14">
        <v>9.5422091409884197E-2</v>
      </c>
      <c r="AR12" s="14">
        <v>2.04268607238027E-2</v>
      </c>
      <c r="AS12" s="14">
        <v>0.12190538744094601</v>
      </c>
      <c r="AT12" s="14">
        <v>9.9969731219789901E-2</v>
      </c>
      <c r="AU12" s="14"/>
      <c r="AV12" s="14" t="s">
        <v>84</v>
      </c>
      <c r="AW12" s="14">
        <v>7.3577103807734898E-2</v>
      </c>
      <c r="AX12" s="14">
        <v>0.112968131568476</v>
      </c>
      <c r="AY12" s="14">
        <v>9.4983940849657306E-2</v>
      </c>
      <c r="AZ12" s="14">
        <v>4.27518155083021E-2</v>
      </c>
      <c r="BA12" s="14"/>
      <c r="BB12" s="14">
        <v>0.124071103497641</v>
      </c>
      <c r="BC12" s="14">
        <v>0.12804476269853499</v>
      </c>
      <c r="BD12" s="14">
        <v>0.18087601693236499</v>
      </c>
      <c r="BE12" s="14"/>
      <c r="BF12" s="14">
        <v>0.12550148153232499</v>
      </c>
    </row>
    <row r="13" spans="2:58" x14ac:dyDescent="0.35">
      <c r="B13" s="15" t="s">
        <v>201</v>
      </c>
      <c r="C13" s="14">
        <v>0.12885077122817301</v>
      </c>
      <c r="D13" s="14">
        <v>0.148695216559038</v>
      </c>
      <c r="E13" s="14">
        <v>0.109815237267471</v>
      </c>
      <c r="F13" s="14"/>
      <c r="G13" s="14">
        <v>9.0536245757146194E-2</v>
      </c>
      <c r="H13" s="14">
        <v>8.8382514567629702E-2</v>
      </c>
      <c r="I13" s="14">
        <v>0.117828547821535</v>
      </c>
      <c r="J13" s="14">
        <v>0.15090355152573601</v>
      </c>
      <c r="K13" s="14">
        <v>0.15148483650775799</v>
      </c>
      <c r="L13" s="14">
        <v>0.16300432884587601</v>
      </c>
      <c r="M13" s="14"/>
      <c r="N13" s="14">
        <v>0.108732147450918</v>
      </c>
      <c r="O13" s="14">
        <v>0.11133836725417801</v>
      </c>
      <c r="P13" s="14">
        <v>0.13583890061553899</v>
      </c>
      <c r="Q13" s="14">
        <v>0.16503680711729099</v>
      </c>
      <c r="R13" s="14"/>
      <c r="S13" s="14">
        <v>0.12109597983056</v>
      </c>
      <c r="T13" s="14">
        <v>0.10781062619994899</v>
      </c>
      <c r="U13" s="14">
        <v>0.151210541394773</v>
      </c>
      <c r="V13" s="14">
        <v>0.156908615116954</v>
      </c>
      <c r="W13" s="14">
        <v>9.1796745160866403E-2</v>
      </c>
      <c r="X13" s="14">
        <v>0.119978778435802</v>
      </c>
      <c r="Y13" s="14">
        <v>0.126512144563736</v>
      </c>
      <c r="Z13" s="14">
        <v>0.17832607537944201</v>
      </c>
      <c r="AA13" s="14">
        <v>0.138998047375895</v>
      </c>
      <c r="AB13" s="14">
        <v>0.109404050698408</v>
      </c>
      <c r="AC13" s="14">
        <v>0.123446421937818</v>
      </c>
      <c r="AD13" s="14">
        <v>0.19672284033346399</v>
      </c>
      <c r="AE13" s="14"/>
      <c r="AF13" s="14">
        <v>0.20559599272314499</v>
      </c>
      <c r="AG13" s="14">
        <v>8.7802132322639198E-2</v>
      </c>
      <c r="AH13" s="14">
        <v>9.39457455015381E-2</v>
      </c>
      <c r="AI13" s="14"/>
      <c r="AJ13" s="14">
        <v>0.16443746138837601</v>
      </c>
      <c r="AK13" s="14">
        <v>8.7098676604791106E-2</v>
      </c>
      <c r="AL13" s="14">
        <v>3.28005874299791E-2</v>
      </c>
      <c r="AM13" s="14">
        <v>0.446761749682618</v>
      </c>
      <c r="AN13" s="14">
        <v>0.13512901774173999</v>
      </c>
      <c r="AO13" s="14"/>
      <c r="AP13" s="14">
        <v>0.179656384823635</v>
      </c>
      <c r="AQ13" s="14">
        <v>6.85502709394267E-2</v>
      </c>
      <c r="AR13" s="14">
        <v>2.0386786024773899E-2</v>
      </c>
      <c r="AS13" s="14">
        <v>0.27627389326541202</v>
      </c>
      <c r="AT13" s="14">
        <v>0.112141842081785</v>
      </c>
      <c r="AU13" s="14"/>
      <c r="AV13" s="14" t="s">
        <v>84</v>
      </c>
      <c r="AW13" s="14">
        <v>0.14059282391005201</v>
      </c>
      <c r="AX13" s="14">
        <v>0.103796677860818</v>
      </c>
      <c r="AY13" s="14">
        <v>8.0206994675704593E-2</v>
      </c>
      <c r="AZ13" s="14">
        <v>0.117766885981306</v>
      </c>
      <c r="BA13" s="14"/>
      <c r="BB13" s="14">
        <v>4.23249633315394E-2</v>
      </c>
      <c r="BC13" s="14">
        <v>0.28241623799583498</v>
      </c>
      <c r="BD13" s="14">
        <v>0.106251865901972</v>
      </c>
      <c r="BE13" s="14"/>
      <c r="BF13" s="14">
        <v>0.142944679535604</v>
      </c>
    </row>
    <row r="14" spans="2:58" x14ac:dyDescent="0.35">
      <c r="B14" s="15" t="s">
        <v>141</v>
      </c>
      <c r="C14" s="20">
        <v>0.12718220947057099</v>
      </c>
      <c r="D14" s="20">
        <v>8.0564446395868197E-2</v>
      </c>
      <c r="E14" s="20">
        <v>0.17316903921947199</v>
      </c>
      <c r="F14" s="20"/>
      <c r="G14" s="20">
        <v>0.135870766100537</v>
      </c>
      <c r="H14" s="20">
        <v>0.14995817790607099</v>
      </c>
      <c r="I14" s="20">
        <v>0.119590868758192</v>
      </c>
      <c r="J14" s="20">
        <v>0.114702185740052</v>
      </c>
      <c r="K14" s="20">
        <v>0.15808807930836399</v>
      </c>
      <c r="L14" s="20">
        <v>9.8451096796482396E-2</v>
      </c>
      <c r="M14" s="20"/>
      <c r="N14" s="20">
        <v>9.93739159240732E-2</v>
      </c>
      <c r="O14" s="20">
        <v>0.117426518230965</v>
      </c>
      <c r="P14" s="20">
        <v>0.12667810015863601</v>
      </c>
      <c r="Q14" s="20">
        <v>0.16382467810390999</v>
      </c>
      <c r="R14" s="20"/>
      <c r="S14" s="20">
        <v>0.12442997581883999</v>
      </c>
      <c r="T14" s="20">
        <v>0.12971806077605899</v>
      </c>
      <c r="U14" s="20">
        <v>8.5862362255416699E-2</v>
      </c>
      <c r="V14" s="20">
        <v>0.15803367019846001</v>
      </c>
      <c r="W14" s="20">
        <v>9.8113957065924101E-2</v>
      </c>
      <c r="X14" s="20">
        <v>0.149796293303393</v>
      </c>
      <c r="Y14" s="20">
        <v>0.12961868688615999</v>
      </c>
      <c r="Z14" s="20">
        <v>7.0028111150705993E-2</v>
      </c>
      <c r="AA14" s="20">
        <v>0.13086734089079</v>
      </c>
      <c r="AB14" s="20">
        <v>0.15423774625268899</v>
      </c>
      <c r="AC14" s="20">
        <v>0.120509104640668</v>
      </c>
      <c r="AD14" s="20">
        <v>0.13268913473852101</v>
      </c>
      <c r="AE14" s="20"/>
      <c r="AF14" s="20">
        <v>0.11099503358711001</v>
      </c>
      <c r="AG14" s="20">
        <v>9.1145392611014106E-2</v>
      </c>
      <c r="AH14" s="20">
        <v>0.24210714398272801</v>
      </c>
      <c r="AI14" s="20"/>
      <c r="AJ14" s="20">
        <v>0.100591977054671</v>
      </c>
      <c r="AK14" s="20">
        <v>8.9306014936971795E-2</v>
      </c>
      <c r="AL14" s="20">
        <v>4.9019268046422697E-2</v>
      </c>
      <c r="AM14" s="20">
        <v>0.13906218937081699</v>
      </c>
      <c r="AN14" s="20">
        <v>0.27142464719220899</v>
      </c>
      <c r="AO14" s="20"/>
      <c r="AP14" s="20">
        <v>0.107394193507114</v>
      </c>
      <c r="AQ14" s="20">
        <v>0.111766701964176</v>
      </c>
      <c r="AR14" s="20">
        <v>3.9683301329014598E-2</v>
      </c>
      <c r="AS14" s="20">
        <v>9.2742599513463503E-2</v>
      </c>
      <c r="AT14" s="20">
        <v>0.27870509495834001</v>
      </c>
      <c r="AU14" s="20"/>
      <c r="AV14" s="20" t="s">
        <v>84</v>
      </c>
      <c r="AW14" s="20">
        <v>0.12526075648820001</v>
      </c>
      <c r="AX14" s="20">
        <v>0.119158315029309</v>
      </c>
      <c r="AY14" s="20">
        <v>9.9351155449460105E-2</v>
      </c>
      <c r="AZ14" s="20">
        <v>9.0827406296592902E-2</v>
      </c>
      <c r="BA14" s="20"/>
      <c r="BB14" s="20">
        <v>0.13925710503126201</v>
      </c>
      <c r="BC14" s="20">
        <v>5.9600940080137103E-2</v>
      </c>
      <c r="BD14" s="20">
        <v>0.14531620537193099</v>
      </c>
      <c r="BE14" s="20"/>
      <c r="BF14" s="20">
        <v>0.10355693647618699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206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197</v>
      </c>
      <c r="C9" s="14">
        <v>0.29068782072065003</v>
      </c>
      <c r="D9" s="14">
        <v>0.33039892630001599</v>
      </c>
      <c r="E9" s="14">
        <v>0.252692419288648</v>
      </c>
      <c r="F9" s="14"/>
      <c r="G9" s="14">
        <v>0.20859561085928599</v>
      </c>
      <c r="H9" s="14">
        <v>0.26364309710788703</v>
      </c>
      <c r="I9" s="14">
        <v>0.27380825520846402</v>
      </c>
      <c r="J9" s="14">
        <v>0.31734389924541401</v>
      </c>
      <c r="K9" s="14">
        <v>0.35337670800865301</v>
      </c>
      <c r="L9" s="14">
        <v>0.31713803661603202</v>
      </c>
      <c r="M9" s="14"/>
      <c r="N9" s="14">
        <v>0.28373096138989501</v>
      </c>
      <c r="O9" s="14">
        <v>0.25484479523603698</v>
      </c>
      <c r="P9" s="14">
        <v>0.33869772278225702</v>
      </c>
      <c r="Q9" s="14">
        <v>0.29260515448165297</v>
      </c>
      <c r="R9" s="14"/>
      <c r="S9" s="14">
        <v>0.27207091267097699</v>
      </c>
      <c r="T9" s="14">
        <v>0.274948973869798</v>
      </c>
      <c r="U9" s="14">
        <v>0.25235490692808399</v>
      </c>
      <c r="V9" s="14">
        <v>0.348977078449975</v>
      </c>
      <c r="W9" s="14">
        <v>0.34253080215267501</v>
      </c>
      <c r="X9" s="14">
        <v>0.293848753188652</v>
      </c>
      <c r="Y9" s="14">
        <v>0.29474020340231</v>
      </c>
      <c r="Z9" s="14">
        <v>0.26842775456587997</v>
      </c>
      <c r="AA9" s="14">
        <v>0.31470335590197601</v>
      </c>
      <c r="AB9" s="14">
        <v>0.20877319164369099</v>
      </c>
      <c r="AC9" s="14">
        <v>0.331309414910331</v>
      </c>
      <c r="AD9" s="14">
        <v>0.35138461263538801</v>
      </c>
      <c r="AE9" s="14"/>
      <c r="AF9" s="14">
        <v>0.445903544278686</v>
      </c>
      <c r="AG9" s="14">
        <v>0.169766272199562</v>
      </c>
      <c r="AH9" s="14">
        <v>0.28070153769252099</v>
      </c>
      <c r="AI9" s="14"/>
      <c r="AJ9" s="14">
        <v>0.41821118822772801</v>
      </c>
      <c r="AK9" s="14">
        <v>0.18723647611865701</v>
      </c>
      <c r="AL9" s="14">
        <v>0.18462158757325101</v>
      </c>
      <c r="AM9" s="14">
        <v>0.756050171571652</v>
      </c>
      <c r="AN9" s="14">
        <v>0.28381148993683403</v>
      </c>
      <c r="AO9" s="14"/>
      <c r="AP9" s="14">
        <v>0.25345545728157998</v>
      </c>
      <c r="AQ9" s="14">
        <v>0.21167191911111499</v>
      </c>
      <c r="AR9" s="14">
        <v>0.16215592180590899</v>
      </c>
      <c r="AS9" s="14">
        <v>0.80897309525337802</v>
      </c>
      <c r="AT9" s="14">
        <v>0.26958683628716701</v>
      </c>
      <c r="AU9" s="14"/>
      <c r="AV9" s="14" t="s">
        <v>84</v>
      </c>
      <c r="AW9" s="14">
        <v>0.28264351197451199</v>
      </c>
      <c r="AX9" s="14">
        <v>0.238141033247629</v>
      </c>
      <c r="AY9" s="14">
        <v>0.22569560080435799</v>
      </c>
      <c r="AZ9" s="14">
        <v>0.118001112981709</v>
      </c>
      <c r="BA9" s="14"/>
      <c r="BB9" s="14">
        <v>0.361530832847545</v>
      </c>
      <c r="BC9" s="14">
        <v>0.88044081067005198</v>
      </c>
      <c r="BD9" s="14">
        <v>0.41068646621178401</v>
      </c>
      <c r="BE9" s="14"/>
      <c r="BF9" s="14">
        <v>0.54327536795748899</v>
      </c>
    </row>
    <row r="10" spans="2:58" x14ac:dyDescent="0.35">
      <c r="B10" s="15" t="s">
        <v>198</v>
      </c>
      <c r="C10" s="14">
        <v>0.121976000747027</v>
      </c>
      <c r="D10" s="14">
        <v>0.12113075430517201</v>
      </c>
      <c r="E10" s="14">
        <v>0.122150805612032</v>
      </c>
      <c r="F10" s="14"/>
      <c r="G10" s="14">
        <v>0.142302366135025</v>
      </c>
      <c r="H10" s="14">
        <v>0.15798725530024599</v>
      </c>
      <c r="I10" s="14">
        <v>0.123056174894861</v>
      </c>
      <c r="J10" s="14">
        <v>0.13481105810289701</v>
      </c>
      <c r="K10" s="14">
        <v>8.1244049297524795E-2</v>
      </c>
      <c r="L10" s="14">
        <v>9.5226439240180899E-2</v>
      </c>
      <c r="M10" s="14"/>
      <c r="N10" s="14">
        <v>0.13534637557684401</v>
      </c>
      <c r="O10" s="14">
        <v>0.11447762303541301</v>
      </c>
      <c r="P10" s="14">
        <v>0.120406936345657</v>
      </c>
      <c r="Q10" s="14">
        <v>0.11684389741873499</v>
      </c>
      <c r="R10" s="14"/>
      <c r="S10" s="14">
        <v>0.12193468916059701</v>
      </c>
      <c r="T10" s="14">
        <v>0.10210913239911899</v>
      </c>
      <c r="U10" s="14">
        <v>0.121831078327057</v>
      </c>
      <c r="V10" s="14">
        <v>0.157822367103581</v>
      </c>
      <c r="W10" s="14">
        <v>0.13494482355464299</v>
      </c>
      <c r="X10" s="14">
        <v>0.13733742317609299</v>
      </c>
      <c r="Y10" s="14">
        <v>0.15625503357277601</v>
      </c>
      <c r="Z10" s="14">
        <v>0.133268413528283</v>
      </c>
      <c r="AA10" s="14">
        <v>0.115041031214272</v>
      </c>
      <c r="AB10" s="14">
        <v>0.102353747663603</v>
      </c>
      <c r="AC10" s="14">
        <v>8.2215057942576594E-2</v>
      </c>
      <c r="AD10" s="14">
        <v>6.8651959806764098E-2</v>
      </c>
      <c r="AE10" s="14"/>
      <c r="AF10" s="14">
        <v>0.124731179352189</v>
      </c>
      <c r="AG10" s="14">
        <v>0.113496175112168</v>
      </c>
      <c r="AH10" s="14">
        <v>0.14711603173517199</v>
      </c>
      <c r="AI10" s="14"/>
      <c r="AJ10" s="14">
        <v>0.13292338768798001</v>
      </c>
      <c r="AK10" s="14">
        <v>0.120374018221114</v>
      </c>
      <c r="AL10" s="14">
        <v>0.14127578370900901</v>
      </c>
      <c r="AM10" s="14">
        <v>0.10975313645494</v>
      </c>
      <c r="AN10" s="14">
        <v>0.12700973314392699</v>
      </c>
      <c r="AO10" s="14"/>
      <c r="AP10" s="14">
        <v>0.17674445224614799</v>
      </c>
      <c r="AQ10" s="14">
        <v>0.12526035424930601</v>
      </c>
      <c r="AR10" s="14">
        <v>0.15186199215700599</v>
      </c>
      <c r="AS10" s="14">
        <v>8.8547050240575506E-2</v>
      </c>
      <c r="AT10" s="14">
        <v>8.5855438809537402E-2</v>
      </c>
      <c r="AU10" s="14"/>
      <c r="AV10" s="14" t="s">
        <v>84</v>
      </c>
      <c r="AW10" s="14">
        <v>9.4663152998895606E-2</v>
      </c>
      <c r="AX10" s="14">
        <v>0.134489435177542</v>
      </c>
      <c r="AY10" s="14">
        <v>0.16311278218099101</v>
      </c>
      <c r="AZ10" s="14">
        <v>0.21854303494029501</v>
      </c>
      <c r="BA10" s="14"/>
      <c r="BB10" s="14">
        <v>0.10064135702732201</v>
      </c>
      <c r="BC10" s="14">
        <v>5.93531748959258E-2</v>
      </c>
      <c r="BD10" s="14">
        <v>0.12109426169979901</v>
      </c>
      <c r="BE10" s="14"/>
      <c r="BF10" s="14">
        <v>9.0089547820393398E-2</v>
      </c>
    </row>
    <row r="11" spans="2:58" x14ac:dyDescent="0.35">
      <c r="B11" s="15" t="s">
        <v>199</v>
      </c>
      <c r="C11" s="14">
        <v>0.11520513054090201</v>
      </c>
      <c r="D11" s="14">
        <v>0.11613379594773</v>
      </c>
      <c r="E11" s="14">
        <v>0.114636692379407</v>
      </c>
      <c r="F11" s="14"/>
      <c r="G11" s="14">
        <v>0.164787505707959</v>
      </c>
      <c r="H11" s="14">
        <v>0.160528695251864</v>
      </c>
      <c r="I11" s="14">
        <v>0.16271571590494099</v>
      </c>
      <c r="J11" s="14">
        <v>5.7293461024268799E-2</v>
      </c>
      <c r="K11" s="14">
        <v>7.2242017251367793E-2</v>
      </c>
      <c r="L11" s="14">
        <v>8.2847634851837298E-2</v>
      </c>
      <c r="M11" s="14"/>
      <c r="N11" s="14">
        <v>0.118159896439946</v>
      </c>
      <c r="O11" s="14">
        <v>0.10427006575391599</v>
      </c>
      <c r="P11" s="14">
        <v>0.13041056733262399</v>
      </c>
      <c r="Q11" s="14">
        <v>0.112095319319195</v>
      </c>
      <c r="R11" s="14"/>
      <c r="S11" s="14">
        <v>0.14921822387509001</v>
      </c>
      <c r="T11" s="14">
        <v>0.132673046869422</v>
      </c>
      <c r="U11" s="14">
        <v>7.4734425151885497E-2</v>
      </c>
      <c r="V11" s="14">
        <v>9.2617036874388201E-2</v>
      </c>
      <c r="W11" s="14">
        <v>0.151079723836821</v>
      </c>
      <c r="X11" s="14">
        <v>0.11272009088248</v>
      </c>
      <c r="Y11" s="14">
        <v>9.6153643103634806E-2</v>
      </c>
      <c r="Z11" s="14">
        <v>0.133601722857177</v>
      </c>
      <c r="AA11" s="14">
        <v>0.114875357239965</v>
      </c>
      <c r="AB11" s="14">
        <v>9.4702258037817302E-2</v>
      </c>
      <c r="AC11" s="14">
        <v>7.7429503353561996E-2</v>
      </c>
      <c r="AD11" s="14">
        <v>0.13252641469304099</v>
      </c>
      <c r="AE11" s="14"/>
      <c r="AF11" s="14">
        <v>0.10540868998238601</v>
      </c>
      <c r="AG11" s="14">
        <v>0.11973567819722</v>
      </c>
      <c r="AH11" s="14">
        <v>0.111955104831073</v>
      </c>
      <c r="AI11" s="14"/>
      <c r="AJ11" s="14">
        <v>0.113080692971486</v>
      </c>
      <c r="AK11" s="14">
        <v>0.13927698349508499</v>
      </c>
      <c r="AL11" s="14">
        <v>9.1595774061229707E-2</v>
      </c>
      <c r="AM11" s="14">
        <v>0</v>
      </c>
      <c r="AN11" s="14">
        <v>7.5937169212151004E-2</v>
      </c>
      <c r="AO11" s="14"/>
      <c r="AP11" s="14">
        <v>0.166740194412204</v>
      </c>
      <c r="AQ11" s="14">
        <v>0.125143002078655</v>
      </c>
      <c r="AR11" s="14">
        <v>0.11076641419335399</v>
      </c>
      <c r="AS11" s="14">
        <v>3.92919153464888E-2</v>
      </c>
      <c r="AT11" s="14">
        <v>8.6917988698424098E-2</v>
      </c>
      <c r="AU11" s="14"/>
      <c r="AV11" s="14" t="s">
        <v>84</v>
      </c>
      <c r="AW11" s="14">
        <v>0.111377989074314</v>
      </c>
      <c r="AX11" s="14">
        <v>0.123055322721594</v>
      </c>
      <c r="AY11" s="14">
        <v>0.17692467628355901</v>
      </c>
      <c r="AZ11" s="14">
        <v>7.2504445092659103E-2</v>
      </c>
      <c r="BA11" s="14"/>
      <c r="BB11" s="14">
        <v>0.114894181512494</v>
      </c>
      <c r="BC11" s="14">
        <v>2.3201088405136398E-2</v>
      </c>
      <c r="BD11" s="14">
        <v>6.4564533940428603E-2</v>
      </c>
      <c r="BE11" s="14"/>
      <c r="BF11" s="14">
        <v>7.6763260325562799E-2</v>
      </c>
    </row>
    <row r="12" spans="2:58" x14ac:dyDescent="0.35">
      <c r="B12" s="15" t="s">
        <v>200</v>
      </c>
      <c r="C12" s="14">
        <v>0.103877749990455</v>
      </c>
      <c r="D12" s="14">
        <v>0.10637735632725601</v>
      </c>
      <c r="E12" s="14">
        <v>0.101738840026106</v>
      </c>
      <c r="F12" s="14"/>
      <c r="G12" s="14">
        <v>0.14666562767548499</v>
      </c>
      <c r="H12" s="14">
        <v>0.11463731016945899</v>
      </c>
      <c r="I12" s="14">
        <v>0.102902450777272</v>
      </c>
      <c r="J12" s="14">
        <v>0.101033072467676</v>
      </c>
      <c r="K12" s="14">
        <v>7.2449556103936094E-2</v>
      </c>
      <c r="L12" s="14">
        <v>9.0902938613970294E-2</v>
      </c>
      <c r="M12" s="14"/>
      <c r="N12" s="14">
        <v>0.106035917778751</v>
      </c>
      <c r="O12" s="14">
        <v>9.6745599724577497E-2</v>
      </c>
      <c r="P12" s="14">
        <v>0.104425548910709</v>
      </c>
      <c r="Q12" s="14">
        <v>0.108466157303221</v>
      </c>
      <c r="R12" s="14"/>
      <c r="S12" s="14">
        <v>0.14196999078344</v>
      </c>
      <c r="T12" s="14">
        <v>8.9546066718049599E-2</v>
      </c>
      <c r="U12" s="14">
        <v>0.13186970089883601</v>
      </c>
      <c r="V12" s="14">
        <v>0.111337248661804</v>
      </c>
      <c r="W12" s="14">
        <v>8.0475459990803702E-2</v>
      </c>
      <c r="X12" s="14">
        <v>9.4056642221036005E-2</v>
      </c>
      <c r="Y12" s="14">
        <v>0.105209188409204</v>
      </c>
      <c r="Z12" s="14">
        <v>0.14029229054703299</v>
      </c>
      <c r="AA12" s="14">
        <v>0.105215946675835</v>
      </c>
      <c r="AB12" s="14">
        <v>7.9397918632203093E-2</v>
      </c>
      <c r="AC12" s="14">
        <v>5.6738137485024799E-2</v>
      </c>
      <c r="AD12" s="14">
        <v>7.0336748172917504E-2</v>
      </c>
      <c r="AE12" s="14"/>
      <c r="AF12" s="14">
        <v>7.5918770372794694E-2</v>
      </c>
      <c r="AG12" s="14">
        <v>0.127122812925858</v>
      </c>
      <c r="AH12" s="14">
        <v>8.8027032996920093E-2</v>
      </c>
      <c r="AI12" s="14"/>
      <c r="AJ12" s="14">
        <v>8.4274548729533202E-2</v>
      </c>
      <c r="AK12" s="14">
        <v>0.138175455879366</v>
      </c>
      <c r="AL12" s="14">
        <v>0.116447254614887</v>
      </c>
      <c r="AM12" s="14">
        <v>3.3624074914001399E-2</v>
      </c>
      <c r="AN12" s="14">
        <v>7.9449362307602606E-2</v>
      </c>
      <c r="AO12" s="14"/>
      <c r="AP12" s="14">
        <v>0.111725826475533</v>
      </c>
      <c r="AQ12" s="14">
        <v>0.14458282629368799</v>
      </c>
      <c r="AR12" s="14">
        <v>7.6764060533139306E-2</v>
      </c>
      <c r="AS12" s="14">
        <v>1.2010782475245599E-2</v>
      </c>
      <c r="AT12" s="14">
        <v>7.1565426666674703E-2</v>
      </c>
      <c r="AU12" s="14"/>
      <c r="AV12" s="14" t="s">
        <v>84</v>
      </c>
      <c r="AW12" s="14">
        <v>9.3523001006693002E-2</v>
      </c>
      <c r="AX12" s="14">
        <v>0.12326438726699999</v>
      </c>
      <c r="AY12" s="14">
        <v>0.102457518493972</v>
      </c>
      <c r="AZ12" s="14">
        <v>0.19895240037001399</v>
      </c>
      <c r="BA12" s="14"/>
      <c r="BB12" s="14">
        <v>0.13195235453464901</v>
      </c>
      <c r="BC12" s="14">
        <v>6.7049149671201498E-3</v>
      </c>
      <c r="BD12" s="14">
        <v>7.3309227276703595E-2</v>
      </c>
      <c r="BE12" s="14"/>
      <c r="BF12" s="14">
        <v>7.0479548582333504E-2</v>
      </c>
    </row>
    <row r="13" spans="2:58" x14ac:dyDescent="0.35">
      <c r="B13" s="15" t="s">
        <v>201</v>
      </c>
      <c r="C13" s="14">
        <v>0.230597761844894</v>
      </c>
      <c r="D13" s="14">
        <v>0.238202589854282</v>
      </c>
      <c r="E13" s="14">
        <v>0.22189759631724601</v>
      </c>
      <c r="F13" s="14"/>
      <c r="G13" s="14">
        <v>0.20773575544004499</v>
      </c>
      <c r="H13" s="14">
        <v>0.17949709640602701</v>
      </c>
      <c r="I13" s="14">
        <v>0.20749651155761001</v>
      </c>
      <c r="J13" s="14">
        <v>0.24139337267132599</v>
      </c>
      <c r="K13" s="14">
        <v>0.26443496848396397</v>
      </c>
      <c r="L13" s="14">
        <v>0.27457135162109902</v>
      </c>
      <c r="M13" s="14"/>
      <c r="N13" s="14">
        <v>0.25237278308795202</v>
      </c>
      <c r="O13" s="14">
        <v>0.28111156524610498</v>
      </c>
      <c r="P13" s="14">
        <v>0.17826585698595801</v>
      </c>
      <c r="Q13" s="14">
        <v>0.200834923316319</v>
      </c>
      <c r="R13" s="14"/>
      <c r="S13" s="14">
        <v>0.200300574913756</v>
      </c>
      <c r="T13" s="14">
        <v>0.21431764599226799</v>
      </c>
      <c r="U13" s="14">
        <v>0.30246668652805297</v>
      </c>
      <c r="V13" s="14">
        <v>0.113126771168298</v>
      </c>
      <c r="W13" s="14">
        <v>0.218005320431713</v>
      </c>
      <c r="X13" s="14">
        <v>0.20712701379343201</v>
      </c>
      <c r="Y13" s="14">
        <v>0.216606830278223</v>
      </c>
      <c r="Z13" s="14">
        <v>0.27830404708398399</v>
      </c>
      <c r="AA13" s="14">
        <v>0.23218725300874399</v>
      </c>
      <c r="AB13" s="14">
        <v>0.34341017281636599</v>
      </c>
      <c r="AC13" s="14">
        <v>0.29322078322032102</v>
      </c>
      <c r="AD13" s="14">
        <v>0.228085211769671</v>
      </c>
      <c r="AE13" s="14"/>
      <c r="AF13" s="14">
        <v>0.13111631463734899</v>
      </c>
      <c r="AG13" s="14">
        <v>0.36497933128112198</v>
      </c>
      <c r="AH13" s="14">
        <v>0.107729730832726</v>
      </c>
      <c r="AI13" s="14"/>
      <c r="AJ13" s="14">
        <v>0.12417625302460999</v>
      </c>
      <c r="AK13" s="14">
        <v>0.31578639555052002</v>
      </c>
      <c r="AL13" s="14">
        <v>0.350481814864264</v>
      </c>
      <c r="AM13" s="14">
        <v>6.7216131695593206E-2</v>
      </c>
      <c r="AN13" s="14">
        <v>0.17329073359067501</v>
      </c>
      <c r="AO13" s="14"/>
      <c r="AP13" s="14">
        <v>0.156318349684858</v>
      </c>
      <c r="AQ13" s="14">
        <v>0.27241759035004698</v>
      </c>
      <c r="AR13" s="14">
        <v>0.32672467751621598</v>
      </c>
      <c r="AS13" s="14">
        <v>2.0992443766347901E-2</v>
      </c>
      <c r="AT13" s="14">
        <v>0.219882297961349</v>
      </c>
      <c r="AU13" s="14"/>
      <c r="AV13" s="14" t="s">
        <v>84</v>
      </c>
      <c r="AW13" s="14">
        <v>0.279313908281482</v>
      </c>
      <c r="AX13" s="14">
        <v>0.24510895622885301</v>
      </c>
      <c r="AY13" s="14">
        <v>0.219092432255517</v>
      </c>
      <c r="AZ13" s="14">
        <v>0.31118164846532897</v>
      </c>
      <c r="BA13" s="14"/>
      <c r="BB13" s="14">
        <v>0.13121050195155501</v>
      </c>
      <c r="BC13" s="14">
        <v>0</v>
      </c>
      <c r="BD13" s="14">
        <v>0.18434748209073001</v>
      </c>
      <c r="BE13" s="14"/>
      <c r="BF13" s="14">
        <v>9.6298152293252698E-2</v>
      </c>
    </row>
    <row r="14" spans="2:58" x14ac:dyDescent="0.35">
      <c r="B14" s="15" t="s">
        <v>141</v>
      </c>
      <c r="C14" s="20">
        <v>0.13765553615607301</v>
      </c>
      <c r="D14" s="20">
        <v>8.7756577265543104E-2</v>
      </c>
      <c r="E14" s="20">
        <v>0.18688364637655999</v>
      </c>
      <c r="F14" s="20"/>
      <c r="G14" s="20">
        <v>0.12991313418220099</v>
      </c>
      <c r="H14" s="20">
        <v>0.12370654576451801</v>
      </c>
      <c r="I14" s="20">
        <v>0.13002089165685199</v>
      </c>
      <c r="J14" s="20">
        <v>0.14812513648841799</v>
      </c>
      <c r="K14" s="20">
        <v>0.15625270085455401</v>
      </c>
      <c r="L14" s="20">
        <v>0.13931359905688101</v>
      </c>
      <c r="M14" s="20"/>
      <c r="N14" s="20">
        <v>0.104354065726613</v>
      </c>
      <c r="O14" s="20">
        <v>0.148550351003952</v>
      </c>
      <c r="P14" s="20">
        <v>0.127793367642795</v>
      </c>
      <c r="Q14" s="20">
        <v>0.16915454816087599</v>
      </c>
      <c r="R14" s="20"/>
      <c r="S14" s="20">
        <v>0.11450560859613899</v>
      </c>
      <c r="T14" s="20">
        <v>0.18640513415134299</v>
      </c>
      <c r="U14" s="20">
        <v>0.116743202166085</v>
      </c>
      <c r="V14" s="20">
        <v>0.17611949774195401</v>
      </c>
      <c r="W14" s="20">
        <v>7.2963870033344799E-2</v>
      </c>
      <c r="X14" s="20">
        <v>0.15491007673830701</v>
      </c>
      <c r="Y14" s="20">
        <v>0.13103510123385301</v>
      </c>
      <c r="Z14" s="20">
        <v>4.6105771417642501E-2</v>
      </c>
      <c r="AA14" s="20">
        <v>0.117977055959208</v>
      </c>
      <c r="AB14" s="20">
        <v>0.17136271120631999</v>
      </c>
      <c r="AC14" s="20">
        <v>0.159087103088184</v>
      </c>
      <c r="AD14" s="20">
        <v>0.14901505292221801</v>
      </c>
      <c r="AE14" s="20"/>
      <c r="AF14" s="20">
        <v>0.116921501376595</v>
      </c>
      <c r="AG14" s="20">
        <v>0.104899730284069</v>
      </c>
      <c r="AH14" s="20">
        <v>0.26447056191158802</v>
      </c>
      <c r="AI14" s="20"/>
      <c r="AJ14" s="20">
        <v>0.127333929358663</v>
      </c>
      <c r="AK14" s="20">
        <v>9.9150670735258906E-2</v>
      </c>
      <c r="AL14" s="20">
        <v>0.115577785177359</v>
      </c>
      <c r="AM14" s="20">
        <v>3.3356485363813103E-2</v>
      </c>
      <c r="AN14" s="20">
        <v>0.26050151180880998</v>
      </c>
      <c r="AO14" s="20"/>
      <c r="AP14" s="20">
        <v>0.13501571989967601</v>
      </c>
      <c r="AQ14" s="20">
        <v>0.12092430791719</v>
      </c>
      <c r="AR14" s="20">
        <v>0.17172693379437601</v>
      </c>
      <c r="AS14" s="20">
        <v>3.0184712917963999E-2</v>
      </c>
      <c r="AT14" s="20">
        <v>0.26619201157684802</v>
      </c>
      <c r="AU14" s="20"/>
      <c r="AV14" s="20" t="s">
        <v>84</v>
      </c>
      <c r="AW14" s="20">
        <v>0.13847843666410301</v>
      </c>
      <c r="AX14" s="20">
        <v>0.13594086535738201</v>
      </c>
      <c r="AY14" s="20">
        <v>0.112716989981603</v>
      </c>
      <c r="AZ14" s="20">
        <v>8.0817358149992496E-2</v>
      </c>
      <c r="BA14" s="20"/>
      <c r="BB14" s="20">
        <v>0.15977077212643601</v>
      </c>
      <c r="BC14" s="20">
        <v>3.0300011061765299E-2</v>
      </c>
      <c r="BD14" s="20">
        <v>0.14599802878055501</v>
      </c>
      <c r="BE14" s="20"/>
      <c r="BF14" s="20">
        <v>0.123094123020969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M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13" width="20.6328125" customWidth="1"/>
  </cols>
  <sheetData>
    <row r="2" spans="2:13" ht="40" customHeight="1" x14ac:dyDescent="0.35">
      <c r="D2" s="30" t="s">
        <v>222</v>
      </c>
      <c r="E2" s="27"/>
      <c r="F2" s="27"/>
      <c r="G2" s="27"/>
      <c r="H2" s="27"/>
      <c r="I2" s="27"/>
      <c r="J2" s="27"/>
      <c r="K2" s="27"/>
      <c r="L2" s="27"/>
      <c r="M2" s="27"/>
    </row>
    <row r="6" spans="2:13" ht="50" customHeight="1" x14ac:dyDescent="0.35">
      <c r="B6" s="17" t="s">
        <v>15</v>
      </c>
      <c r="C6" s="17" t="s">
        <v>207</v>
      </c>
      <c r="D6" s="17" t="s">
        <v>208</v>
      </c>
      <c r="E6" s="17" t="s">
        <v>209</v>
      </c>
      <c r="F6" s="17" t="s">
        <v>210</v>
      </c>
      <c r="G6" s="17" t="s">
        <v>211</v>
      </c>
      <c r="H6" s="17" t="s">
        <v>212</v>
      </c>
      <c r="I6" s="17" t="s">
        <v>213</v>
      </c>
      <c r="J6" s="17" t="s">
        <v>214</v>
      </c>
      <c r="K6" s="17" t="s">
        <v>215</v>
      </c>
      <c r="L6" s="17" t="s">
        <v>216</v>
      </c>
    </row>
    <row r="7" spans="2:13" x14ac:dyDescent="0.35">
      <c r="B7" s="15" t="s">
        <v>217</v>
      </c>
      <c r="C7" s="14">
        <v>0.28061913906601599</v>
      </c>
      <c r="D7" s="14">
        <v>0.17331510395043401</v>
      </c>
      <c r="E7" s="14">
        <v>0.44833403871896799</v>
      </c>
      <c r="F7" s="14">
        <v>0.46270784585350599</v>
      </c>
      <c r="G7" s="14">
        <v>0.49095144646165501</v>
      </c>
      <c r="H7" s="14">
        <v>0.51090090409668598</v>
      </c>
      <c r="I7" s="14">
        <v>0.193122744706755</v>
      </c>
      <c r="J7" s="14">
        <v>0.24043553582177701</v>
      </c>
      <c r="K7" s="14">
        <v>0.158474235996027</v>
      </c>
      <c r="L7" s="14">
        <v>0.12654527353447101</v>
      </c>
    </row>
    <row r="8" spans="2:13" x14ac:dyDescent="0.35">
      <c r="B8" s="15" t="s">
        <v>218</v>
      </c>
      <c r="C8" s="14">
        <v>0.314576510007543</v>
      </c>
      <c r="D8" s="14">
        <v>0.22199622421534501</v>
      </c>
      <c r="E8" s="14">
        <v>0.273344131581088</v>
      </c>
      <c r="F8" s="14">
        <v>0.24296421576247501</v>
      </c>
      <c r="G8" s="14">
        <v>0.217630745903404</v>
      </c>
      <c r="H8" s="14">
        <v>0.19457087115301999</v>
      </c>
      <c r="I8" s="14">
        <v>0.26743865751811402</v>
      </c>
      <c r="J8" s="14">
        <v>0.24506124893728401</v>
      </c>
      <c r="K8" s="14">
        <v>0.205364114379012</v>
      </c>
      <c r="L8" s="14">
        <v>0.18662534943533199</v>
      </c>
    </row>
    <row r="9" spans="2:13" x14ac:dyDescent="0.35">
      <c r="B9" s="15" t="s">
        <v>219</v>
      </c>
      <c r="C9" s="14">
        <v>0.249219715422</v>
      </c>
      <c r="D9" s="14">
        <v>0.36181934247191699</v>
      </c>
      <c r="E9" s="14">
        <v>0.171002802166771</v>
      </c>
      <c r="F9" s="14">
        <v>0.18377832321206899</v>
      </c>
      <c r="G9" s="14">
        <v>0.154707538541666</v>
      </c>
      <c r="H9" s="14">
        <v>0.173321106664969</v>
      </c>
      <c r="I9" s="14">
        <v>0.36926809942745198</v>
      </c>
      <c r="J9" s="14">
        <v>0.34110594553630702</v>
      </c>
      <c r="K9" s="14">
        <v>0.32813073925567998</v>
      </c>
      <c r="L9" s="14">
        <v>0.35897959671632501</v>
      </c>
    </row>
    <row r="10" spans="2:13" x14ac:dyDescent="0.35">
      <c r="B10" s="15" t="s">
        <v>220</v>
      </c>
      <c r="C10" s="14">
        <v>8.1716522119021404E-2</v>
      </c>
      <c r="D10" s="14">
        <v>8.1425320714285099E-2</v>
      </c>
      <c r="E10" s="14">
        <v>6.5920157671192206E-2</v>
      </c>
      <c r="F10" s="14">
        <v>6.1127038282869202E-2</v>
      </c>
      <c r="G10" s="14">
        <v>5.2935454204247001E-2</v>
      </c>
      <c r="H10" s="14">
        <v>5.0484395228184903E-2</v>
      </c>
      <c r="I10" s="14">
        <v>7.4277714430825204E-2</v>
      </c>
      <c r="J10" s="14">
        <v>8.3115410168250095E-2</v>
      </c>
      <c r="K10" s="14">
        <v>8.3036059777803803E-2</v>
      </c>
      <c r="L10" s="14">
        <v>8.6724578287883394E-2</v>
      </c>
    </row>
    <row r="11" spans="2:13" x14ac:dyDescent="0.35">
      <c r="B11" s="15" t="s">
        <v>221</v>
      </c>
      <c r="C11" s="14">
        <v>1.8478887974052598E-2</v>
      </c>
      <c r="D11" s="14">
        <v>1.4215574121933999E-2</v>
      </c>
      <c r="E11" s="14">
        <v>2.1428698260104899E-2</v>
      </c>
      <c r="F11" s="14">
        <v>2.33032477945645E-2</v>
      </c>
      <c r="G11" s="14">
        <v>1.9037136835489799E-2</v>
      </c>
      <c r="H11" s="14">
        <v>1.69933834381631E-2</v>
      </c>
      <c r="I11" s="14">
        <v>1.8407082706374801E-2</v>
      </c>
      <c r="J11" s="14">
        <v>2.3692273684797299E-2</v>
      </c>
      <c r="K11" s="14">
        <v>2.14961088835709E-2</v>
      </c>
      <c r="L11" s="14">
        <v>2.6335787546960001E-2</v>
      </c>
    </row>
    <row r="12" spans="2:13" x14ac:dyDescent="0.35">
      <c r="B12" s="15" t="s">
        <v>141</v>
      </c>
      <c r="C12" s="14">
        <v>5.5389225411366198E-2</v>
      </c>
      <c r="D12" s="14">
        <v>0.147228434526084</v>
      </c>
      <c r="E12" s="14">
        <v>1.9970171601875801E-2</v>
      </c>
      <c r="F12" s="14">
        <v>2.6119329094516499E-2</v>
      </c>
      <c r="G12" s="14">
        <v>6.4737678053537195E-2</v>
      </c>
      <c r="H12" s="14">
        <v>5.3729339418977298E-2</v>
      </c>
      <c r="I12" s="14">
        <v>7.7485701210479305E-2</v>
      </c>
      <c r="J12" s="14">
        <v>6.6589585851584601E-2</v>
      </c>
      <c r="K12" s="14">
        <v>0.20349874170790699</v>
      </c>
      <c r="L12" s="14">
        <v>0.21478941447902899</v>
      </c>
    </row>
    <row r="13" spans="2:13" x14ac:dyDescent="0.35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2:13" x14ac:dyDescent="0.35">
      <c r="B14" t="s">
        <v>80</v>
      </c>
    </row>
    <row r="15" spans="2:13" x14ac:dyDescent="0.35">
      <c r="B15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M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223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217</v>
      </c>
      <c r="C9" s="14">
        <v>0.28061913906601599</v>
      </c>
      <c r="D9" s="14">
        <v>0.229273136347171</v>
      </c>
      <c r="E9" s="14">
        <v>0.32873239686343098</v>
      </c>
      <c r="F9" s="14"/>
      <c r="G9" s="14">
        <v>0.32352979481601901</v>
      </c>
      <c r="H9" s="14">
        <v>0.34679019258907601</v>
      </c>
      <c r="I9" s="14">
        <v>0.33917964077215201</v>
      </c>
      <c r="J9" s="14">
        <v>0.28674412784419501</v>
      </c>
      <c r="K9" s="14">
        <v>0.25206450299057398</v>
      </c>
      <c r="L9" s="14">
        <v>0.164896589662724</v>
      </c>
      <c r="M9" s="14"/>
      <c r="N9" s="14">
        <v>0.243832247745257</v>
      </c>
      <c r="O9" s="14">
        <v>0.28852223748473199</v>
      </c>
      <c r="P9" s="14">
        <v>0.30639020086741803</v>
      </c>
      <c r="Q9" s="14">
        <v>0.29060923284879903</v>
      </c>
      <c r="R9" s="14"/>
      <c r="S9" s="14">
        <v>0.28847963247335801</v>
      </c>
      <c r="T9" s="14">
        <v>0.28699112521131698</v>
      </c>
      <c r="U9" s="14">
        <v>0.23989868126865199</v>
      </c>
      <c r="V9" s="14">
        <v>0.29325546494480698</v>
      </c>
      <c r="W9" s="14">
        <v>0.238150577824642</v>
      </c>
      <c r="X9" s="14">
        <v>0.298696525512751</v>
      </c>
      <c r="Y9" s="14">
        <v>0.27554727669645301</v>
      </c>
      <c r="Z9" s="14">
        <v>0.31084458010728899</v>
      </c>
      <c r="AA9" s="14">
        <v>0.34837664456537099</v>
      </c>
      <c r="AB9" s="14">
        <v>0.24106355365957099</v>
      </c>
      <c r="AC9" s="14">
        <v>0.22459346085916801</v>
      </c>
      <c r="AD9" s="14">
        <v>0.26973938318676199</v>
      </c>
      <c r="AE9" s="14"/>
      <c r="AF9" s="14">
        <v>0.243335603492224</v>
      </c>
      <c r="AG9" s="14">
        <v>0.29334407659211498</v>
      </c>
      <c r="AH9" s="14">
        <v>0.29988220572519397</v>
      </c>
      <c r="AI9" s="14"/>
      <c r="AJ9" s="14">
        <v>0.199087315991126</v>
      </c>
      <c r="AK9" s="14">
        <v>0.34074049088831998</v>
      </c>
      <c r="AL9" s="14">
        <v>0.207194481993378</v>
      </c>
      <c r="AM9" s="14">
        <v>0.167436844039376</v>
      </c>
      <c r="AN9" s="14">
        <v>0.31853947686397399</v>
      </c>
      <c r="AO9" s="14"/>
      <c r="AP9" s="14">
        <v>0.12713458654363</v>
      </c>
      <c r="AQ9" s="14">
        <v>0.353725254873968</v>
      </c>
      <c r="AR9" s="14">
        <v>0.26137116513576503</v>
      </c>
      <c r="AS9" s="14">
        <v>0.29309611415569298</v>
      </c>
      <c r="AT9" s="14">
        <v>0.20873069852928899</v>
      </c>
      <c r="AU9" s="14"/>
      <c r="AV9" s="14" t="s">
        <v>84</v>
      </c>
      <c r="AW9" s="14">
        <v>0.30838681640249399</v>
      </c>
      <c r="AX9" s="14">
        <v>0.28408782785430398</v>
      </c>
      <c r="AY9" s="14">
        <v>0.25223749406885998</v>
      </c>
      <c r="AZ9" s="14">
        <v>0.276203938250148</v>
      </c>
      <c r="BA9" s="14"/>
      <c r="BB9" s="14">
        <v>0.335967750224688</v>
      </c>
      <c r="BC9" s="14">
        <v>0.26828339122906197</v>
      </c>
      <c r="BD9" s="14">
        <v>0.17499845718861501</v>
      </c>
      <c r="BE9" s="14"/>
      <c r="BF9" s="14">
        <v>0.27080682158401798</v>
      </c>
    </row>
    <row r="10" spans="2:58" x14ac:dyDescent="0.35">
      <c r="B10" s="15" t="s">
        <v>218</v>
      </c>
      <c r="C10" s="14">
        <v>0.314576510007543</v>
      </c>
      <c r="D10" s="14">
        <v>0.324755729631866</v>
      </c>
      <c r="E10" s="14">
        <v>0.305545940146837</v>
      </c>
      <c r="F10" s="14"/>
      <c r="G10" s="14">
        <v>0.32947532335888402</v>
      </c>
      <c r="H10" s="14">
        <v>0.25337120731083701</v>
      </c>
      <c r="I10" s="14">
        <v>0.31743878786674901</v>
      </c>
      <c r="J10" s="14">
        <v>0.33155482401508501</v>
      </c>
      <c r="K10" s="14">
        <v>0.33410932827536499</v>
      </c>
      <c r="L10" s="14">
        <v>0.325115980280762</v>
      </c>
      <c r="M10" s="14"/>
      <c r="N10" s="14">
        <v>0.31562753852692998</v>
      </c>
      <c r="O10" s="14">
        <v>0.34728391970772099</v>
      </c>
      <c r="P10" s="14">
        <v>0.26937947533790002</v>
      </c>
      <c r="Q10" s="14">
        <v>0.319128008250946</v>
      </c>
      <c r="R10" s="14"/>
      <c r="S10" s="14">
        <v>0.28035074719412401</v>
      </c>
      <c r="T10" s="14">
        <v>0.28734455020911498</v>
      </c>
      <c r="U10" s="14">
        <v>0.35794282876626099</v>
      </c>
      <c r="V10" s="14">
        <v>0.29072291386040999</v>
      </c>
      <c r="W10" s="14">
        <v>0.365296004606039</v>
      </c>
      <c r="X10" s="14">
        <v>0.27571480493544898</v>
      </c>
      <c r="Y10" s="14">
        <v>0.340850779182858</v>
      </c>
      <c r="Z10" s="14">
        <v>0.37567625188247999</v>
      </c>
      <c r="AA10" s="14">
        <v>0.27677269243178598</v>
      </c>
      <c r="AB10" s="14">
        <v>0.34792633299151399</v>
      </c>
      <c r="AC10" s="14">
        <v>0.34733899405614699</v>
      </c>
      <c r="AD10" s="14">
        <v>0.37905640686951397</v>
      </c>
      <c r="AE10" s="14"/>
      <c r="AF10" s="14">
        <v>0.30251961143773598</v>
      </c>
      <c r="AG10" s="14">
        <v>0.31651334180103402</v>
      </c>
      <c r="AH10" s="14">
        <v>0.31021936727964999</v>
      </c>
      <c r="AI10" s="14"/>
      <c r="AJ10" s="14">
        <v>0.27764658895657701</v>
      </c>
      <c r="AK10" s="14">
        <v>0.33447754527060902</v>
      </c>
      <c r="AL10" s="14">
        <v>0.34695156423701601</v>
      </c>
      <c r="AM10" s="14">
        <v>0.34311220811365301</v>
      </c>
      <c r="AN10" s="14">
        <v>0.301787273483476</v>
      </c>
      <c r="AO10" s="14"/>
      <c r="AP10" s="14">
        <v>0.23831391314895201</v>
      </c>
      <c r="AQ10" s="14">
        <v>0.31320249352576701</v>
      </c>
      <c r="AR10" s="14">
        <v>0.33954209539338398</v>
      </c>
      <c r="AS10" s="14">
        <v>0.33770983401849197</v>
      </c>
      <c r="AT10" s="14">
        <v>0.36211071717424398</v>
      </c>
      <c r="AU10" s="14"/>
      <c r="AV10" s="14" t="s">
        <v>84</v>
      </c>
      <c r="AW10" s="14">
        <v>0.34889526218289202</v>
      </c>
      <c r="AX10" s="14">
        <v>0.32515992414054801</v>
      </c>
      <c r="AY10" s="14">
        <v>0.27875997213117898</v>
      </c>
      <c r="AZ10" s="14">
        <v>0.27971989167849098</v>
      </c>
      <c r="BA10" s="14"/>
      <c r="BB10" s="14">
        <v>0.24796097859181099</v>
      </c>
      <c r="BC10" s="14">
        <v>0.32674168036957901</v>
      </c>
      <c r="BD10" s="14">
        <v>0.38345552451711201</v>
      </c>
      <c r="BE10" s="14"/>
      <c r="BF10" s="14">
        <v>0.31890709627124297</v>
      </c>
    </row>
    <row r="11" spans="2:58" x14ac:dyDescent="0.35">
      <c r="B11" s="15" t="s">
        <v>219</v>
      </c>
      <c r="C11" s="14">
        <v>0.249219715422</v>
      </c>
      <c r="D11" s="14">
        <v>0.26760818308115503</v>
      </c>
      <c r="E11" s="14">
        <v>0.23196414967527701</v>
      </c>
      <c r="F11" s="14"/>
      <c r="G11" s="14">
        <v>0.17189783001549899</v>
      </c>
      <c r="H11" s="14">
        <v>0.22539860363080599</v>
      </c>
      <c r="I11" s="14">
        <v>0.188187447780267</v>
      </c>
      <c r="J11" s="14">
        <v>0.25608604891342202</v>
      </c>
      <c r="K11" s="14">
        <v>0.28254123944169002</v>
      </c>
      <c r="L11" s="14">
        <v>0.34163129903925599</v>
      </c>
      <c r="M11" s="14"/>
      <c r="N11" s="14">
        <v>0.26154776203909902</v>
      </c>
      <c r="O11" s="14">
        <v>0.23824805050564399</v>
      </c>
      <c r="P11" s="14">
        <v>0.26112469768931001</v>
      </c>
      <c r="Q11" s="14">
        <v>0.236981768061963</v>
      </c>
      <c r="R11" s="14"/>
      <c r="S11" s="14">
        <v>0.20510728785589699</v>
      </c>
      <c r="T11" s="14">
        <v>0.29363137250515597</v>
      </c>
      <c r="U11" s="14">
        <v>0.236531328209035</v>
      </c>
      <c r="V11" s="14">
        <v>0.27031023622664602</v>
      </c>
      <c r="W11" s="14">
        <v>0.266511896562726</v>
      </c>
      <c r="X11" s="14">
        <v>0.24155304072868999</v>
      </c>
      <c r="Y11" s="14">
        <v>0.24419399928226801</v>
      </c>
      <c r="Z11" s="14">
        <v>0.18728083683240401</v>
      </c>
      <c r="AA11" s="14">
        <v>0.23867000230232199</v>
      </c>
      <c r="AB11" s="14">
        <v>0.25591182245810901</v>
      </c>
      <c r="AC11" s="14">
        <v>0.31567069796877401</v>
      </c>
      <c r="AD11" s="14">
        <v>0.21915927778067601</v>
      </c>
      <c r="AE11" s="14"/>
      <c r="AF11" s="14">
        <v>0.27612105667840497</v>
      </c>
      <c r="AG11" s="14">
        <v>0.25339632211789498</v>
      </c>
      <c r="AH11" s="14">
        <v>0.22549069685860301</v>
      </c>
      <c r="AI11" s="14"/>
      <c r="AJ11" s="14">
        <v>0.327061075097068</v>
      </c>
      <c r="AK11" s="14">
        <v>0.18823038078586499</v>
      </c>
      <c r="AL11" s="14">
        <v>0.34878669569082099</v>
      </c>
      <c r="AM11" s="14">
        <v>0.37781985793981998</v>
      </c>
      <c r="AN11" s="14">
        <v>0.22620417162857601</v>
      </c>
      <c r="AO11" s="14"/>
      <c r="AP11" s="14">
        <v>0.37587526700107399</v>
      </c>
      <c r="AQ11" s="14">
        <v>0.20153413593858099</v>
      </c>
      <c r="AR11" s="14">
        <v>0.273891971914965</v>
      </c>
      <c r="AS11" s="14">
        <v>0.27111643995546397</v>
      </c>
      <c r="AT11" s="14">
        <v>0.27587281166172101</v>
      </c>
      <c r="AU11" s="14"/>
      <c r="AV11" s="14" t="s">
        <v>84</v>
      </c>
      <c r="AW11" s="14">
        <v>0.21654339757451799</v>
      </c>
      <c r="AX11" s="14">
        <v>0.22772045338374799</v>
      </c>
      <c r="AY11" s="14">
        <v>0.25372086530418902</v>
      </c>
      <c r="AZ11" s="14">
        <v>0.162470754303778</v>
      </c>
      <c r="BA11" s="14"/>
      <c r="BB11" s="14">
        <v>0.28687872664783098</v>
      </c>
      <c r="BC11" s="14">
        <v>0.30047278798638699</v>
      </c>
      <c r="BD11" s="14">
        <v>0.29285955382568901</v>
      </c>
      <c r="BE11" s="14"/>
      <c r="BF11" s="14">
        <v>0.27832067625079498</v>
      </c>
    </row>
    <row r="12" spans="2:58" x14ac:dyDescent="0.35">
      <c r="B12" s="15" t="s">
        <v>220</v>
      </c>
      <c r="C12" s="14">
        <v>8.1716522119021404E-2</v>
      </c>
      <c r="D12" s="14">
        <v>0.103530060917201</v>
      </c>
      <c r="E12" s="14">
        <v>6.0615229505273698E-2</v>
      </c>
      <c r="F12" s="14"/>
      <c r="G12" s="14">
        <v>9.6684107930476701E-2</v>
      </c>
      <c r="H12" s="14">
        <v>0.115142641920053</v>
      </c>
      <c r="I12" s="14">
        <v>8.1612610355579998E-2</v>
      </c>
      <c r="J12" s="14">
        <v>5.5355570128628698E-2</v>
      </c>
      <c r="K12" s="14">
        <v>7.1352977953150404E-2</v>
      </c>
      <c r="L12" s="14">
        <v>7.3125121762066106E-2</v>
      </c>
      <c r="M12" s="14"/>
      <c r="N12" s="14">
        <v>0.105936832659108</v>
      </c>
      <c r="O12" s="14">
        <v>6.8394837346321694E-2</v>
      </c>
      <c r="P12" s="14">
        <v>9.1060990285309396E-2</v>
      </c>
      <c r="Q12" s="14">
        <v>6.0604134527280702E-2</v>
      </c>
      <c r="R12" s="14"/>
      <c r="S12" s="14">
        <v>9.0645227597807798E-2</v>
      </c>
      <c r="T12" s="14">
        <v>8.6905625539555206E-2</v>
      </c>
      <c r="U12" s="14">
        <v>8.6251116363832203E-2</v>
      </c>
      <c r="V12" s="14">
        <v>5.2628194589130102E-2</v>
      </c>
      <c r="W12" s="14">
        <v>7.4728611525992902E-2</v>
      </c>
      <c r="X12" s="14">
        <v>0.123021274058998</v>
      </c>
      <c r="Y12" s="14">
        <v>6.5832137358637396E-2</v>
      </c>
      <c r="Z12" s="14">
        <v>9.1738190984026205E-2</v>
      </c>
      <c r="AA12" s="14">
        <v>8.92113263031587E-2</v>
      </c>
      <c r="AB12" s="14">
        <v>7.9582451823212094E-2</v>
      </c>
      <c r="AC12" s="14">
        <v>3.9076610752504598E-2</v>
      </c>
      <c r="AD12" s="14">
        <v>6.4451478208894603E-2</v>
      </c>
      <c r="AE12" s="14"/>
      <c r="AF12" s="14">
        <v>9.5616714884978304E-2</v>
      </c>
      <c r="AG12" s="14">
        <v>7.0034531795472199E-2</v>
      </c>
      <c r="AH12" s="14">
        <v>8.1607310879889802E-2</v>
      </c>
      <c r="AI12" s="14"/>
      <c r="AJ12" s="14">
        <v>0.121524836749918</v>
      </c>
      <c r="AK12" s="14">
        <v>6.5885528205410798E-2</v>
      </c>
      <c r="AL12" s="14">
        <v>4.0626032062725602E-2</v>
      </c>
      <c r="AM12" s="14">
        <v>3.40326496564985E-2</v>
      </c>
      <c r="AN12" s="14">
        <v>6.4026361610000304E-2</v>
      </c>
      <c r="AO12" s="14"/>
      <c r="AP12" s="14">
        <v>0.16589798776313699</v>
      </c>
      <c r="AQ12" s="14">
        <v>7.0369068867791207E-2</v>
      </c>
      <c r="AR12" s="14">
        <v>6.6692995136906102E-2</v>
      </c>
      <c r="AS12" s="14">
        <v>4.5190029392245701E-2</v>
      </c>
      <c r="AT12" s="14">
        <v>3.7211472388333701E-2</v>
      </c>
      <c r="AU12" s="14"/>
      <c r="AV12" s="14" t="s">
        <v>84</v>
      </c>
      <c r="AW12" s="14">
        <v>6.2432085758257698E-2</v>
      </c>
      <c r="AX12" s="14">
        <v>8.9259432689712606E-2</v>
      </c>
      <c r="AY12" s="14">
        <v>0.140715723571397</v>
      </c>
      <c r="AZ12" s="14">
        <v>0.123841321931988</v>
      </c>
      <c r="BA12" s="14"/>
      <c r="BB12" s="14">
        <v>8.2206265087265001E-2</v>
      </c>
      <c r="BC12" s="14">
        <v>5.15845284385332E-2</v>
      </c>
      <c r="BD12" s="14">
        <v>6.4563322424872893E-2</v>
      </c>
      <c r="BE12" s="14"/>
      <c r="BF12" s="14">
        <v>7.2695590720214906E-2</v>
      </c>
    </row>
    <row r="13" spans="2:58" x14ac:dyDescent="0.35">
      <c r="B13" s="15" t="s">
        <v>221</v>
      </c>
      <c r="C13" s="14">
        <v>1.8478887974052598E-2</v>
      </c>
      <c r="D13" s="14">
        <v>2.8203361967213E-2</v>
      </c>
      <c r="E13" s="14">
        <v>9.0189295902031105E-3</v>
      </c>
      <c r="F13" s="14"/>
      <c r="G13" s="14">
        <v>2.39781691414898E-2</v>
      </c>
      <c r="H13" s="14">
        <v>3.0461608510526001E-2</v>
      </c>
      <c r="I13" s="14">
        <v>2.6766426805497401E-2</v>
      </c>
      <c r="J13" s="14">
        <v>1.7470186946307399E-2</v>
      </c>
      <c r="K13" s="14">
        <v>6.8854093702687804E-3</v>
      </c>
      <c r="L13" s="14">
        <v>6.9613801516259701E-3</v>
      </c>
      <c r="M13" s="14"/>
      <c r="N13" s="14">
        <v>2.6961543797165699E-2</v>
      </c>
      <c r="O13" s="14">
        <v>1.33006273467235E-2</v>
      </c>
      <c r="P13" s="14">
        <v>1.9574019492704601E-2</v>
      </c>
      <c r="Q13" s="14">
        <v>1.4065306194240099E-2</v>
      </c>
      <c r="R13" s="14"/>
      <c r="S13" s="14">
        <v>5.3400429128086901E-2</v>
      </c>
      <c r="T13" s="14">
        <v>7.4141821009743999E-3</v>
      </c>
      <c r="U13" s="14">
        <v>1.18595341564926E-2</v>
      </c>
      <c r="V13" s="14">
        <v>2.5845367478579798E-2</v>
      </c>
      <c r="W13" s="14">
        <v>7.58362384790137E-3</v>
      </c>
      <c r="X13" s="14">
        <v>1.0979737631989599E-2</v>
      </c>
      <c r="Y13" s="14">
        <v>1.92865861468937E-2</v>
      </c>
      <c r="Z13" s="14">
        <v>2.3118595318755202E-2</v>
      </c>
      <c r="AA13" s="14">
        <v>8.2901026098540498E-3</v>
      </c>
      <c r="AB13" s="14">
        <v>1.0462313933036701E-2</v>
      </c>
      <c r="AC13" s="14">
        <v>1.8239040704598902E-2</v>
      </c>
      <c r="AD13" s="14">
        <v>0</v>
      </c>
      <c r="AE13" s="14"/>
      <c r="AF13" s="14">
        <v>1.49937655099862E-2</v>
      </c>
      <c r="AG13" s="14">
        <v>2.4877006871172301E-2</v>
      </c>
      <c r="AH13" s="14">
        <v>2.2742847722797999E-2</v>
      </c>
      <c r="AI13" s="14"/>
      <c r="AJ13" s="14">
        <v>2.2784013761379299E-2</v>
      </c>
      <c r="AK13" s="14">
        <v>1.94809594538396E-2</v>
      </c>
      <c r="AL13" s="14">
        <v>3.0183627740156999E-2</v>
      </c>
      <c r="AM13" s="14">
        <v>0</v>
      </c>
      <c r="AN13" s="14">
        <v>1.6087902643233301E-2</v>
      </c>
      <c r="AO13" s="14"/>
      <c r="AP13" s="14">
        <v>3.5140807231303001E-2</v>
      </c>
      <c r="AQ13" s="14">
        <v>1.7132432681789999E-2</v>
      </c>
      <c r="AR13" s="14">
        <v>2.5639368345162099E-2</v>
      </c>
      <c r="AS13" s="14">
        <v>1.6346211182396202E-2</v>
      </c>
      <c r="AT13" s="14">
        <v>1.1334911151601601E-2</v>
      </c>
      <c r="AU13" s="14"/>
      <c r="AV13" s="14" t="s">
        <v>84</v>
      </c>
      <c r="AW13" s="14">
        <v>1.3370768590213701E-2</v>
      </c>
      <c r="AX13" s="14">
        <v>2.05828402004966E-2</v>
      </c>
      <c r="AY13" s="14">
        <v>4.5021261487019799E-2</v>
      </c>
      <c r="AZ13" s="14">
        <v>3.4946101244221699E-2</v>
      </c>
      <c r="BA13" s="14"/>
      <c r="BB13" s="14">
        <v>1.06043695664712E-2</v>
      </c>
      <c r="BC13" s="14">
        <v>6.7049149671201498E-3</v>
      </c>
      <c r="BD13" s="14">
        <v>1.30466016823179E-2</v>
      </c>
      <c r="BE13" s="14"/>
      <c r="BF13" s="14">
        <v>1.1186022262099801E-2</v>
      </c>
    </row>
    <row r="14" spans="2:58" x14ac:dyDescent="0.35">
      <c r="B14" s="15" t="s">
        <v>141</v>
      </c>
      <c r="C14" s="20">
        <v>5.5389225411366198E-2</v>
      </c>
      <c r="D14" s="20">
        <v>4.6629528055393603E-2</v>
      </c>
      <c r="E14" s="20">
        <v>6.4123354218978801E-2</v>
      </c>
      <c r="F14" s="20"/>
      <c r="G14" s="20">
        <v>5.4434774737631399E-2</v>
      </c>
      <c r="H14" s="20">
        <v>2.8835746038702901E-2</v>
      </c>
      <c r="I14" s="20">
        <v>4.6815086419754397E-2</v>
      </c>
      <c r="J14" s="20">
        <v>5.2789242152362303E-2</v>
      </c>
      <c r="K14" s="20">
        <v>5.3046541968951602E-2</v>
      </c>
      <c r="L14" s="20">
        <v>8.8269629103565797E-2</v>
      </c>
      <c r="M14" s="20"/>
      <c r="N14" s="20">
        <v>4.6094075232440697E-2</v>
      </c>
      <c r="O14" s="20">
        <v>4.4250327608857998E-2</v>
      </c>
      <c r="P14" s="20">
        <v>5.2470616327357E-2</v>
      </c>
      <c r="Q14" s="20">
        <v>7.8611550116770706E-2</v>
      </c>
      <c r="R14" s="20"/>
      <c r="S14" s="20">
        <v>8.2016675750726603E-2</v>
      </c>
      <c r="T14" s="20">
        <v>3.7713144433882503E-2</v>
      </c>
      <c r="U14" s="20">
        <v>6.75165112357273E-2</v>
      </c>
      <c r="V14" s="20">
        <v>6.7237822900427596E-2</v>
      </c>
      <c r="W14" s="20">
        <v>4.7729285632699597E-2</v>
      </c>
      <c r="X14" s="20">
        <v>5.0034617132122497E-2</v>
      </c>
      <c r="Y14" s="20">
        <v>5.4289221332889603E-2</v>
      </c>
      <c r="Z14" s="20">
        <v>1.1341544875045699E-2</v>
      </c>
      <c r="AA14" s="20">
        <v>3.8679231787508303E-2</v>
      </c>
      <c r="AB14" s="20">
        <v>6.5053525134557796E-2</v>
      </c>
      <c r="AC14" s="20">
        <v>5.5081195658808098E-2</v>
      </c>
      <c r="AD14" s="20">
        <v>6.7593453954154198E-2</v>
      </c>
      <c r="AE14" s="20"/>
      <c r="AF14" s="20">
        <v>6.7413247996671102E-2</v>
      </c>
      <c r="AG14" s="20">
        <v>4.1834720822311003E-2</v>
      </c>
      <c r="AH14" s="20">
        <v>6.0057571533865199E-2</v>
      </c>
      <c r="AI14" s="20"/>
      <c r="AJ14" s="20">
        <v>5.1896169443932501E-2</v>
      </c>
      <c r="AK14" s="20">
        <v>5.1185095395954998E-2</v>
      </c>
      <c r="AL14" s="20">
        <v>2.62575982759022E-2</v>
      </c>
      <c r="AM14" s="20">
        <v>7.7598440250652295E-2</v>
      </c>
      <c r="AN14" s="20">
        <v>7.3354813770740199E-2</v>
      </c>
      <c r="AO14" s="20"/>
      <c r="AP14" s="20">
        <v>5.7637438311904002E-2</v>
      </c>
      <c r="AQ14" s="20">
        <v>4.4036614112102399E-2</v>
      </c>
      <c r="AR14" s="20">
        <v>3.2862404073818102E-2</v>
      </c>
      <c r="AS14" s="20">
        <v>3.6541371295709398E-2</v>
      </c>
      <c r="AT14" s="20">
        <v>0.10473938909481099</v>
      </c>
      <c r="AU14" s="20"/>
      <c r="AV14" s="20" t="s">
        <v>84</v>
      </c>
      <c r="AW14" s="20">
        <v>5.0371669491624901E-2</v>
      </c>
      <c r="AX14" s="20">
        <v>5.3189521731190098E-2</v>
      </c>
      <c r="AY14" s="20">
        <v>2.95446834373553E-2</v>
      </c>
      <c r="AZ14" s="20">
        <v>0.12281799259137299</v>
      </c>
      <c r="BA14" s="20"/>
      <c r="BB14" s="20">
        <v>3.6381909881934599E-2</v>
      </c>
      <c r="BC14" s="20">
        <v>4.6212697009319299E-2</v>
      </c>
      <c r="BD14" s="20">
        <v>7.1076540361394394E-2</v>
      </c>
      <c r="BE14" s="20"/>
      <c r="BF14" s="20">
        <v>4.80837929116293E-2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224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217</v>
      </c>
      <c r="C9" s="14">
        <v>0.17331510395043401</v>
      </c>
      <c r="D9" s="14">
        <v>0.16628672810606601</v>
      </c>
      <c r="E9" s="14">
        <v>0.178772915010464</v>
      </c>
      <c r="F9" s="14"/>
      <c r="G9" s="14">
        <v>0.28598070836949502</v>
      </c>
      <c r="H9" s="14">
        <v>0.206746592235629</v>
      </c>
      <c r="I9" s="14">
        <v>0.197203894459306</v>
      </c>
      <c r="J9" s="14">
        <v>0.188543099531575</v>
      </c>
      <c r="K9" s="14">
        <v>0.123406678541277</v>
      </c>
      <c r="L9" s="14">
        <v>7.2905375103703707E-2</v>
      </c>
      <c r="M9" s="14"/>
      <c r="N9" s="14">
        <v>0.14524618382946</v>
      </c>
      <c r="O9" s="14">
        <v>0.170139394465814</v>
      </c>
      <c r="P9" s="14">
        <v>0.18321894317373499</v>
      </c>
      <c r="Q9" s="14">
        <v>0.19554818030044499</v>
      </c>
      <c r="R9" s="14"/>
      <c r="S9" s="14">
        <v>0.20430979050022199</v>
      </c>
      <c r="T9" s="14">
        <v>0.166342569020725</v>
      </c>
      <c r="U9" s="14">
        <v>0.16227729494921</v>
      </c>
      <c r="V9" s="14">
        <v>0.16237017072499299</v>
      </c>
      <c r="W9" s="14">
        <v>0.16289463865033699</v>
      </c>
      <c r="X9" s="14">
        <v>0.24362421545528701</v>
      </c>
      <c r="Y9" s="14">
        <v>0.17729074458424701</v>
      </c>
      <c r="Z9" s="14">
        <v>0.223538439020733</v>
      </c>
      <c r="AA9" s="14">
        <v>0.185916389536397</v>
      </c>
      <c r="AB9" s="14">
        <v>0.10505501514028601</v>
      </c>
      <c r="AC9" s="14">
        <v>9.3331509221900102E-2</v>
      </c>
      <c r="AD9" s="14">
        <v>0.14950401241044101</v>
      </c>
      <c r="AE9" s="14"/>
      <c r="AF9" s="14">
        <v>0.16104787148697799</v>
      </c>
      <c r="AG9" s="14">
        <v>0.153838952634065</v>
      </c>
      <c r="AH9" s="14">
        <v>0.19838355037093899</v>
      </c>
      <c r="AI9" s="14"/>
      <c r="AJ9" s="14">
        <v>0.118632547017225</v>
      </c>
      <c r="AK9" s="14">
        <v>0.22746001012667699</v>
      </c>
      <c r="AL9" s="14">
        <v>8.9363287878101702E-2</v>
      </c>
      <c r="AM9" s="14">
        <v>0.16809188209722001</v>
      </c>
      <c r="AN9" s="14">
        <v>0.212531254090771</v>
      </c>
      <c r="AO9" s="14"/>
      <c r="AP9" s="14">
        <v>9.1647697607163597E-2</v>
      </c>
      <c r="AQ9" s="14">
        <v>0.22440078154559701</v>
      </c>
      <c r="AR9" s="14">
        <v>0.121422739168824</v>
      </c>
      <c r="AS9" s="14">
        <v>0.215916332461668</v>
      </c>
      <c r="AT9" s="14">
        <v>9.7762245763950803E-2</v>
      </c>
      <c r="AU9" s="14"/>
      <c r="AV9" s="14" t="s">
        <v>84</v>
      </c>
      <c r="AW9" s="14">
        <v>0.20075636472253</v>
      </c>
      <c r="AX9" s="14">
        <v>0.16525309106942801</v>
      </c>
      <c r="AY9" s="14">
        <v>0.188715289074077</v>
      </c>
      <c r="AZ9" s="14">
        <v>0.19188468542754</v>
      </c>
      <c r="BA9" s="14"/>
      <c r="BB9" s="14">
        <v>0.19314703735793901</v>
      </c>
      <c r="BC9" s="14">
        <v>0.19518248753713099</v>
      </c>
      <c r="BD9" s="14">
        <v>9.2088259739856099E-2</v>
      </c>
      <c r="BE9" s="14"/>
      <c r="BF9" s="14">
        <v>0.16052347375843001</v>
      </c>
    </row>
    <row r="10" spans="2:58" x14ac:dyDescent="0.35">
      <c r="B10" s="15" t="s">
        <v>218</v>
      </c>
      <c r="C10" s="14">
        <v>0.22199622421534501</v>
      </c>
      <c r="D10" s="14">
        <v>0.21330991527562701</v>
      </c>
      <c r="E10" s="14">
        <v>0.23115050572712401</v>
      </c>
      <c r="F10" s="14"/>
      <c r="G10" s="14">
        <v>0.231051890795682</v>
      </c>
      <c r="H10" s="14">
        <v>0.24352979387448501</v>
      </c>
      <c r="I10" s="14">
        <v>0.24613459554616199</v>
      </c>
      <c r="J10" s="14">
        <v>0.26133552718638797</v>
      </c>
      <c r="K10" s="14">
        <v>0.19572097642999101</v>
      </c>
      <c r="L10" s="14">
        <v>0.16445327744348801</v>
      </c>
      <c r="M10" s="14"/>
      <c r="N10" s="14">
        <v>0.21934886287025299</v>
      </c>
      <c r="O10" s="14">
        <v>0.226671378391511</v>
      </c>
      <c r="P10" s="14">
        <v>0.21595020093765999</v>
      </c>
      <c r="Q10" s="14">
        <v>0.22743552121283001</v>
      </c>
      <c r="R10" s="14"/>
      <c r="S10" s="14">
        <v>0.18830889973863699</v>
      </c>
      <c r="T10" s="14">
        <v>0.188520109378432</v>
      </c>
      <c r="U10" s="14">
        <v>0.16770640328162301</v>
      </c>
      <c r="V10" s="14">
        <v>0.25876022306056201</v>
      </c>
      <c r="W10" s="14">
        <v>0.23234247487849699</v>
      </c>
      <c r="X10" s="14">
        <v>0.21161292198554801</v>
      </c>
      <c r="Y10" s="14">
        <v>0.27832513134123898</v>
      </c>
      <c r="Z10" s="14">
        <v>0.24784474861058001</v>
      </c>
      <c r="AA10" s="14">
        <v>0.25714158148403798</v>
      </c>
      <c r="AB10" s="14">
        <v>0.23789810683649801</v>
      </c>
      <c r="AC10" s="14">
        <v>0.26460892280841702</v>
      </c>
      <c r="AD10" s="14">
        <v>0.132946536607637</v>
      </c>
      <c r="AE10" s="14"/>
      <c r="AF10" s="14">
        <v>0.18705131638198</v>
      </c>
      <c r="AG10" s="14">
        <v>0.23592780662601001</v>
      </c>
      <c r="AH10" s="14">
        <v>0.243976180289733</v>
      </c>
      <c r="AI10" s="14"/>
      <c r="AJ10" s="14">
        <v>0.173281429372524</v>
      </c>
      <c r="AK10" s="14">
        <v>0.26087318909691598</v>
      </c>
      <c r="AL10" s="14">
        <v>0.22202206564194099</v>
      </c>
      <c r="AM10" s="14">
        <v>0.24466709403984299</v>
      </c>
      <c r="AN10" s="14">
        <v>0.24982267100077901</v>
      </c>
      <c r="AO10" s="14"/>
      <c r="AP10" s="14">
        <v>0.15501043896358499</v>
      </c>
      <c r="AQ10" s="14">
        <v>0.25778341943759098</v>
      </c>
      <c r="AR10" s="14">
        <v>0.24709916684386499</v>
      </c>
      <c r="AS10" s="14">
        <v>0.21794642317785601</v>
      </c>
      <c r="AT10" s="14">
        <v>0.17312800686878699</v>
      </c>
      <c r="AU10" s="14"/>
      <c r="AV10" s="14" t="s">
        <v>84</v>
      </c>
      <c r="AW10" s="14">
        <v>0.22416219416170999</v>
      </c>
      <c r="AX10" s="14">
        <v>0.25884557772473799</v>
      </c>
      <c r="AY10" s="14">
        <v>0.22590121498426399</v>
      </c>
      <c r="AZ10" s="14">
        <v>0.171557930309268</v>
      </c>
      <c r="BA10" s="14"/>
      <c r="BB10" s="14">
        <v>0.15973563525907999</v>
      </c>
      <c r="BC10" s="14">
        <v>0.243596182146885</v>
      </c>
      <c r="BD10" s="14">
        <v>0.121466858829411</v>
      </c>
      <c r="BE10" s="14"/>
      <c r="BF10" s="14">
        <v>0.195817456806201</v>
      </c>
    </row>
    <row r="11" spans="2:58" x14ac:dyDescent="0.35">
      <c r="B11" s="15" t="s">
        <v>219</v>
      </c>
      <c r="C11" s="14">
        <v>0.36181934247191699</v>
      </c>
      <c r="D11" s="14">
        <v>0.37800223344585099</v>
      </c>
      <c r="E11" s="14">
        <v>0.34603200841682002</v>
      </c>
      <c r="F11" s="14"/>
      <c r="G11" s="14">
        <v>0.275182144124129</v>
      </c>
      <c r="H11" s="14">
        <v>0.32550596057063502</v>
      </c>
      <c r="I11" s="14">
        <v>0.33964994003966698</v>
      </c>
      <c r="J11" s="14">
        <v>0.35145769947216898</v>
      </c>
      <c r="K11" s="14">
        <v>0.41383559639509399</v>
      </c>
      <c r="L11" s="14">
        <v>0.44047231232099499</v>
      </c>
      <c r="M11" s="14"/>
      <c r="N11" s="14">
        <v>0.39201428617098699</v>
      </c>
      <c r="O11" s="14">
        <v>0.34485932282757098</v>
      </c>
      <c r="P11" s="14">
        <v>0.36915781553402899</v>
      </c>
      <c r="Q11" s="14">
        <v>0.343080105019406</v>
      </c>
      <c r="R11" s="14"/>
      <c r="S11" s="14">
        <v>0.32402988527690302</v>
      </c>
      <c r="T11" s="14">
        <v>0.41393005137324002</v>
      </c>
      <c r="U11" s="14">
        <v>0.348974680440722</v>
      </c>
      <c r="V11" s="14">
        <v>0.32720035866125402</v>
      </c>
      <c r="W11" s="14">
        <v>0.37175604687851399</v>
      </c>
      <c r="X11" s="14">
        <v>0.27694677078979602</v>
      </c>
      <c r="Y11" s="14">
        <v>0.37143683831264401</v>
      </c>
      <c r="Z11" s="14">
        <v>0.35910178437903301</v>
      </c>
      <c r="AA11" s="14">
        <v>0.31552910808978502</v>
      </c>
      <c r="AB11" s="14">
        <v>0.43058606183050602</v>
      </c>
      <c r="AC11" s="14">
        <v>0.45661891341259597</v>
      </c>
      <c r="AD11" s="14">
        <v>0.46563016716557598</v>
      </c>
      <c r="AE11" s="14"/>
      <c r="AF11" s="14">
        <v>0.37798385976865201</v>
      </c>
      <c r="AG11" s="14">
        <v>0.38530732734815998</v>
      </c>
      <c r="AH11" s="14">
        <v>0.31727536497109898</v>
      </c>
      <c r="AI11" s="14"/>
      <c r="AJ11" s="14">
        <v>0.395792694227804</v>
      </c>
      <c r="AK11" s="14">
        <v>0.31460247117645701</v>
      </c>
      <c r="AL11" s="14">
        <v>0.46409611583556498</v>
      </c>
      <c r="AM11" s="14">
        <v>0.307114219407634</v>
      </c>
      <c r="AN11" s="14">
        <v>0.34553401178757498</v>
      </c>
      <c r="AO11" s="14"/>
      <c r="AP11" s="14">
        <v>0.42834888668382798</v>
      </c>
      <c r="AQ11" s="14">
        <v>0.315806044086552</v>
      </c>
      <c r="AR11" s="14">
        <v>0.38215973849808799</v>
      </c>
      <c r="AS11" s="14">
        <v>0.38038117810170602</v>
      </c>
      <c r="AT11" s="14">
        <v>0.37348990887734002</v>
      </c>
      <c r="AU11" s="14"/>
      <c r="AV11" s="14" t="s">
        <v>84</v>
      </c>
      <c r="AW11" s="14">
        <v>0.36810127274075</v>
      </c>
      <c r="AX11" s="14">
        <v>0.33471814146725598</v>
      </c>
      <c r="AY11" s="14">
        <v>0.35873093538078599</v>
      </c>
      <c r="AZ11" s="14">
        <v>0.30686212627814102</v>
      </c>
      <c r="BA11" s="14"/>
      <c r="BB11" s="14">
        <v>0.373570375607789</v>
      </c>
      <c r="BC11" s="14">
        <v>0.35254481896644602</v>
      </c>
      <c r="BD11" s="14">
        <v>0.34343261801103397</v>
      </c>
      <c r="BE11" s="14"/>
      <c r="BF11" s="14">
        <v>0.35812567252454602</v>
      </c>
    </row>
    <row r="12" spans="2:58" x14ac:dyDescent="0.35">
      <c r="B12" s="15" t="s">
        <v>220</v>
      </c>
      <c r="C12" s="14">
        <v>8.1425320714285099E-2</v>
      </c>
      <c r="D12" s="14">
        <v>0.107442734406288</v>
      </c>
      <c r="E12" s="14">
        <v>5.6210054924277601E-2</v>
      </c>
      <c r="F12" s="14"/>
      <c r="G12" s="14">
        <v>9.3902736378332699E-2</v>
      </c>
      <c r="H12" s="14">
        <v>0.131148383488736</v>
      </c>
      <c r="I12" s="14">
        <v>0.109176713809648</v>
      </c>
      <c r="J12" s="14">
        <v>4.6949733149450099E-2</v>
      </c>
      <c r="K12" s="14">
        <v>5.4885172867896501E-2</v>
      </c>
      <c r="L12" s="14">
        <v>5.6096013731839499E-2</v>
      </c>
      <c r="M12" s="14"/>
      <c r="N12" s="14">
        <v>9.7138909949871205E-2</v>
      </c>
      <c r="O12" s="14">
        <v>8.6968445980781003E-2</v>
      </c>
      <c r="P12" s="14">
        <v>8.7068770274251001E-2</v>
      </c>
      <c r="Q12" s="14">
        <v>5.51467007937795E-2</v>
      </c>
      <c r="R12" s="14"/>
      <c r="S12" s="14">
        <v>0.109513133137809</v>
      </c>
      <c r="T12" s="14">
        <v>7.5084881462308906E-2</v>
      </c>
      <c r="U12" s="14">
        <v>6.78890557806439E-2</v>
      </c>
      <c r="V12" s="14">
        <v>4.5552375792154001E-2</v>
      </c>
      <c r="W12" s="14">
        <v>0.105307261423606</v>
      </c>
      <c r="X12" s="14">
        <v>0.12983254489869001</v>
      </c>
      <c r="Y12" s="14">
        <v>4.6815429180299697E-2</v>
      </c>
      <c r="Z12" s="14">
        <v>4.4039005916050401E-2</v>
      </c>
      <c r="AA12" s="14">
        <v>8.5596307868289798E-2</v>
      </c>
      <c r="AB12" s="14">
        <v>5.4895812434966898E-2</v>
      </c>
      <c r="AC12" s="14">
        <v>6.6681297099675602E-2</v>
      </c>
      <c r="AD12" s="14">
        <v>0.15158973336609699</v>
      </c>
      <c r="AE12" s="14"/>
      <c r="AF12" s="14">
        <v>8.2140732601053201E-2</v>
      </c>
      <c r="AG12" s="14">
        <v>8.1963860177612494E-2</v>
      </c>
      <c r="AH12" s="14">
        <v>7.6032702377267405E-2</v>
      </c>
      <c r="AI12" s="14"/>
      <c r="AJ12" s="14">
        <v>9.0758253996323604E-2</v>
      </c>
      <c r="AK12" s="14">
        <v>9.1902393276364999E-2</v>
      </c>
      <c r="AL12" s="14">
        <v>9.0834158992768296E-2</v>
      </c>
      <c r="AM12" s="14">
        <v>0.101789621460271</v>
      </c>
      <c r="AN12" s="14">
        <v>5.3760873656779902E-2</v>
      </c>
      <c r="AO12" s="14"/>
      <c r="AP12" s="14">
        <v>0.128998467054179</v>
      </c>
      <c r="AQ12" s="14">
        <v>8.7666025683888898E-2</v>
      </c>
      <c r="AR12" s="14">
        <v>0.10335244249850301</v>
      </c>
      <c r="AS12" s="14">
        <v>4.6352283639146799E-2</v>
      </c>
      <c r="AT12" s="14">
        <v>2.8261148432300001E-2</v>
      </c>
      <c r="AU12" s="14"/>
      <c r="AV12" s="14" t="s">
        <v>84</v>
      </c>
      <c r="AW12" s="14">
        <v>7.4316975281386005E-2</v>
      </c>
      <c r="AX12" s="14">
        <v>7.9939408588723601E-2</v>
      </c>
      <c r="AY12" s="14">
        <v>0.12203024519710499</v>
      </c>
      <c r="AZ12" s="14">
        <v>8.2684516691795495E-2</v>
      </c>
      <c r="BA12" s="14"/>
      <c r="BB12" s="14">
        <v>0.132208463728725</v>
      </c>
      <c r="BC12" s="14">
        <v>2.1743001638138498E-2</v>
      </c>
      <c r="BD12" s="14">
        <v>2.8275966318907001E-2</v>
      </c>
      <c r="BE12" s="14"/>
      <c r="BF12" s="14">
        <v>6.1561365250157998E-2</v>
      </c>
    </row>
    <row r="13" spans="2:58" x14ac:dyDescent="0.35">
      <c r="B13" s="15" t="s">
        <v>221</v>
      </c>
      <c r="C13" s="14">
        <v>1.4215574121933999E-2</v>
      </c>
      <c r="D13" s="14">
        <v>1.5213616890330999E-2</v>
      </c>
      <c r="E13" s="14">
        <v>1.32810547835693E-2</v>
      </c>
      <c r="F13" s="14"/>
      <c r="G13" s="14">
        <v>1.7794020006256201E-2</v>
      </c>
      <c r="H13" s="14">
        <v>1.9375709076023099E-2</v>
      </c>
      <c r="I13" s="14">
        <v>1.5186567287277899E-2</v>
      </c>
      <c r="J13" s="14">
        <v>1.4130848501333299E-2</v>
      </c>
      <c r="K13" s="14">
        <v>7.0572561129245799E-3</v>
      </c>
      <c r="L13" s="14">
        <v>1.1732866039471299E-2</v>
      </c>
      <c r="M13" s="14"/>
      <c r="N13" s="14">
        <v>1.43322561102693E-2</v>
      </c>
      <c r="O13" s="14">
        <v>2.1628674815045101E-2</v>
      </c>
      <c r="P13" s="14">
        <v>1.6963640373270999E-2</v>
      </c>
      <c r="Q13" s="14">
        <v>4.2024553213516596E-3</v>
      </c>
      <c r="R13" s="14"/>
      <c r="S13" s="14">
        <v>2.57961844125985E-2</v>
      </c>
      <c r="T13" s="14">
        <v>1.14879652562354E-2</v>
      </c>
      <c r="U13" s="14">
        <v>1.7968296768398801E-2</v>
      </c>
      <c r="V13" s="14">
        <v>2.0536122933414599E-2</v>
      </c>
      <c r="W13" s="14">
        <v>2.1455685451973999E-2</v>
      </c>
      <c r="X13" s="14">
        <v>1.0979737631989599E-2</v>
      </c>
      <c r="Y13" s="14">
        <v>1.2419097373881201E-2</v>
      </c>
      <c r="Z13" s="14">
        <v>1.1499949321503699E-2</v>
      </c>
      <c r="AA13" s="14">
        <v>4.8404139005861404E-3</v>
      </c>
      <c r="AB13" s="14">
        <v>5.1945355133103596E-3</v>
      </c>
      <c r="AC13" s="14">
        <v>8.81898394483587E-3</v>
      </c>
      <c r="AD13" s="14">
        <v>1.4532089184692201E-2</v>
      </c>
      <c r="AE13" s="14"/>
      <c r="AF13" s="14">
        <v>1.6020413552505799E-2</v>
      </c>
      <c r="AG13" s="14">
        <v>1.0543909305002101E-2</v>
      </c>
      <c r="AH13" s="14">
        <v>2.3540172437223301E-2</v>
      </c>
      <c r="AI13" s="14"/>
      <c r="AJ13" s="14">
        <v>2.4167542550202599E-2</v>
      </c>
      <c r="AK13" s="14">
        <v>8.9833270252219592E-3</v>
      </c>
      <c r="AL13" s="14">
        <v>0</v>
      </c>
      <c r="AM13" s="14">
        <v>3.4559728755869198E-2</v>
      </c>
      <c r="AN13" s="14">
        <v>1.17162713604234E-2</v>
      </c>
      <c r="AO13" s="14"/>
      <c r="AP13" s="14">
        <v>2.55355471074411E-2</v>
      </c>
      <c r="AQ13" s="14">
        <v>1.0844228715799299E-2</v>
      </c>
      <c r="AR13" s="14">
        <v>7.1641260832127204E-3</v>
      </c>
      <c r="AS13" s="14">
        <v>2.4372572524562399E-2</v>
      </c>
      <c r="AT13" s="14">
        <v>1.0533413973061E-2</v>
      </c>
      <c r="AU13" s="14"/>
      <c r="AV13" s="14" t="s">
        <v>84</v>
      </c>
      <c r="AW13" s="14">
        <v>7.7374921621786597E-3</v>
      </c>
      <c r="AX13" s="14">
        <v>1.6803470495668701E-2</v>
      </c>
      <c r="AY13" s="14">
        <v>1.9301955007600902E-2</v>
      </c>
      <c r="AZ13" s="14">
        <v>3.4946101244221699E-2</v>
      </c>
      <c r="BA13" s="14"/>
      <c r="BB13" s="14">
        <v>0</v>
      </c>
      <c r="BC13" s="14">
        <v>3.0039421097111899E-2</v>
      </c>
      <c r="BD13" s="14">
        <v>2.60252211134641E-2</v>
      </c>
      <c r="BE13" s="14"/>
      <c r="BF13" s="14">
        <v>1.8959273838571499E-2</v>
      </c>
    </row>
    <row r="14" spans="2:58" x14ac:dyDescent="0.35">
      <c r="B14" s="15" t="s">
        <v>141</v>
      </c>
      <c r="C14" s="20">
        <v>0.147228434526084</v>
      </c>
      <c r="D14" s="20">
        <v>0.119744771875836</v>
      </c>
      <c r="E14" s="20">
        <v>0.174553461137745</v>
      </c>
      <c r="F14" s="20"/>
      <c r="G14" s="20">
        <v>9.6088500326105497E-2</v>
      </c>
      <c r="H14" s="20">
        <v>7.3693560754492002E-2</v>
      </c>
      <c r="I14" s="20">
        <v>9.2648288857940103E-2</v>
      </c>
      <c r="J14" s="20">
        <v>0.13758309215908501</v>
      </c>
      <c r="K14" s="20">
        <v>0.20509431965281699</v>
      </c>
      <c r="L14" s="20">
        <v>0.25434015536050197</v>
      </c>
      <c r="M14" s="20"/>
      <c r="N14" s="20">
        <v>0.13191950106916001</v>
      </c>
      <c r="O14" s="20">
        <v>0.14973278351927799</v>
      </c>
      <c r="P14" s="20">
        <v>0.127640629707054</v>
      </c>
      <c r="Q14" s="20">
        <v>0.174587037352187</v>
      </c>
      <c r="R14" s="20"/>
      <c r="S14" s="20">
        <v>0.14804210693383099</v>
      </c>
      <c r="T14" s="20">
        <v>0.14463442350906</v>
      </c>
      <c r="U14" s="20">
        <v>0.23518426877940199</v>
      </c>
      <c r="V14" s="20">
        <v>0.18558074882762199</v>
      </c>
      <c r="W14" s="20">
        <v>0.10624389271707201</v>
      </c>
      <c r="X14" s="20">
        <v>0.12700380923868901</v>
      </c>
      <c r="Y14" s="20">
        <v>0.113712759207688</v>
      </c>
      <c r="Z14" s="20">
        <v>0.1139760727521</v>
      </c>
      <c r="AA14" s="20">
        <v>0.15097619912090501</v>
      </c>
      <c r="AB14" s="20">
        <v>0.166370468244433</v>
      </c>
      <c r="AC14" s="20">
        <v>0.109940373512575</v>
      </c>
      <c r="AD14" s="20">
        <v>8.5797461265556596E-2</v>
      </c>
      <c r="AE14" s="20"/>
      <c r="AF14" s="20">
        <v>0.17575580620883</v>
      </c>
      <c r="AG14" s="20">
        <v>0.13241814390914999</v>
      </c>
      <c r="AH14" s="20">
        <v>0.14079202955373801</v>
      </c>
      <c r="AI14" s="20"/>
      <c r="AJ14" s="20">
        <v>0.19736753283592001</v>
      </c>
      <c r="AK14" s="20">
        <v>9.6178609298362805E-2</v>
      </c>
      <c r="AL14" s="20">
        <v>0.133684371651624</v>
      </c>
      <c r="AM14" s="20">
        <v>0.14377745423916299</v>
      </c>
      <c r="AN14" s="20">
        <v>0.126634918103672</v>
      </c>
      <c r="AO14" s="20"/>
      <c r="AP14" s="20">
        <v>0.170458962583804</v>
      </c>
      <c r="AQ14" s="20">
        <v>0.103499500530572</v>
      </c>
      <c r="AR14" s="20">
        <v>0.138801786907508</v>
      </c>
      <c r="AS14" s="20">
        <v>0.115031210095061</v>
      </c>
      <c r="AT14" s="20">
        <v>0.31682527608456101</v>
      </c>
      <c r="AU14" s="20"/>
      <c r="AV14" s="20" t="s">
        <v>84</v>
      </c>
      <c r="AW14" s="20">
        <v>0.12492570093144501</v>
      </c>
      <c r="AX14" s="20">
        <v>0.144440310654185</v>
      </c>
      <c r="AY14" s="20">
        <v>8.5320360356167496E-2</v>
      </c>
      <c r="AZ14" s="20">
        <v>0.212064640049033</v>
      </c>
      <c r="BA14" s="20"/>
      <c r="BB14" s="20">
        <v>0.14133848804646701</v>
      </c>
      <c r="BC14" s="20">
        <v>0.156894088614288</v>
      </c>
      <c r="BD14" s="20">
        <v>0.38871107598732801</v>
      </c>
      <c r="BE14" s="20"/>
      <c r="BF14" s="20">
        <v>0.20501275782209299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225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217</v>
      </c>
      <c r="C9" s="14">
        <v>0.44833403871896799</v>
      </c>
      <c r="D9" s="14">
        <v>0.40960413956730901</v>
      </c>
      <c r="E9" s="14">
        <v>0.485621012939979</v>
      </c>
      <c r="F9" s="14"/>
      <c r="G9" s="14">
        <v>0.40113092375569398</v>
      </c>
      <c r="H9" s="14">
        <v>0.37983827218989102</v>
      </c>
      <c r="I9" s="14">
        <v>0.45074086984019701</v>
      </c>
      <c r="J9" s="14">
        <v>0.52074945248607096</v>
      </c>
      <c r="K9" s="14">
        <v>0.487586982385666</v>
      </c>
      <c r="L9" s="14">
        <v>0.448049276493246</v>
      </c>
      <c r="M9" s="14"/>
      <c r="N9" s="14">
        <v>0.42528122278138297</v>
      </c>
      <c r="O9" s="14">
        <v>0.45989460111404101</v>
      </c>
      <c r="P9" s="14">
        <v>0.44887894873029499</v>
      </c>
      <c r="Q9" s="14">
        <v>0.45909380750447698</v>
      </c>
      <c r="R9" s="14"/>
      <c r="S9" s="14">
        <v>0.34975270264526298</v>
      </c>
      <c r="T9" s="14">
        <v>0.45159662020289598</v>
      </c>
      <c r="U9" s="14">
        <v>0.44186656089209297</v>
      </c>
      <c r="V9" s="14">
        <v>0.44017041107992899</v>
      </c>
      <c r="W9" s="14">
        <v>0.45497230257156102</v>
      </c>
      <c r="X9" s="14">
        <v>0.455211448464729</v>
      </c>
      <c r="Y9" s="14">
        <v>0.47533204229581499</v>
      </c>
      <c r="Z9" s="14">
        <v>0.50141763303184395</v>
      </c>
      <c r="AA9" s="14">
        <v>0.52010549595121602</v>
      </c>
      <c r="AB9" s="14">
        <v>0.39751851378655501</v>
      </c>
      <c r="AC9" s="14">
        <v>0.49093834913676998</v>
      </c>
      <c r="AD9" s="14">
        <v>0.57712603504925397</v>
      </c>
      <c r="AE9" s="14"/>
      <c r="AF9" s="14">
        <v>0.45344117425204</v>
      </c>
      <c r="AG9" s="14">
        <v>0.46537110982322299</v>
      </c>
      <c r="AH9" s="14">
        <v>0.37658884849077101</v>
      </c>
      <c r="AI9" s="14"/>
      <c r="AJ9" s="14">
        <v>0.38029358255474099</v>
      </c>
      <c r="AK9" s="14">
        <v>0.49372583010976501</v>
      </c>
      <c r="AL9" s="14">
        <v>0.43699281492456099</v>
      </c>
      <c r="AM9" s="14">
        <v>0.69606369474556096</v>
      </c>
      <c r="AN9" s="14">
        <v>0.45189608618543398</v>
      </c>
      <c r="AO9" s="14"/>
      <c r="AP9" s="14">
        <v>0.25016231234765102</v>
      </c>
      <c r="AQ9" s="14">
        <v>0.494829296397237</v>
      </c>
      <c r="AR9" s="14">
        <v>0.393835256520986</v>
      </c>
      <c r="AS9" s="14">
        <v>0.54753284850198003</v>
      </c>
      <c r="AT9" s="14">
        <v>0.44555706154550101</v>
      </c>
      <c r="AU9" s="14"/>
      <c r="AV9" s="14" t="s">
        <v>84</v>
      </c>
      <c r="AW9" s="14">
        <v>0.47566754801494998</v>
      </c>
      <c r="AX9" s="14">
        <v>0.44135292699762901</v>
      </c>
      <c r="AY9" s="14">
        <v>0.39319636589465301</v>
      </c>
      <c r="AZ9" s="14">
        <v>0.32581627532025098</v>
      </c>
      <c r="BA9" s="14"/>
      <c r="BB9" s="14">
        <v>0.51342492494851599</v>
      </c>
      <c r="BC9" s="14">
        <v>0.51601165617719003</v>
      </c>
      <c r="BD9" s="14">
        <v>0.43343591014681998</v>
      </c>
      <c r="BE9" s="14"/>
      <c r="BF9" s="14">
        <v>0.49523124490713399</v>
      </c>
    </row>
    <row r="10" spans="2:58" x14ac:dyDescent="0.35">
      <c r="B10" s="15" t="s">
        <v>218</v>
      </c>
      <c r="C10" s="14">
        <v>0.273344131581088</v>
      </c>
      <c r="D10" s="14">
        <v>0.26979279261595401</v>
      </c>
      <c r="E10" s="14">
        <v>0.27660371648124898</v>
      </c>
      <c r="F10" s="14"/>
      <c r="G10" s="14">
        <v>0.25558456311668198</v>
      </c>
      <c r="H10" s="14">
        <v>0.25386289578710303</v>
      </c>
      <c r="I10" s="14">
        <v>0.24806529142683001</v>
      </c>
      <c r="J10" s="14">
        <v>0.24183503850322799</v>
      </c>
      <c r="K10" s="14">
        <v>0.29019533310606099</v>
      </c>
      <c r="L10" s="14">
        <v>0.33589107198752699</v>
      </c>
      <c r="M10" s="14"/>
      <c r="N10" s="14">
        <v>0.263097376980921</v>
      </c>
      <c r="O10" s="14">
        <v>0.29841306193403799</v>
      </c>
      <c r="P10" s="14">
        <v>0.26530270553805202</v>
      </c>
      <c r="Q10" s="14">
        <v>0.26840597025049701</v>
      </c>
      <c r="R10" s="14"/>
      <c r="S10" s="14">
        <v>0.25334857707179498</v>
      </c>
      <c r="T10" s="14">
        <v>0.28669565215187498</v>
      </c>
      <c r="U10" s="14">
        <v>0.29967416378210598</v>
      </c>
      <c r="V10" s="14">
        <v>0.31756451902564498</v>
      </c>
      <c r="W10" s="14">
        <v>0.26832666572269998</v>
      </c>
      <c r="X10" s="14">
        <v>0.229209419127159</v>
      </c>
      <c r="Y10" s="14">
        <v>0.25500589090690401</v>
      </c>
      <c r="Z10" s="14">
        <v>0.212823695166177</v>
      </c>
      <c r="AA10" s="14">
        <v>0.24010328147011101</v>
      </c>
      <c r="AB10" s="14">
        <v>0.376603243188397</v>
      </c>
      <c r="AC10" s="14">
        <v>0.25754786609104602</v>
      </c>
      <c r="AD10" s="14">
        <v>0.21755016570480401</v>
      </c>
      <c r="AE10" s="14"/>
      <c r="AF10" s="14">
        <v>0.25622840781808998</v>
      </c>
      <c r="AG10" s="14">
        <v>0.26860137344875201</v>
      </c>
      <c r="AH10" s="14">
        <v>0.34155622188964402</v>
      </c>
      <c r="AI10" s="14"/>
      <c r="AJ10" s="14">
        <v>0.30048095335814601</v>
      </c>
      <c r="AK10" s="14">
        <v>0.23481213279101301</v>
      </c>
      <c r="AL10" s="14">
        <v>0.33979056424285597</v>
      </c>
      <c r="AM10" s="14">
        <v>0.16345172123235199</v>
      </c>
      <c r="AN10" s="14">
        <v>0.277899616487847</v>
      </c>
      <c r="AO10" s="14"/>
      <c r="AP10" s="14">
        <v>0.31287746412334499</v>
      </c>
      <c r="AQ10" s="14">
        <v>0.240685748165543</v>
      </c>
      <c r="AR10" s="14">
        <v>0.35195932769622801</v>
      </c>
      <c r="AS10" s="14">
        <v>0.22033306853176901</v>
      </c>
      <c r="AT10" s="14">
        <v>0.33147787885359398</v>
      </c>
      <c r="AU10" s="14"/>
      <c r="AV10" s="14" t="s">
        <v>84</v>
      </c>
      <c r="AW10" s="14">
        <v>0.26838341193415899</v>
      </c>
      <c r="AX10" s="14">
        <v>0.276647917792882</v>
      </c>
      <c r="AY10" s="14">
        <v>0.22763537958271801</v>
      </c>
      <c r="AZ10" s="14">
        <v>0.24501666562732399</v>
      </c>
      <c r="BA10" s="14"/>
      <c r="BB10" s="14">
        <v>0.24133700479699099</v>
      </c>
      <c r="BC10" s="14">
        <v>0.238670886372011</v>
      </c>
      <c r="BD10" s="14">
        <v>0.36250404725421898</v>
      </c>
      <c r="BE10" s="14"/>
      <c r="BF10" s="14">
        <v>0.27882663071627001</v>
      </c>
    </row>
    <row r="11" spans="2:58" x14ac:dyDescent="0.35">
      <c r="B11" s="15" t="s">
        <v>219</v>
      </c>
      <c r="C11" s="14">
        <v>0.171002802166771</v>
      </c>
      <c r="D11" s="14">
        <v>0.18702717890792001</v>
      </c>
      <c r="E11" s="14">
        <v>0.15582932798559099</v>
      </c>
      <c r="F11" s="14"/>
      <c r="G11" s="14">
        <v>0.165408042991737</v>
      </c>
      <c r="H11" s="14">
        <v>0.216518162803018</v>
      </c>
      <c r="I11" s="14">
        <v>0.174539435224872</v>
      </c>
      <c r="J11" s="14">
        <v>0.17472322909275001</v>
      </c>
      <c r="K11" s="14">
        <v>0.139531767806818</v>
      </c>
      <c r="L11" s="14">
        <v>0.152981471368904</v>
      </c>
      <c r="M11" s="14"/>
      <c r="N11" s="14">
        <v>0.18298727174492899</v>
      </c>
      <c r="O11" s="14">
        <v>0.156619242542546</v>
      </c>
      <c r="P11" s="14">
        <v>0.18326934389276101</v>
      </c>
      <c r="Q11" s="14">
        <v>0.163410876764429</v>
      </c>
      <c r="R11" s="14"/>
      <c r="S11" s="14">
        <v>0.19569210541367099</v>
      </c>
      <c r="T11" s="14">
        <v>0.166886664606131</v>
      </c>
      <c r="U11" s="14">
        <v>0.14394567731277999</v>
      </c>
      <c r="V11" s="14">
        <v>0.131518402786058</v>
      </c>
      <c r="W11" s="14">
        <v>0.20983341280853501</v>
      </c>
      <c r="X11" s="14">
        <v>0.187048512000454</v>
      </c>
      <c r="Y11" s="14">
        <v>0.19919054962132501</v>
      </c>
      <c r="Z11" s="14">
        <v>0.17998530088668299</v>
      </c>
      <c r="AA11" s="14">
        <v>0.15237759941023199</v>
      </c>
      <c r="AB11" s="14">
        <v>0.14638861585843399</v>
      </c>
      <c r="AC11" s="14">
        <v>0.18675401864017199</v>
      </c>
      <c r="AD11" s="14">
        <v>0.15364895927091399</v>
      </c>
      <c r="AE11" s="14"/>
      <c r="AF11" s="14">
        <v>0.19539923385408201</v>
      </c>
      <c r="AG11" s="14">
        <v>0.15495100754917199</v>
      </c>
      <c r="AH11" s="14">
        <v>0.17556705494997099</v>
      </c>
      <c r="AI11" s="14"/>
      <c r="AJ11" s="14">
        <v>0.207725056540803</v>
      </c>
      <c r="AK11" s="14">
        <v>0.16958010859672101</v>
      </c>
      <c r="AL11" s="14">
        <v>0.141109318472735</v>
      </c>
      <c r="AM11" s="14">
        <v>0.10686050910808501</v>
      </c>
      <c r="AN11" s="14">
        <v>0.14574161088054599</v>
      </c>
      <c r="AO11" s="14"/>
      <c r="AP11" s="14">
        <v>0.26131287564697198</v>
      </c>
      <c r="AQ11" s="14">
        <v>0.15644164072177599</v>
      </c>
      <c r="AR11" s="14">
        <v>0.14960749729101899</v>
      </c>
      <c r="AS11" s="14">
        <v>0.19571637467113001</v>
      </c>
      <c r="AT11" s="14">
        <v>0.136397813458673</v>
      </c>
      <c r="AU11" s="14"/>
      <c r="AV11" s="14" t="s">
        <v>84</v>
      </c>
      <c r="AW11" s="14">
        <v>0.15928779062786699</v>
      </c>
      <c r="AX11" s="14">
        <v>0.181330875413237</v>
      </c>
      <c r="AY11" s="14">
        <v>0.193724116726605</v>
      </c>
      <c r="AZ11" s="14">
        <v>0.14132436729876299</v>
      </c>
      <c r="BA11" s="14"/>
      <c r="BB11" s="14">
        <v>0.136786189539333</v>
      </c>
      <c r="BC11" s="14">
        <v>0.222380460516093</v>
      </c>
      <c r="BD11" s="14">
        <v>0.15285638601441801</v>
      </c>
      <c r="BE11" s="14"/>
      <c r="BF11" s="14">
        <v>0.15932387454309099</v>
      </c>
    </row>
    <row r="12" spans="2:58" x14ac:dyDescent="0.35">
      <c r="B12" s="15" t="s">
        <v>220</v>
      </c>
      <c r="C12" s="14">
        <v>6.5920157671192206E-2</v>
      </c>
      <c r="D12" s="14">
        <v>9.0789775336241996E-2</v>
      </c>
      <c r="E12" s="14">
        <v>4.1782123413750101E-2</v>
      </c>
      <c r="F12" s="14"/>
      <c r="G12" s="14">
        <v>8.8966173471906398E-2</v>
      </c>
      <c r="H12" s="14">
        <v>8.5255281524082904E-2</v>
      </c>
      <c r="I12" s="14">
        <v>8.1920553153647699E-2</v>
      </c>
      <c r="J12" s="14">
        <v>3.4123411382322298E-2</v>
      </c>
      <c r="K12" s="14">
        <v>6.0784560101006503E-2</v>
      </c>
      <c r="L12" s="14">
        <v>5.1234786101402099E-2</v>
      </c>
      <c r="M12" s="14"/>
      <c r="N12" s="14">
        <v>7.7849886530966403E-2</v>
      </c>
      <c r="O12" s="14">
        <v>5.9207115393189902E-2</v>
      </c>
      <c r="P12" s="14">
        <v>6.1691533838673797E-2</v>
      </c>
      <c r="Q12" s="14">
        <v>6.0438562673435302E-2</v>
      </c>
      <c r="R12" s="14"/>
      <c r="S12" s="14">
        <v>0.107293712595269</v>
      </c>
      <c r="T12" s="14">
        <v>4.9901522207679898E-2</v>
      </c>
      <c r="U12" s="14">
        <v>8.3988823046032404E-2</v>
      </c>
      <c r="V12" s="14">
        <v>6.0816853688214899E-2</v>
      </c>
      <c r="W12" s="14">
        <v>4.6274295950035502E-2</v>
      </c>
      <c r="X12" s="14">
        <v>8.33224753583163E-2</v>
      </c>
      <c r="Y12" s="14">
        <v>2.9754327360701001E-2</v>
      </c>
      <c r="Z12" s="14">
        <v>5.84737935469265E-2</v>
      </c>
      <c r="AA12" s="14">
        <v>6.9935825782192498E-2</v>
      </c>
      <c r="AB12" s="14">
        <v>7.3440534373207703E-2</v>
      </c>
      <c r="AC12" s="14">
        <v>2.8343610165226001E-2</v>
      </c>
      <c r="AD12" s="14">
        <v>3.4471214536865698E-2</v>
      </c>
      <c r="AE12" s="14"/>
      <c r="AF12" s="14">
        <v>6.8445070557928298E-2</v>
      </c>
      <c r="AG12" s="14">
        <v>7.0300906911932901E-2</v>
      </c>
      <c r="AH12" s="14">
        <v>4.9140102081632997E-2</v>
      </c>
      <c r="AI12" s="14"/>
      <c r="AJ12" s="14">
        <v>7.8236922150390104E-2</v>
      </c>
      <c r="AK12" s="14">
        <v>6.5663087741925003E-2</v>
      </c>
      <c r="AL12" s="14">
        <v>7.3720051732401704E-2</v>
      </c>
      <c r="AM12" s="14">
        <v>0</v>
      </c>
      <c r="AN12" s="14">
        <v>5.3619260024571999E-2</v>
      </c>
      <c r="AO12" s="14"/>
      <c r="AP12" s="14">
        <v>0.121079965694391</v>
      </c>
      <c r="AQ12" s="14">
        <v>6.3571859455219398E-2</v>
      </c>
      <c r="AR12" s="14">
        <v>9.1335713761944104E-2</v>
      </c>
      <c r="AS12" s="14">
        <v>1.7020383853557901E-2</v>
      </c>
      <c r="AT12" s="14">
        <v>2.6049594198427801E-2</v>
      </c>
      <c r="AU12" s="14"/>
      <c r="AV12" s="14" t="s">
        <v>84</v>
      </c>
      <c r="AW12" s="14">
        <v>5.4177130436006998E-2</v>
      </c>
      <c r="AX12" s="14">
        <v>7.05625577263682E-2</v>
      </c>
      <c r="AY12" s="14">
        <v>0.100505457014154</v>
      </c>
      <c r="AZ12" s="14">
        <v>0.16673777541573201</v>
      </c>
      <c r="BA12" s="14"/>
      <c r="BB12" s="14">
        <v>5.9057382169608597E-2</v>
      </c>
      <c r="BC12" s="14">
        <v>1.5879940677370599E-2</v>
      </c>
      <c r="BD12" s="14">
        <v>3.8597988975092999E-2</v>
      </c>
      <c r="BE12" s="14"/>
      <c r="BF12" s="14">
        <v>4.3259156173746802E-2</v>
      </c>
    </row>
    <row r="13" spans="2:58" x14ac:dyDescent="0.35">
      <c r="B13" s="15" t="s">
        <v>221</v>
      </c>
      <c r="C13" s="14">
        <v>2.1428698260104899E-2</v>
      </c>
      <c r="D13" s="14">
        <v>2.7805840974299299E-2</v>
      </c>
      <c r="E13" s="14">
        <v>1.52525125300904E-2</v>
      </c>
      <c r="F13" s="14"/>
      <c r="G13" s="14">
        <v>3.97710943377255E-2</v>
      </c>
      <c r="H13" s="14">
        <v>4.1935746480815203E-2</v>
      </c>
      <c r="I13" s="14">
        <v>2.31699790186085E-2</v>
      </c>
      <c r="J13" s="14">
        <v>1.38878822422596E-2</v>
      </c>
      <c r="K13" s="14">
        <v>6.7712333516090099E-3</v>
      </c>
      <c r="L13" s="14">
        <v>7.1409214788424298E-3</v>
      </c>
      <c r="M13" s="14"/>
      <c r="N13" s="14">
        <v>3.3338933501727001E-2</v>
      </c>
      <c r="O13" s="14">
        <v>1.2972906571399699E-2</v>
      </c>
      <c r="P13" s="14">
        <v>2.5515743945536701E-2</v>
      </c>
      <c r="Q13" s="14">
        <v>1.4141875033802501E-2</v>
      </c>
      <c r="R13" s="14"/>
      <c r="S13" s="14">
        <v>5.5172163971475403E-2</v>
      </c>
      <c r="T13" s="14">
        <v>2.9758267999123299E-2</v>
      </c>
      <c r="U13" s="14">
        <v>5.8493102940208597E-3</v>
      </c>
      <c r="V13" s="14">
        <v>1.6165847636727699E-2</v>
      </c>
      <c r="W13" s="14">
        <v>2.05933229471684E-2</v>
      </c>
      <c r="X13" s="14">
        <v>1.83347988067874E-2</v>
      </c>
      <c r="Y13" s="14">
        <v>2.3608698066571E-2</v>
      </c>
      <c r="Z13" s="14">
        <v>3.5731432832907702E-2</v>
      </c>
      <c r="AA13" s="14">
        <v>0</v>
      </c>
      <c r="AB13" s="14">
        <v>6.0490927934067299E-3</v>
      </c>
      <c r="AC13" s="14">
        <v>8.81898394483587E-3</v>
      </c>
      <c r="AD13" s="14">
        <v>1.7203625438162298E-2</v>
      </c>
      <c r="AE13" s="14"/>
      <c r="AF13" s="14">
        <v>1.13522932036937E-2</v>
      </c>
      <c r="AG13" s="14">
        <v>2.7625250128245699E-2</v>
      </c>
      <c r="AH13" s="14">
        <v>3.14577325148679E-2</v>
      </c>
      <c r="AI13" s="14"/>
      <c r="AJ13" s="14">
        <v>2.08033938434295E-2</v>
      </c>
      <c r="AK13" s="14">
        <v>2.3249261081876599E-2</v>
      </c>
      <c r="AL13" s="14">
        <v>8.3872506274467896E-3</v>
      </c>
      <c r="AM13" s="14">
        <v>3.3624074914001399E-2</v>
      </c>
      <c r="AN13" s="14">
        <v>2.6997097860542701E-2</v>
      </c>
      <c r="AO13" s="14"/>
      <c r="AP13" s="14">
        <v>3.3666904148917202E-2</v>
      </c>
      <c r="AQ13" s="14">
        <v>2.4171363691391501E-2</v>
      </c>
      <c r="AR13" s="14">
        <v>1.32622047298233E-2</v>
      </c>
      <c r="AS13" s="14">
        <v>1.5545870260272999E-2</v>
      </c>
      <c r="AT13" s="14">
        <v>1.0726762094180199E-2</v>
      </c>
      <c r="AU13" s="14"/>
      <c r="AV13" s="14" t="s">
        <v>84</v>
      </c>
      <c r="AW13" s="14">
        <v>1.9036425031946101E-2</v>
      </c>
      <c r="AX13" s="14">
        <v>1.41102270676108E-2</v>
      </c>
      <c r="AY13" s="14">
        <v>6.9884017482796698E-2</v>
      </c>
      <c r="AZ13" s="14">
        <v>4.1156805240192398E-2</v>
      </c>
      <c r="BA13" s="14"/>
      <c r="BB13" s="14">
        <v>2.1349068034737899E-2</v>
      </c>
      <c r="BC13" s="14">
        <v>7.0570562573356197E-3</v>
      </c>
      <c r="BD13" s="14">
        <v>1.26056676094503E-2</v>
      </c>
      <c r="BE13" s="14"/>
      <c r="BF13" s="14">
        <v>1.1544795993082399E-2</v>
      </c>
    </row>
    <row r="14" spans="2:58" x14ac:dyDescent="0.35">
      <c r="B14" s="15" t="s">
        <v>141</v>
      </c>
      <c r="C14" s="20">
        <v>1.9970171601875801E-2</v>
      </c>
      <c r="D14" s="20">
        <v>1.49802725982747E-2</v>
      </c>
      <c r="E14" s="20">
        <v>2.4911306649339899E-2</v>
      </c>
      <c r="F14" s="20"/>
      <c r="G14" s="20">
        <v>4.9139202326256001E-2</v>
      </c>
      <c r="H14" s="20">
        <v>2.2589641215090699E-2</v>
      </c>
      <c r="I14" s="20">
        <v>2.1563871335844701E-2</v>
      </c>
      <c r="J14" s="20">
        <v>1.46809862933688E-2</v>
      </c>
      <c r="K14" s="20">
        <v>1.5130123248839699E-2</v>
      </c>
      <c r="L14" s="20">
        <v>4.7024725700781297E-3</v>
      </c>
      <c r="M14" s="20"/>
      <c r="N14" s="20">
        <v>1.74453084600736E-2</v>
      </c>
      <c r="O14" s="20">
        <v>1.2893072444785301E-2</v>
      </c>
      <c r="P14" s="20">
        <v>1.53417240546815E-2</v>
      </c>
      <c r="Q14" s="20">
        <v>3.4508907773359097E-2</v>
      </c>
      <c r="R14" s="20"/>
      <c r="S14" s="20">
        <v>3.8740738302527299E-2</v>
      </c>
      <c r="T14" s="20">
        <v>1.51612728322939E-2</v>
      </c>
      <c r="U14" s="20">
        <v>2.4675464672967402E-2</v>
      </c>
      <c r="V14" s="20">
        <v>3.3763965783424998E-2</v>
      </c>
      <c r="W14" s="20">
        <v>0</v>
      </c>
      <c r="X14" s="20">
        <v>2.6873346242554299E-2</v>
      </c>
      <c r="Y14" s="20">
        <v>1.7108491748684E-2</v>
      </c>
      <c r="Z14" s="20">
        <v>1.15681445354626E-2</v>
      </c>
      <c r="AA14" s="20">
        <v>1.7477797386248699E-2</v>
      </c>
      <c r="AB14" s="20">
        <v>0</v>
      </c>
      <c r="AC14" s="20">
        <v>2.7597172021949501E-2</v>
      </c>
      <c r="AD14" s="20">
        <v>0</v>
      </c>
      <c r="AE14" s="20"/>
      <c r="AF14" s="20">
        <v>1.51338203141661E-2</v>
      </c>
      <c r="AG14" s="20">
        <v>1.3150352138674199E-2</v>
      </c>
      <c r="AH14" s="20">
        <v>2.5690040073112898E-2</v>
      </c>
      <c r="AI14" s="20"/>
      <c r="AJ14" s="20">
        <v>1.2460091552490799E-2</v>
      </c>
      <c r="AK14" s="20">
        <v>1.2969579678699199E-2</v>
      </c>
      <c r="AL14" s="20">
        <v>0</v>
      </c>
      <c r="AM14" s="20">
        <v>0</v>
      </c>
      <c r="AN14" s="20">
        <v>4.3846328561057503E-2</v>
      </c>
      <c r="AO14" s="20"/>
      <c r="AP14" s="20">
        <v>2.0900478038724801E-2</v>
      </c>
      <c r="AQ14" s="20">
        <v>2.03000915688323E-2</v>
      </c>
      <c r="AR14" s="20">
        <v>0</v>
      </c>
      <c r="AS14" s="20">
        <v>3.8514541812895401E-3</v>
      </c>
      <c r="AT14" s="20">
        <v>4.9790889849625097E-2</v>
      </c>
      <c r="AU14" s="20"/>
      <c r="AV14" s="20" t="s">
        <v>84</v>
      </c>
      <c r="AW14" s="20">
        <v>2.3447693955070199E-2</v>
      </c>
      <c r="AX14" s="20">
        <v>1.59954950022736E-2</v>
      </c>
      <c r="AY14" s="20">
        <v>1.50546632990739E-2</v>
      </c>
      <c r="AZ14" s="20">
        <v>7.9948111097737196E-2</v>
      </c>
      <c r="BA14" s="20"/>
      <c r="BB14" s="20">
        <v>2.80454305108132E-2</v>
      </c>
      <c r="BC14" s="20">
        <v>0</v>
      </c>
      <c r="BD14" s="20">
        <v>0</v>
      </c>
      <c r="BE14" s="20"/>
      <c r="BF14" s="20">
        <v>1.18142976666754E-2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226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217</v>
      </c>
      <c r="C9" s="14">
        <v>0.46270784585350599</v>
      </c>
      <c r="D9" s="14">
        <v>0.42008655186257898</v>
      </c>
      <c r="E9" s="14">
        <v>0.50282243222142797</v>
      </c>
      <c r="F9" s="14"/>
      <c r="G9" s="14">
        <v>0.41982193143278901</v>
      </c>
      <c r="H9" s="14">
        <v>0.398266554142653</v>
      </c>
      <c r="I9" s="14">
        <v>0.44324740046667399</v>
      </c>
      <c r="J9" s="14">
        <v>0.52718046368843197</v>
      </c>
      <c r="K9" s="14">
        <v>0.48225331341132399</v>
      </c>
      <c r="L9" s="14">
        <v>0.49374942305838498</v>
      </c>
      <c r="M9" s="14"/>
      <c r="N9" s="14">
        <v>0.39414013276536902</v>
      </c>
      <c r="O9" s="14">
        <v>0.48553073615916198</v>
      </c>
      <c r="P9" s="14">
        <v>0.46916838955303403</v>
      </c>
      <c r="Q9" s="14">
        <v>0.50993914844764299</v>
      </c>
      <c r="R9" s="14"/>
      <c r="S9" s="14">
        <v>0.35872717368948998</v>
      </c>
      <c r="T9" s="14">
        <v>0.52338807391486597</v>
      </c>
      <c r="U9" s="14">
        <v>0.439743268980965</v>
      </c>
      <c r="V9" s="14">
        <v>0.51058650120619697</v>
      </c>
      <c r="W9" s="14">
        <v>0.45991416264122398</v>
      </c>
      <c r="X9" s="14">
        <v>0.48492541803690398</v>
      </c>
      <c r="Y9" s="14">
        <v>0.486520893342201</v>
      </c>
      <c r="Z9" s="14">
        <v>0.46815945396831798</v>
      </c>
      <c r="AA9" s="14">
        <v>0.49946800608458802</v>
      </c>
      <c r="AB9" s="14">
        <v>0.41458013331280202</v>
      </c>
      <c r="AC9" s="14">
        <v>0.43458287511035099</v>
      </c>
      <c r="AD9" s="14">
        <v>0.530171380603771</v>
      </c>
      <c r="AE9" s="14"/>
      <c r="AF9" s="14">
        <v>0.48321012033688998</v>
      </c>
      <c r="AG9" s="14">
        <v>0.470197624187703</v>
      </c>
      <c r="AH9" s="14">
        <v>0.399624333171538</v>
      </c>
      <c r="AI9" s="14"/>
      <c r="AJ9" s="14">
        <v>0.42167106662687898</v>
      </c>
      <c r="AK9" s="14">
        <v>0.49135874261650198</v>
      </c>
      <c r="AL9" s="14">
        <v>0.48156997732428902</v>
      </c>
      <c r="AM9" s="14">
        <v>0.62348860095902303</v>
      </c>
      <c r="AN9" s="14">
        <v>0.45391741608799002</v>
      </c>
      <c r="AO9" s="14"/>
      <c r="AP9" s="14">
        <v>0.32493489917618501</v>
      </c>
      <c r="AQ9" s="14">
        <v>0.47389448526361799</v>
      </c>
      <c r="AR9" s="14">
        <v>0.52426981091776403</v>
      </c>
      <c r="AS9" s="14">
        <v>0.54423048272586405</v>
      </c>
      <c r="AT9" s="14">
        <v>0.45079958392513397</v>
      </c>
      <c r="AU9" s="14"/>
      <c r="AV9" s="14" t="s">
        <v>84</v>
      </c>
      <c r="AW9" s="14">
        <v>0.52438583802355099</v>
      </c>
      <c r="AX9" s="14">
        <v>0.41496846050112202</v>
      </c>
      <c r="AY9" s="14">
        <v>0.39606392371050197</v>
      </c>
      <c r="AZ9" s="14">
        <v>0.31872794236480501</v>
      </c>
      <c r="BA9" s="14"/>
      <c r="BB9" s="14">
        <v>0.45451832402803</v>
      </c>
      <c r="BC9" s="14">
        <v>0.52601223092890503</v>
      </c>
      <c r="BD9" s="14">
        <v>0.50493086817023403</v>
      </c>
      <c r="BE9" s="14"/>
      <c r="BF9" s="14">
        <v>0.50131189400604204</v>
      </c>
    </row>
    <row r="10" spans="2:58" x14ac:dyDescent="0.35">
      <c r="B10" s="15" t="s">
        <v>218</v>
      </c>
      <c r="C10" s="14">
        <v>0.24296421576247501</v>
      </c>
      <c r="D10" s="14">
        <v>0.25383563073778398</v>
      </c>
      <c r="E10" s="14">
        <v>0.233044938458707</v>
      </c>
      <c r="F10" s="14"/>
      <c r="G10" s="14">
        <v>0.24256584199109099</v>
      </c>
      <c r="H10" s="14">
        <v>0.26603728314928798</v>
      </c>
      <c r="I10" s="14">
        <v>0.24652986157456</v>
      </c>
      <c r="J10" s="14">
        <v>0.222787780621162</v>
      </c>
      <c r="K10" s="14">
        <v>0.232732128785366</v>
      </c>
      <c r="L10" s="14">
        <v>0.24490086386968901</v>
      </c>
      <c r="M10" s="14"/>
      <c r="N10" s="14">
        <v>0.27608802610898298</v>
      </c>
      <c r="O10" s="14">
        <v>0.24740525267756999</v>
      </c>
      <c r="P10" s="14">
        <v>0.235250558846092</v>
      </c>
      <c r="Q10" s="14">
        <v>0.21175809280563601</v>
      </c>
      <c r="R10" s="14"/>
      <c r="S10" s="14">
        <v>0.26068281560717099</v>
      </c>
      <c r="T10" s="14">
        <v>0.201496462063946</v>
      </c>
      <c r="U10" s="14">
        <v>0.33677353589287501</v>
      </c>
      <c r="V10" s="14">
        <v>0.215195235916053</v>
      </c>
      <c r="W10" s="14">
        <v>0.28065334649909102</v>
      </c>
      <c r="X10" s="14">
        <v>0.15590585270438401</v>
      </c>
      <c r="Y10" s="14">
        <v>0.238778378809892</v>
      </c>
      <c r="Z10" s="14">
        <v>0.179519944947302</v>
      </c>
      <c r="AA10" s="14">
        <v>0.22955770175998699</v>
      </c>
      <c r="AB10" s="14">
        <v>0.31015854761510098</v>
      </c>
      <c r="AC10" s="14">
        <v>0.27547244164849399</v>
      </c>
      <c r="AD10" s="14">
        <v>0.23395934924451101</v>
      </c>
      <c r="AE10" s="14"/>
      <c r="AF10" s="14">
        <v>0.21168296533047001</v>
      </c>
      <c r="AG10" s="14">
        <v>0.251318788388676</v>
      </c>
      <c r="AH10" s="14">
        <v>0.28345840335350903</v>
      </c>
      <c r="AI10" s="14"/>
      <c r="AJ10" s="14">
        <v>0.257580551380307</v>
      </c>
      <c r="AK10" s="14">
        <v>0.224601235983828</v>
      </c>
      <c r="AL10" s="14">
        <v>0.23487533658920401</v>
      </c>
      <c r="AM10" s="14">
        <v>0.13534068321637899</v>
      </c>
      <c r="AN10" s="14">
        <v>0.26030737532974801</v>
      </c>
      <c r="AO10" s="14"/>
      <c r="AP10" s="14">
        <v>0.27268099219856901</v>
      </c>
      <c r="AQ10" s="14">
        <v>0.24003738989255799</v>
      </c>
      <c r="AR10" s="14">
        <v>0.20696359338697701</v>
      </c>
      <c r="AS10" s="14">
        <v>0.203157975694961</v>
      </c>
      <c r="AT10" s="14">
        <v>0.246074488824432</v>
      </c>
      <c r="AU10" s="14"/>
      <c r="AV10" s="14" t="s">
        <v>84</v>
      </c>
      <c r="AW10" s="14">
        <v>0.22901039545345001</v>
      </c>
      <c r="AX10" s="14">
        <v>0.25404549589848002</v>
      </c>
      <c r="AY10" s="14">
        <v>0.242596935243103</v>
      </c>
      <c r="AZ10" s="14">
        <v>0.36419792673788898</v>
      </c>
      <c r="BA10" s="14"/>
      <c r="BB10" s="14">
        <v>0.27990854095640799</v>
      </c>
      <c r="BC10" s="14">
        <v>0.212594992652722</v>
      </c>
      <c r="BD10" s="14">
        <v>0.22397667706667199</v>
      </c>
      <c r="BE10" s="14"/>
      <c r="BF10" s="14">
        <v>0.241656635912569</v>
      </c>
    </row>
    <row r="11" spans="2:58" x14ac:dyDescent="0.35">
      <c r="B11" s="15" t="s">
        <v>219</v>
      </c>
      <c r="C11" s="14">
        <v>0.18377832321206899</v>
      </c>
      <c r="D11" s="14">
        <v>0.19375563066006299</v>
      </c>
      <c r="E11" s="14">
        <v>0.174559085738729</v>
      </c>
      <c r="F11" s="14"/>
      <c r="G11" s="14">
        <v>0.178187952482152</v>
      </c>
      <c r="H11" s="14">
        <v>0.19868245103393301</v>
      </c>
      <c r="I11" s="14">
        <v>0.176767299685885</v>
      </c>
      <c r="J11" s="14">
        <v>0.16536511269445101</v>
      </c>
      <c r="K11" s="14">
        <v>0.20758693306515599</v>
      </c>
      <c r="L11" s="14">
        <v>0.180082038844497</v>
      </c>
      <c r="M11" s="14"/>
      <c r="N11" s="14">
        <v>0.186552111710232</v>
      </c>
      <c r="O11" s="14">
        <v>0.17374829633031599</v>
      </c>
      <c r="P11" s="14">
        <v>0.196735409669934</v>
      </c>
      <c r="Q11" s="14">
        <v>0.17933860509337701</v>
      </c>
      <c r="R11" s="14"/>
      <c r="S11" s="14">
        <v>0.19738742512504501</v>
      </c>
      <c r="T11" s="14">
        <v>0.17486991381471001</v>
      </c>
      <c r="U11" s="14">
        <v>0.15114360918275199</v>
      </c>
      <c r="V11" s="14">
        <v>0.18126820544807501</v>
      </c>
      <c r="W11" s="14">
        <v>0.179118998291424</v>
      </c>
      <c r="X11" s="14">
        <v>0.194032241604853</v>
      </c>
      <c r="Y11" s="14">
        <v>0.18650506128557501</v>
      </c>
      <c r="Z11" s="14">
        <v>0.198545125475312</v>
      </c>
      <c r="AA11" s="14">
        <v>0.18660331223528001</v>
      </c>
      <c r="AB11" s="14">
        <v>0.21600285159091501</v>
      </c>
      <c r="AC11" s="14">
        <v>0.15076217166723399</v>
      </c>
      <c r="AD11" s="14">
        <v>0.154670340473405</v>
      </c>
      <c r="AE11" s="14"/>
      <c r="AF11" s="14">
        <v>0.19893424410404001</v>
      </c>
      <c r="AG11" s="14">
        <v>0.17837462050608099</v>
      </c>
      <c r="AH11" s="14">
        <v>0.181220706042858</v>
      </c>
      <c r="AI11" s="14"/>
      <c r="AJ11" s="14">
        <v>0.209042767583174</v>
      </c>
      <c r="AK11" s="14">
        <v>0.17208117940932699</v>
      </c>
      <c r="AL11" s="14">
        <v>0.19318017827550699</v>
      </c>
      <c r="AM11" s="14">
        <v>0.13725829179928201</v>
      </c>
      <c r="AN11" s="14">
        <v>0.16020333929985001</v>
      </c>
      <c r="AO11" s="14"/>
      <c r="AP11" s="14">
        <v>0.243252552728844</v>
      </c>
      <c r="AQ11" s="14">
        <v>0.174749411970434</v>
      </c>
      <c r="AR11" s="14">
        <v>0.17875253710168801</v>
      </c>
      <c r="AS11" s="14">
        <v>0.170383945634214</v>
      </c>
      <c r="AT11" s="14">
        <v>0.20282227326425301</v>
      </c>
      <c r="AU11" s="14"/>
      <c r="AV11" s="14" t="s">
        <v>84</v>
      </c>
      <c r="AW11" s="14">
        <v>0.15843339347374599</v>
      </c>
      <c r="AX11" s="14">
        <v>0.20731130631618599</v>
      </c>
      <c r="AY11" s="14">
        <v>0.18265559845375401</v>
      </c>
      <c r="AZ11" s="14">
        <v>0.14996675496433301</v>
      </c>
      <c r="BA11" s="14"/>
      <c r="BB11" s="14">
        <v>0.18020258935736799</v>
      </c>
      <c r="BC11" s="14">
        <v>0.194296923806144</v>
      </c>
      <c r="BD11" s="14">
        <v>0.24639303326048101</v>
      </c>
      <c r="BE11" s="14"/>
      <c r="BF11" s="14">
        <v>0.19007684219843801</v>
      </c>
    </row>
    <row r="12" spans="2:58" x14ac:dyDescent="0.35">
      <c r="B12" s="15" t="s">
        <v>220</v>
      </c>
      <c r="C12" s="14">
        <v>6.1127038282869202E-2</v>
      </c>
      <c r="D12" s="14">
        <v>7.6964632896695501E-2</v>
      </c>
      <c r="E12" s="14">
        <v>4.5811872767591501E-2</v>
      </c>
      <c r="F12" s="14"/>
      <c r="G12" s="14">
        <v>7.2835763911665199E-2</v>
      </c>
      <c r="H12" s="14">
        <v>8.5153798543259704E-2</v>
      </c>
      <c r="I12" s="14">
        <v>6.49362554074676E-2</v>
      </c>
      <c r="J12" s="14">
        <v>4.4778175202516299E-2</v>
      </c>
      <c r="K12" s="14">
        <v>5.4164846827124899E-2</v>
      </c>
      <c r="L12" s="14">
        <v>4.8716875667730898E-2</v>
      </c>
      <c r="M12" s="14"/>
      <c r="N12" s="14">
        <v>7.3844496146074204E-2</v>
      </c>
      <c r="O12" s="14">
        <v>5.4488688360054501E-2</v>
      </c>
      <c r="P12" s="14">
        <v>6.3156986100651305E-2</v>
      </c>
      <c r="Q12" s="14">
        <v>4.7114330518300898E-2</v>
      </c>
      <c r="R12" s="14"/>
      <c r="S12" s="14">
        <v>9.6246297638522701E-2</v>
      </c>
      <c r="T12" s="14">
        <v>5.1689144423444397E-2</v>
      </c>
      <c r="U12" s="14">
        <v>4.1625141531176101E-2</v>
      </c>
      <c r="V12" s="14">
        <v>4.4442513113340201E-2</v>
      </c>
      <c r="W12" s="14">
        <v>5.5186645316286302E-2</v>
      </c>
      <c r="X12" s="14">
        <v>0.105769347897728</v>
      </c>
      <c r="Y12" s="14">
        <v>3.5372430323081003E-2</v>
      </c>
      <c r="Z12" s="14">
        <v>8.2817060667060294E-2</v>
      </c>
      <c r="AA12" s="14">
        <v>5.7790173103152799E-2</v>
      </c>
      <c r="AB12" s="14">
        <v>3.2511813854250698E-2</v>
      </c>
      <c r="AC12" s="14">
        <v>6.60027155361705E-2</v>
      </c>
      <c r="AD12" s="14">
        <v>4.9659514732949397E-2</v>
      </c>
      <c r="AE12" s="14"/>
      <c r="AF12" s="14">
        <v>5.4161142291408899E-2</v>
      </c>
      <c r="AG12" s="14">
        <v>6.7411638586437006E-2</v>
      </c>
      <c r="AH12" s="14">
        <v>7.3493412018067902E-2</v>
      </c>
      <c r="AI12" s="14"/>
      <c r="AJ12" s="14">
        <v>6.5898622065055507E-2</v>
      </c>
      <c r="AK12" s="14">
        <v>6.6619778224051907E-2</v>
      </c>
      <c r="AL12" s="14">
        <v>8.2793972528014001E-2</v>
      </c>
      <c r="AM12" s="14">
        <v>0.103912424025317</v>
      </c>
      <c r="AN12" s="14">
        <v>5.1069969171891903E-2</v>
      </c>
      <c r="AO12" s="14"/>
      <c r="AP12" s="14">
        <v>9.0468212087620001E-2</v>
      </c>
      <c r="AQ12" s="14">
        <v>5.9199899563479701E-2</v>
      </c>
      <c r="AR12" s="14">
        <v>8.2849932510358701E-2</v>
      </c>
      <c r="AS12" s="14">
        <v>5.8087094472176998E-2</v>
      </c>
      <c r="AT12" s="14">
        <v>3.2641973144752097E-2</v>
      </c>
      <c r="AU12" s="14"/>
      <c r="AV12" s="14" t="s">
        <v>84</v>
      </c>
      <c r="AW12" s="14">
        <v>4.7858242304256102E-2</v>
      </c>
      <c r="AX12" s="14">
        <v>7.7820477655367801E-2</v>
      </c>
      <c r="AY12" s="14">
        <v>9.3502716238102496E-2</v>
      </c>
      <c r="AZ12" s="14">
        <v>0.11834184211124001</v>
      </c>
      <c r="BA12" s="14"/>
      <c r="BB12" s="14">
        <v>3.9902093005958802E-2</v>
      </c>
      <c r="BC12" s="14">
        <v>6.0159888293567103E-2</v>
      </c>
      <c r="BD12" s="14">
        <v>1.2093753893161901E-2</v>
      </c>
      <c r="BE12" s="14"/>
      <c r="BF12" s="14">
        <v>4.1901298318778001E-2</v>
      </c>
    </row>
    <row r="13" spans="2:58" x14ac:dyDescent="0.35">
      <c r="B13" s="15" t="s">
        <v>221</v>
      </c>
      <c r="C13" s="14">
        <v>2.33032477945645E-2</v>
      </c>
      <c r="D13" s="14">
        <v>3.11851376626638E-2</v>
      </c>
      <c r="E13" s="14">
        <v>1.56603375365507E-2</v>
      </c>
      <c r="F13" s="14"/>
      <c r="G13" s="14">
        <v>3.9163133528507497E-2</v>
      </c>
      <c r="H13" s="14">
        <v>2.6971385028366102E-2</v>
      </c>
      <c r="I13" s="14">
        <v>3.2946681357778902E-2</v>
      </c>
      <c r="J13" s="14">
        <v>2.53606029490939E-2</v>
      </c>
      <c r="K13" s="14">
        <v>6.6936393183305801E-3</v>
      </c>
      <c r="L13" s="14">
        <v>1.14218758807655E-2</v>
      </c>
      <c r="M13" s="14"/>
      <c r="N13" s="14">
        <v>4.3456290109422098E-2</v>
      </c>
      <c r="O13" s="14">
        <v>1.8744807282477498E-2</v>
      </c>
      <c r="P13" s="14">
        <v>1.3223837892115399E-2</v>
      </c>
      <c r="Q13" s="14">
        <v>1.5536890197940601E-2</v>
      </c>
      <c r="R13" s="14"/>
      <c r="S13" s="14">
        <v>5.7791493088339203E-2</v>
      </c>
      <c r="T13" s="14">
        <v>1.90063493629186E-2</v>
      </c>
      <c r="U13" s="14">
        <v>1.76911963815812E-2</v>
      </c>
      <c r="V13" s="14">
        <v>2.6102796587909202E-2</v>
      </c>
      <c r="W13" s="14">
        <v>1.2443562411707699E-2</v>
      </c>
      <c r="X13" s="14">
        <v>2.6811983293765801E-2</v>
      </c>
      <c r="Y13" s="14">
        <v>3.0084591066001701E-2</v>
      </c>
      <c r="Z13" s="14">
        <v>2.47132043045107E-2</v>
      </c>
      <c r="AA13" s="14">
        <v>4.7098487045994604E-3</v>
      </c>
      <c r="AB13" s="14">
        <v>9.8242913148247502E-3</v>
      </c>
      <c r="AC13" s="14">
        <v>1.7668281748827501E-2</v>
      </c>
      <c r="AD13" s="14">
        <v>0</v>
      </c>
      <c r="AE13" s="14"/>
      <c r="AF13" s="14">
        <v>2.64421349444839E-2</v>
      </c>
      <c r="AG13" s="14">
        <v>1.59845574443916E-2</v>
      </c>
      <c r="AH13" s="14">
        <v>2.8469888391883299E-2</v>
      </c>
      <c r="AI13" s="14"/>
      <c r="AJ13" s="14">
        <v>2.4744629846908599E-2</v>
      </c>
      <c r="AK13" s="14">
        <v>2.6053510476101001E-2</v>
      </c>
      <c r="AL13" s="14">
        <v>7.5805352829862501E-3</v>
      </c>
      <c r="AM13" s="14">
        <v>0</v>
      </c>
      <c r="AN13" s="14">
        <v>1.7642299154029598E-2</v>
      </c>
      <c r="AO13" s="14"/>
      <c r="AP13" s="14">
        <v>3.9171975825414103E-2</v>
      </c>
      <c r="AQ13" s="14">
        <v>2.7938097471715901E-2</v>
      </c>
      <c r="AR13" s="14">
        <v>7.1641260832127204E-3</v>
      </c>
      <c r="AS13" s="14">
        <v>1.56570117328011E-2</v>
      </c>
      <c r="AT13" s="14">
        <v>1.48817775253054E-2</v>
      </c>
      <c r="AU13" s="14"/>
      <c r="AV13" s="14" t="s">
        <v>84</v>
      </c>
      <c r="AW13" s="14">
        <v>1.9315606381339601E-2</v>
      </c>
      <c r="AX13" s="14">
        <v>1.7506213940640201E-2</v>
      </c>
      <c r="AY13" s="14">
        <v>6.1460382077615797E-2</v>
      </c>
      <c r="AZ13" s="14">
        <v>4.8765533821733799E-2</v>
      </c>
      <c r="BA13" s="14"/>
      <c r="BB13" s="14">
        <v>2.5763211945665099E-2</v>
      </c>
      <c r="BC13" s="14">
        <v>0</v>
      </c>
      <c r="BD13" s="14">
        <v>1.26056676094503E-2</v>
      </c>
      <c r="BE13" s="14"/>
      <c r="BF13" s="14">
        <v>1.3284321090479599E-2</v>
      </c>
    </row>
    <row r="14" spans="2:58" x14ac:dyDescent="0.35">
      <c r="B14" s="15" t="s">
        <v>141</v>
      </c>
      <c r="C14" s="20">
        <v>2.6119329094516499E-2</v>
      </c>
      <c r="D14" s="20">
        <v>2.41724161802142E-2</v>
      </c>
      <c r="E14" s="20">
        <v>2.8101333276993299E-2</v>
      </c>
      <c r="F14" s="20"/>
      <c r="G14" s="20">
        <v>4.7425376653796099E-2</v>
      </c>
      <c r="H14" s="20">
        <v>2.4888528102500401E-2</v>
      </c>
      <c r="I14" s="20">
        <v>3.55725015076346E-2</v>
      </c>
      <c r="J14" s="20">
        <v>1.4527864844344301E-2</v>
      </c>
      <c r="K14" s="20">
        <v>1.6569138592698301E-2</v>
      </c>
      <c r="L14" s="20">
        <v>2.1128922678933199E-2</v>
      </c>
      <c r="M14" s="20"/>
      <c r="N14" s="20">
        <v>2.5918943159919001E-2</v>
      </c>
      <c r="O14" s="20">
        <v>2.00822191904199E-2</v>
      </c>
      <c r="P14" s="20">
        <v>2.2464817938173499E-2</v>
      </c>
      <c r="Q14" s="20">
        <v>3.6312932937102797E-2</v>
      </c>
      <c r="R14" s="20"/>
      <c r="S14" s="20">
        <v>2.9164794851431999E-2</v>
      </c>
      <c r="T14" s="20">
        <v>2.95500564201145E-2</v>
      </c>
      <c r="U14" s="20">
        <v>1.3023248030650299E-2</v>
      </c>
      <c r="V14" s="20">
        <v>2.2404747728425E-2</v>
      </c>
      <c r="W14" s="20">
        <v>1.26832848402677E-2</v>
      </c>
      <c r="X14" s="20">
        <v>3.2555156462365599E-2</v>
      </c>
      <c r="Y14" s="20">
        <v>2.2738645173249101E-2</v>
      </c>
      <c r="Z14" s="20">
        <v>4.6245210637496502E-2</v>
      </c>
      <c r="AA14" s="20">
        <v>2.1870958112392799E-2</v>
      </c>
      <c r="AB14" s="20">
        <v>1.6922362312106198E-2</v>
      </c>
      <c r="AC14" s="20">
        <v>5.55115142889228E-2</v>
      </c>
      <c r="AD14" s="20">
        <v>3.1539414945363997E-2</v>
      </c>
      <c r="AE14" s="20"/>
      <c r="AF14" s="20">
        <v>2.5569392992707898E-2</v>
      </c>
      <c r="AG14" s="20">
        <v>1.67127708867108E-2</v>
      </c>
      <c r="AH14" s="20">
        <v>3.3733257022142901E-2</v>
      </c>
      <c r="AI14" s="20"/>
      <c r="AJ14" s="20">
        <v>2.1062362497676301E-2</v>
      </c>
      <c r="AK14" s="20">
        <v>1.92855532901898E-2</v>
      </c>
      <c r="AL14" s="20">
        <v>0</v>
      </c>
      <c r="AM14" s="20">
        <v>0</v>
      </c>
      <c r="AN14" s="20">
        <v>5.6859600956490702E-2</v>
      </c>
      <c r="AO14" s="20"/>
      <c r="AP14" s="20">
        <v>2.9491367983367801E-2</v>
      </c>
      <c r="AQ14" s="20">
        <v>2.41807158381948E-2</v>
      </c>
      <c r="AR14" s="20">
        <v>0</v>
      </c>
      <c r="AS14" s="20">
        <v>8.4834897399827594E-3</v>
      </c>
      <c r="AT14" s="20">
        <v>5.2779903316123901E-2</v>
      </c>
      <c r="AU14" s="20"/>
      <c r="AV14" s="20" t="s">
        <v>84</v>
      </c>
      <c r="AW14" s="20">
        <v>2.09965243636571E-2</v>
      </c>
      <c r="AX14" s="20">
        <v>2.83480456882041E-2</v>
      </c>
      <c r="AY14" s="20">
        <v>2.3720444276923099E-2</v>
      </c>
      <c r="AZ14" s="20">
        <v>0</v>
      </c>
      <c r="BA14" s="20"/>
      <c r="BB14" s="20">
        <v>1.9705240706570801E-2</v>
      </c>
      <c r="BC14" s="20">
        <v>6.9359643186612998E-3</v>
      </c>
      <c r="BD14" s="20">
        <v>0</v>
      </c>
      <c r="BE14" s="20"/>
      <c r="BF14" s="20">
        <v>1.17690084736931E-2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227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217</v>
      </c>
      <c r="C9" s="14">
        <v>0.49095144646165501</v>
      </c>
      <c r="D9" s="14">
        <v>0.437752068976625</v>
      </c>
      <c r="E9" s="14">
        <v>0.54149913333168798</v>
      </c>
      <c r="F9" s="14"/>
      <c r="G9" s="14">
        <v>0.40508463924330801</v>
      </c>
      <c r="H9" s="14">
        <v>0.40081002546107197</v>
      </c>
      <c r="I9" s="14">
        <v>0.49818907638666399</v>
      </c>
      <c r="J9" s="14">
        <v>0.55233453993912196</v>
      </c>
      <c r="K9" s="14">
        <v>0.56528045084880696</v>
      </c>
      <c r="L9" s="14">
        <v>0.51547018022527902</v>
      </c>
      <c r="M9" s="14"/>
      <c r="N9" s="14">
        <v>0.43351169760066299</v>
      </c>
      <c r="O9" s="14">
        <v>0.51471530718470504</v>
      </c>
      <c r="P9" s="14">
        <v>0.49262552051914898</v>
      </c>
      <c r="Q9" s="14">
        <v>0.527982305016505</v>
      </c>
      <c r="R9" s="14"/>
      <c r="S9" s="14">
        <v>0.37010827438740002</v>
      </c>
      <c r="T9" s="14">
        <v>0.50692540044768497</v>
      </c>
      <c r="U9" s="14">
        <v>0.486499941627968</v>
      </c>
      <c r="V9" s="14">
        <v>0.49514077335081402</v>
      </c>
      <c r="W9" s="14">
        <v>0.50968738367625199</v>
      </c>
      <c r="X9" s="14">
        <v>0.50418078343296002</v>
      </c>
      <c r="Y9" s="14">
        <v>0.50621663437242204</v>
      </c>
      <c r="Z9" s="14">
        <v>0.448110030673667</v>
      </c>
      <c r="AA9" s="14">
        <v>0.54028890890964298</v>
      </c>
      <c r="AB9" s="14">
        <v>0.46746953121018298</v>
      </c>
      <c r="AC9" s="14">
        <v>0.538392022190474</v>
      </c>
      <c r="AD9" s="14">
        <v>0.730243260839748</v>
      </c>
      <c r="AE9" s="14"/>
      <c r="AF9" s="14">
        <v>0.51646423607259195</v>
      </c>
      <c r="AG9" s="14">
        <v>0.50126232236805301</v>
      </c>
      <c r="AH9" s="14">
        <v>0.41658804587818898</v>
      </c>
      <c r="AI9" s="14"/>
      <c r="AJ9" s="14">
        <v>0.453590359509913</v>
      </c>
      <c r="AK9" s="14">
        <v>0.51414507849294</v>
      </c>
      <c r="AL9" s="14">
        <v>0.51152247910190796</v>
      </c>
      <c r="AM9" s="14">
        <v>0.76049412709325603</v>
      </c>
      <c r="AN9" s="14">
        <v>0.473947892620455</v>
      </c>
      <c r="AO9" s="14"/>
      <c r="AP9" s="14">
        <v>0.319812934640688</v>
      </c>
      <c r="AQ9" s="14">
        <v>0.51130984088676201</v>
      </c>
      <c r="AR9" s="14">
        <v>0.51628419060591701</v>
      </c>
      <c r="AS9" s="14">
        <v>0.63352056683520197</v>
      </c>
      <c r="AT9" s="14">
        <v>0.49043276357503301</v>
      </c>
      <c r="AU9" s="14"/>
      <c r="AV9" s="14" t="s">
        <v>84</v>
      </c>
      <c r="AW9" s="14">
        <v>0.52445968019589595</v>
      </c>
      <c r="AX9" s="14">
        <v>0.48331114477444098</v>
      </c>
      <c r="AY9" s="14">
        <v>0.36608191394246797</v>
      </c>
      <c r="AZ9" s="14">
        <v>0.240329682500044</v>
      </c>
      <c r="BA9" s="14"/>
      <c r="BB9" s="14">
        <v>0.51032154729600998</v>
      </c>
      <c r="BC9" s="14">
        <v>0.63345604549365997</v>
      </c>
      <c r="BD9" s="14">
        <v>0.52940200255149805</v>
      </c>
      <c r="BE9" s="14"/>
      <c r="BF9" s="14">
        <v>0.56743769371219799</v>
      </c>
    </row>
    <row r="10" spans="2:58" x14ac:dyDescent="0.35">
      <c r="B10" s="15" t="s">
        <v>218</v>
      </c>
      <c r="C10" s="14">
        <v>0.217630745903404</v>
      </c>
      <c r="D10" s="14">
        <v>0.23035266772117999</v>
      </c>
      <c r="E10" s="14">
        <v>0.20582610956668801</v>
      </c>
      <c r="F10" s="14"/>
      <c r="G10" s="14">
        <v>0.25158717836670302</v>
      </c>
      <c r="H10" s="14">
        <v>0.189254707156122</v>
      </c>
      <c r="I10" s="14">
        <v>0.212047902650112</v>
      </c>
      <c r="J10" s="14">
        <v>0.20769107528722999</v>
      </c>
      <c r="K10" s="14">
        <v>0.182658582297858</v>
      </c>
      <c r="L10" s="14">
        <v>0.25425204347806402</v>
      </c>
      <c r="M10" s="14"/>
      <c r="N10" s="14">
        <v>0.241758831218923</v>
      </c>
      <c r="O10" s="14">
        <v>0.23587545007951299</v>
      </c>
      <c r="P10" s="14">
        <v>0.206042409701401</v>
      </c>
      <c r="Q10" s="14">
        <v>0.18472861658251699</v>
      </c>
      <c r="R10" s="14"/>
      <c r="S10" s="14">
        <v>0.22584802745171001</v>
      </c>
      <c r="T10" s="14">
        <v>0.20080611679156199</v>
      </c>
      <c r="U10" s="14">
        <v>0.22723604647682999</v>
      </c>
      <c r="V10" s="14">
        <v>0.23983440217833199</v>
      </c>
      <c r="W10" s="14">
        <v>0.20115576730937401</v>
      </c>
      <c r="X10" s="14">
        <v>0.20800817593335799</v>
      </c>
      <c r="Y10" s="14">
        <v>0.19662558462385399</v>
      </c>
      <c r="Z10" s="14">
        <v>0.30094752468651398</v>
      </c>
      <c r="AA10" s="14">
        <v>0.19560412649689499</v>
      </c>
      <c r="AB10" s="14">
        <v>0.250403250221926</v>
      </c>
      <c r="AC10" s="14">
        <v>0.24791020054031601</v>
      </c>
      <c r="AD10" s="14">
        <v>0.103740692442004</v>
      </c>
      <c r="AE10" s="14"/>
      <c r="AF10" s="14">
        <v>0.19127154580741801</v>
      </c>
      <c r="AG10" s="14">
        <v>0.217927761086702</v>
      </c>
      <c r="AH10" s="14">
        <v>0.277874832531047</v>
      </c>
      <c r="AI10" s="14"/>
      <c r="AJ10" s="14">
        <v>0.227012045901473</v>
      </c>
      <c r="AK10" s="14">
        <v>0.19202352228319899</v>
      </c>
      <c r="AL10" s="14">
        <v>0.23327142282656901</v>
      </c>
      <c r="AM10" s="14">
        <v>7.2962718892349093E-2</v>
      </c>
      <c r="AN10" s="14">
        <v>0.222278208424776</v>
      </c>
      <c r="AO10" s="14"/>
      <c r="AP10" s="14">
        <v>0.25694923186355301</v>
      </c>
      <c r="AQ10" s="14">
        <v>0.19780444808953501</v>
      </c>
      <c r="AR10" s="14">
        <v>0.23388850130073899</v>
      </c>
      <c r="AS10" s="14">
        <v>0.178028425797191</v>
      </c>
      <c r="AT10" s="14">
        <v>0.24744764721004101</v>
      </c>
      <c r="AU10" s="14"/>
      <c r="AV10" s="14" t="s">
        <v>84</v>
      </c>
      <c r="AW10" s="14">
        <v>0.229320456742479</v>
      </c>
      <c r="AX10" s="14">
        <v>0.21829289706289201</v>
      </c>
      <c r="AY10" s="14">
        <v>0.23636875359416201</v>
      </c>
      <c r="AZ10" s="14">
        <v>0.27084668271093099</v>
      </c>
      <c r="BA10" s="14"/>
      <c r="BB10" s="14">
        <v>0.21057338192869199</v>
      </c>
      <c r="BC10" s="14">
        <v>0.16890375286568399</v>
      </c>
      <c r="BD10" s="14">
        <v>0.238467510316067</v>
      </c>
      <c r="BE10" s="14"/>
      <c r="BF10" s="14">
        <v>0.197500257508646</v>
      </c>
    </row>
    <row r="11" spans="2:58" x14ac:dyDescent="0.35">
      <c r="B11" s="15" t="s">
        <v>219</v>
      </c>
      <c r="C11" s="14">
        <v>0.154707538541666</v>
      </c>
      <c r="D11" s="14">
        <v>0.17261073071239499</v>
      </c>
      <c r="E11" s="14">
        <v>0.13764769591158699</v>
      </c>
      <c r="F11" s="14"/>
      <c r="G11" s="14">
        <v>0.16751683219961999</v>
      </c>
      <c r="H11" s="14">
        <v>0.22783204423401801</v>
      </c>
      <c r="I11" s="14">
        <v>0.14254249340081501</v>
      </c>
      <c r="J11" s="14">
        <v>0.12188220782055301</v>
      </c>
      <c r="K11" s="14">
        <v>0.14983483239456399</v>
      </c>
      <c r="L11" s="14">
        <v>0.12666370737792099</v>
      </c>
      <c r="M11" s="14"/>
      <c r="N11" s="14">
        <v>0.16489322066555501</v>
      </c>
      <c r="O11" s="14">
        <v>0.140849456323318</v>
      </c>
      <c r="P11" s="14">
        <v>0.17195083633630001</v>
      </c>
      <c r="Q11" s="14">
        <v>0.139392954568998</v>
      </c>
      <c r="R11" s="14"/>
      <c r="S11" s="14">
        <v>0.19495717051765099</v>
      </c>
      <c r="T11" s="14">
        <v>0.173731557649556</v>
      </c>
      <c r="U11" s="14">
        <v>0.14377830049315801</v>
      </c>
      <c r="V11" s="14">
        <v>0.13080586906609601</v>
      </c>
      <c r="W11" s="14">
        <v>0.175629329975274</v>
      </c>
      <c r="X11" s="14">
        <v>0.16521230359882</v>
      </c>
      <c r="Y11" s="14">
        <v>0.154309547168656</v>
      </c>
      <c r="Z11" s="14">
        <v>0.16512252162930199</v>
      </c>
      <c r="AA11" s="14">
        <v>0.152067533035771</v>
      </c>
      <c r="AB11" s="14">
        <v>0.128186595249595</v>
      </c>
      <c r="AC11" s="14">
        <v>9.4162066039061895E-2</v>
      </c>
      <c r="AD11" s="14">
        <v>8.21769476436989E-2</v>
      </c>
      <c r="AE11" s="14"/>
      <c r="AF11" s="14">
        <v>0.160714746069435</v>
      </c>
      <c r="AG11" s="14">
        <v>0.14451498772913601</v>
      </c>
      <c r="AH11" s="14">
        <v>0.16760158629970601</v>
      </c>
      <c r="AI11" s="14"/>
      <c r="AJ11" s="14">
        <v>0.17707025197094001</v>
      </c>
      <c r="AK11" s="14">
        <v>0.165463918679117</v>
      </c>
      <c r="AL11" s="14">
        <v>0.12152526580171</v>
      </c>
      <c r="AM11" s="14">
        <v>9.8331418902718695E-2</v>
      </c>
      <c r="AN11" s="14">
        <v>0.15480443142815001</v>
      </c>
      <c r="AO11" s="14"/>
      <c r="AP11" s="14">
        <v>0.25024565936902499</v>
      </c>
      <c r="AQ11" s="14">
        <v>0.14721048057960401</v>
      </c>
      <c r="AR11" s="14">
        <v>0.12828420689009301</v>
      </c>
      <c r="AS11" s="14">
        <v>0.120383332823245</v>
      </c>
      <c r="AT11" s="14">
        <v>0.133118665220362</v>
      </c>
      <c r="AU11" s="14"/>
      <c r="AV11" s="14" t="s">
        <v>84</v>
      </c>
      <c r="AW11" s="14">
        <v>0.13364056093923399</v>
      </c>
      <c r="AX11" s="14">
        <v>0.154027602916843</v>
      </c>
      <c r="AY11" s="14">
        <v>0.19447007409880401</v>
      </c>
      <c r="AZ11" s="14">
        <v>0.23037597267798199</v>
      </c>
      <c r="BA11" s="14"/>
      <c r="BB11" s="14">
        <v>9.0800244140424202E-2</v>
      </c>
      <c r="BC11" s="14">
        <v>0.117457712684475</v>
      </c>
      <c r="BD11" s="14">
        <v>0.148406590339416</v>
      </c>
      <c r="BE11" s="14"/>
      <c r="BF11" s="14">
        <v>0.11831549862372499</v>
      </c>
    </row>
    <row r="12" spans="2:58" x14ac:dyDescent="0.35">
      <c r="B12" s="15" t="s">
        <v>220</v>
      </c>
      <c r="C12" s="14">
        <v>5.2935454204247001E-2</v>
      </c>
      <c r="D12" s="14">
        <v>7.9901273716944402E-2</v>
      </c>
      <c r="E12" s="14">
        <v>2.6708133860819099E-2</v>
      </c>
      <c r="F12" s="14"/>
      <c r="G12" s="14">
        <v>8.0392284720065904E-2</v>
      </c>
      <c r="H12" s="14">
        <v>0.108992061638226</v>
      </c>
      <c r="I12" s="14">
        <v>4.9680660510036501E-2</v>
      </c>
      <c r="J12" s="14">
        <v>3.2754653176453298E-2</v>
      </c>
      <c r="K12" s="14">
        <v>3.0360591612899501E-2</v>
      </c>
      <c r="L12" s="14">
        <v>2.3373039688744299E-2</v>
      </c>
      <c r="M12" s="14"/>
      <c r="N12" s="14">
        <v>6.6451326748885903E-2</v>
      </c>
      <c r="O12" s="14">
        <v>3.8342270533203299E-2</v>
      </c>
      <c r="P12" s="14">
        <v>6.0110308114105199E-2</v>
      </c>
      <c r="Q12" s="14">
        <v>4.6121371698847002E-2</v>
      </c>
      <c r="R12" s="14"/>
      <c r="S12" s="14">
        <v>7.2307586490121298E-2</v>
      </c>
      <c r="T12" s="14">
        <v>4.1096691426566301E-2</v>
      </c>
      <c r="U12" s="14">
        <v>6.1664400744850502E-2</v>
      </c>
      <c r="V12" s="14">
        <v>3.2614271618245198E-2</v>
      </c>
      <c r="W12" s="14">
        <v>5.4726183076407101E-2</v>
      </c>
      <c r="X12" s="14">
        <v>7.7768486051120703E-2</v>
      </c>
      <c r="Y12" s="14">
        <v>4.1866285363054201E-2</v>
      </c>
      <c r="Z12" s="14">
        <v>7.4251778475054001E-2</v>
      </c>
      <c r="AA12" s="14">
        <v>3.90264125297052E-2</v>
      </c>
      <c r="AB12" s="14">
        <v>5.2156194303790197E-2</v>
      </c>
      <c r="AC12" s="14">
        <v>3.8432224606903799E-2</v>
      </c>
      <c r="AD12" s="14">
        <v>5.1418264709473603E-2</v>
      </c>
      <c r="AE12" s="14"/>
      <c r="AF12" s="14">
        <v>4.4269000640424397E-2</v>
      </c>
      <c r="AG12" s="14">
        <v>6.1747298420448501E-2</v>
      </c>
      <c r="AH12" s="14">
        <v>4.9859290348322698E-2</v>
      </c>
      <c r="AI12" s="14"/>
      <c r="AJ12" s="14">
        <v>5.7177124678649903E-2</v>
      </c>
      <c r="AK12" s="14">
        <v>7.2511389583921698E-2</v>
      </c>
      <c r="AL12" s="14">
        <v>2.8257579627665601E-2</v>
      </c>
      <c r="AM12" s="14">
        <v>3.3624074914001399E-2</v>
      </c>
      <c r="AN12" s="14">
        <v>3.2529745788982503E-2</v>
      </c>
      <c r="AO12" s="14"/>
      <c r="AP12" s="14">
        <v>7.81361199892497E-2</v>
      </c>
      <c r="AQ12" s="14">
        <v>6.5834454714737201E-2</v>
      </c>
      <c r="AR12" s="14">
        <v>2.9625688751329801E-2</v>
      </c>
      <c r="AS12" s="14">
        <v>3.29529002933912E-2</v>
      </c>
      <c r="AT12" s="14">
        <v>1.5450965078375E-2</v>
      </c>
      <c r="AU12" s="14"/>
      <c r="AV12" s="14" t="s">
        <v>84</v>
      </c>
      <c r="AW12" s="14">
        <v>4.7295498554617101E-2</v>
      </c>
      <c r="AX12" s="14">
        <v>6.0303191179451002E-2</v>
      </c>
      <c r="AY12" s="14">
        <v>8.2280886612347406E-2</v>
      </c>
      <c r="AZ12" s="14">
        <v>8.3711635065955498E-2</v>
      </c>
      <c r="BA12" s="14"/>
      <c r="BB12" s="14">
        <v>8.5404505851702603E-2</v>
      </c>
      <c r="BC12" s="14">
        <v>3.7410165322714399E-2</v>
      </c>
      <c r="BD12" s="14">
        <v>1.24116388464063E-2</v>
      </c>
      <c r="BE12" s="14"/>
      <c r="BF12" s="14">
        <v>4.1694618037352499E-2</v>
      </c>
    </row>
    <row r="13" spans="2:58" x14ac:dyDescent="0.35">
      <c r="B13" s="15" t="s">
        <v>221</v>
      </c>
      <c r="C13" s="14">
        <v>1.9037136835489799E-2</v>
      </c>
      <c r="D13" s="14">
        <v>2.7531203290065E-2</v>
      </c>
      <c r="E13" s="14">
        <v>1.0782669911309099E-2</v>
      </c>
      <c r="F13" s="14"/>
      <c r="G13" s="14">
        <v>2.86667332742837E-2</v>
      </c>
      <c r="H13" s="14">
        <v>3.04372608227363E-2</v>
      </c>
      <c r="I13" s="14">
        <v>3.2603751615823302E-2</v>
      </c>
      <c r="J13" s="14">
        <v>1.39420905702742E-2</v>
      </c>
      <c r="K13" s="14">
        <v>1.04278705693673E-2</v>
      </c>
      <c r="L13" s="14">
        <v>2.27892553007575E-3</v>
      </c>
      <c r="M13" s="14"/>
      <c r="N13" s="14">
        <v>3.2903045612243498E-2</v>
      </c>
      <c r="O13" s="14">
        <v>1.53162592499332E-2</v>
      </c>
      <c r="P13" s="14">
        <v>9.7365502334507397E-3</v>
      </c>
      <c r="Q13" s="14">
        <v>1.64385626560253E-2</v>
      </c>
      <c r="R13" s="14"/>
      <c r="S13" s="14">
        <v>5.20140857818377E-2</v>
      </c>
      <c r="T13" s="14">
        <v>1.13481231337473E-2</v>
      </c>
      <c r="U13" s="14">
        <v>1.2693957924120199E-2</v>
      </c>
      <c r="V13" s="14">
        <v>1.64364451393464E-2</v>
      </c>
      <c r="W13" s="14">
        <v>6.50937337522468E-3</v>
      </c>
      <c r="X13" s="14">
        <v>1.1431606327572201E-2</v>
      </c>
      <c r="Y13" s="14">
        <v>2.4680621737073801E-2</v>
      </c>
      <c r="Z13" s="14">
        <v>0</v>
      </c>
      <c r="AA13" s="14">
        <v>8.1609399267745797E-3</v>
      </c>
      <c r="AB13" s="14">
        <v>2.2882764198980499E-2</v>
      </c>
      <c r="AC13" s="14">
        <v>2.7018879160649899E-2</v>
      </c>
      <c r="AD13" s="14">
        <v>0</v>
      </c>
      <c r="AE13" s="14"/>
      <c r="AF13" s="14">
        <v>1.4559866005102701E-2</v>
      </c>
      <c r="AG13" s="14">
        <v>2.1512952927203899E-2</v>
      </c>
      <c r="AH13" s="14">
        <v>3.07880887710737E-2</v>
      </c>
      <c r="AI13" s="14"/>
      <c r="AJ13" s="14">
        <v>1.77716678713708E-2</v>
      </c>
      <c r="AK13" s="14">
        <v>1.54146852735371E-2</v>
      </c>
      <c r="AL13" s="14">
        <v>3.83429877412967E-2</v>
      </c>
      <c r="AM13" s="14">
        <v>0</v>
      </c>
      <c r="AN13" s="14">
        <v>2.11069946764826E-2</v>
      </c>
      <c r="AO13" s="14"/>
      <c r="AP13" s="14">
        <v>2.1646871027912799E-2</v>
      </c>
      <c r="AQ13" s="14">
        <v>1.9115613523327898E-2</v>
      </c>
      <c r="AR13" s="14">
        <v>3.8728329129267401E-2</v>
      </c>
      <c r="AS13" s="14">
        <v>3.57578574909026E-3</v>
      </c>
      <c r="AT13" s="14">
        <v>1.54484614385016E-2</v>
      </c>
      <c r="AU13" s="14"/>
      <c r="AV13" s="14" t="s">
        <v>84</v>
      </c>
      <c r="AW13" s="14">
        <v>1.01571360085053E-2</v>
      </c>
      <c r="AX13" s="14">
        <v>1.6475375453407999E-2</v>
      </c>
      <c r="AY13" s="14">
        <v>6.6271163556903601E-2</v>
      </c>
      <c r="AZ13" s="14">
        <v>8.3908620748494395E-2</v>
      </c>
      <c r="BA13" s="14"/>
      <c r="BB13" s="14">
        <v>2.1054903716727299E-2</v>
      </c>
      <c r="BC13" s="14">
        <v>0</v>
      </c>
      <c r="BD13" s="14">
        <v>1.26056676094503E-2</v>
      </c>
      <c r="BE13" s="14"/>
      <c r="BF13" s="14">
        <v>1.43865591124372E-2</v>
      </c>
    </row>
    <row r="14" spans="2:58" x14ac:dyDescent="0.35">
      <c r="B14" s="15" t="s">
        <v>141</v>
      </c>
      <c r="C14" s="20">
        <v>6.4737678053537195E-2</v>
      </c>
      <c r="D14" s="20">
        <v>5.1852055582791101E-2</v>
      </c>
      <c r="E14" s="20">
        <v>7.7536257417908802E-2</v>
      </c>
      <c r="F14" s="20"/>
      <c r="G14" s="20">
        <v>6.6752332196019198E-2</v>
      </c>
      <c r="H14" s="20">
        <v>4.2673900687826297E-2</v>
      </c>
      <c r="I14" s="20">
        <v>6.4936115436549799E-2</v>
      </c>
      <c r="J14" s="20">
        <v>7.1395433206368195E-2</v>
      </c>
      <c r="K14" s="20">
        <v>6.14376722765042E-2</v>
      </c>
      <c r="L14" s="20">
        <v>7.7962103699916505E-2</v>
      </c>
      <c r="M14" s="20"/>
      <c r="N14" s="20">
        <v>6.0481878153730698E-2</v>
      </c>
      <c r="O14" s="20">
        <v>5.4901256629327398E-2</v>
      </c>
      <c r="P14" s="20">
        <v>5.9534375095594401E-2</v>
      </c>
      <c r="Q14" s="20">
        <v>8.5336189477107902E-2</v>
      </c>
      <c r="R14" s="20"/>
      <c r="S14" s="20">
        <v>8.4764855371280298E-2</v>
      </c>
      <c r="T14" s="20">
        <v>6.6092110550884195E-2</v>
      </c>
      <c r="U14" s="20">
        <v>6.8127352733073507E-2</v>
      </c>
      <c r="V14" s="20">
        <v>8.51682386471663E-2</v>
      </c>
      <c r="W14" s="20">
        <v>5.2291962587468099E-2</v>
      </c>
      <c r="X14" s="20">
        <v>3.3398644656168701E-2</v>
      </c>
      <c r="Y14" s="20">
        <v>7.6301326734939598E-2</v>
      </c>
      <c r="Z14" s="20">
        <v>1.15681445354626E-2</v>
      </c>
      <c r="AA14" s="20">
        <v>6.4852079101210894E-2</v>
      </c>
      <c r="AB14" s="20">
        <v>7.8901664815525005E-2</v>
      </c>
      <c r="AC14" s="20">
        <v>5.4084607462595198E-2</v>
      </c>
      <c r="AD14" s="20">
        <v>3.2420834365075299E-2</v>
      </c>
      <c r="AE14" s="20"/>
      <c r="AF14" s="20">
        <v>7.2720605405027394E-2</v>
      </c>
      <c r="AG14" s="20">
        <v>5.3034677468456901E-2</v>
      </c>
      <c r="AH14" s="20">
        <v>5.7288156171660901E-2</v>
      </c>
      <c r="AI14" s="20"/>
      <c r="AJ14" s="20">
        <v>6.73785500676536E-2</v>
      </c>
      <c r="AK14" s="20">
        <v>4.0441405687284701E-2</v>
      </c>
      <c r="AL14" s="20">
        <v>6.7080264900851103E-2</v>
      </c>
      <c r="AM14" s="20">
        <v>3.4587660197674598E-2</v>
      </c>
      <c r="AN14" s="20">
        <v>9.5332727061153102E-2</v>
      </c>
      <c r="AO14" s="20"/>
      <c r="AP14" s="20">
        <v>7.3209183109570794E-2</v>
      </c>
      <c r="AQ14" s="20">
        <v>5.8725162206033799E-2</v>
      </c>
      <c r="AR14" s="20">
        <v>5.3189083322654498E-2</v>
      </c>
      <c r="AS14" s="20">
        <v>3.1538988501880902E-2</v>
      </c>
      <c r="AT14" s="20">
        <v>9.8101497477687399E-2</v>
      </c>
      <c r="AU14" s="20"/>
      <c r="AV14" s="20" t="s">
        <v>84</v>
      </c>
      <c r="AW14" s="20">
        <v>5.5126667559268698E-2</v>
      </c>
      <c r="AX14" s="20">
        <v>6.7589788612965093E-2</v>
      </c>
      <c r="AY14" s="20">
        <v>5.4527208195314703E-2</v>
      </c>
      <c r="AZ14" s="20">
        <v>9.0827406296592902E-2</v>
      </c>
      <c r="BA14" s="20"/>
      <c r="BB14" s="20">
        <v>8.1845417066444506E-2</v>
      </c>
      <c r="BC14" s="20">
        <v>4.2772323633465399E-2</v>
      </c>
      <c r="BD14" s="20">
        <v>5.8706590337161503E-2</v>
      </c>
      <c r="BE14" s="20"/>
      <c r="BF14" s="20">
        <v>6.0665373005641503E-2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228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217</v>
      </c>
      <c r="C9" s="14">
        <v>0.51090090409668598</v>
      </c>
      <c r="D9" s="14">
        <v>0.464798708405048</v>
      </c>
      <c r="E9" s="14">
        <v>0.55456354388960105</v>
      </c>
      <c r="F9" s="14"/>
      <c r="G9" s="14">
        <v>0.40007315484035999</v>
      </c>
      <c r="H9" s="14">
        <v>0.40535936369318398</v>
      </c>
      <c r="I9" s="14">
        <v>0.51042025321706197</v>
      </c>
      <c r="J9" s="14">
        <v>0.56766334384911399</v>
      </c>
      <c r="K9" s="14">
        <v>0.61037236372564296</v>
      </c>
      <c r="L9" s="14">
        <v>0.55768047135050403</v>
      </c>
      <c r="M9" s="14"/>
      <c r="N9" s="14">
        <v>0.44873005306086899</v>
      </c>
      <c r="O9" s="14">
        <v>0.56957642508363304</v>
      </c>
      <c r="P9" s="14">
        <v>0.5142774171633</v>
      </c>
      <c r="Q9" s="14">
        <v>0.51162701922736298</v>
      </c>
      <c r="R9" s="14"/>
      <c r="S9" s="14">
        <v>0.29885233549919099</v>
      </c>
      <c r="T9" s="14">
        <v>0.51428942987147497</v>
      </c>
      <c r="U9" s="14">
        <v>0.623391519558948</v>
      </c>
      <c r="V9" s="14">
        <v>0.58209093899242204</v>
      </c>
      <c r="W9" s="14">
        <v>0.54540724149796505</v>
      </c>
      <c r="X9" s="14">
        <v>0.49943901008854802</v>
      </c>
      <c r="Y9" s="14">
        <v>0.56833791213513696</v>
      </c>
      <c r="Z9" s="14">
        <v>0.53041139216955702</v>
      </c>
      <c r="AA9" s="14">
        <v>0.58627493075502501</v>
      </c>
      <c r="AB9" s="14">
        <v>0.48694159739133203</v>
      </c>
      <c r="AC9" s="14">
        <v>0.52074166049301895</v>
      </c>
      <c r="AD9" s="14">
        <v>0.52765915426868504</v>
      </c>
      <c r="AE9" s="14"/>
      <c r="AF9" s="14">
        <v>0.56703708203242398</v>
      </c>
      <c r="AG9" s="14">
        <v>0.50190908571716597</v>
      </c>
      <c r="AH9" s="14">
        <v>0.447711413710846</v>
      </c>
      <c r="AI9" s="14"/>
      <c r="AJ9" s="14">
        <v>0.50168022693729497</v>
      </c>
      <c r="AK9" s="14">
        <v>0.54394977922272003</v>
      </c>
      <c r="AL9" s="14">
        <v>0.50297004730571504</v>
      </c>
      <c r="AM9" s="14">
        <v>0.78867205632542203</v>
      </c>
      <c r="AN9" s="14">
        <v>0.47208067506342299</v>
      </c>
      <c r="AO9" s="14"/>
      <c r="AP9" s="14">
        <v>0.37836614809804497</v>
      </c>
      <c r="AQ9" s="14">
        <v>0.52905815681568702</v>
      </c>
      <c r="AR9" s="14">
        <v>0.49642118803105501</v>
      </c>
      <c r="AS9" s="14">
        <v>0.63139682273173703</v>
      </c>
      <c r="AT9" s="14">
        <v>0.534143607285537</v>
      </c>
      <c r="AU9" s="14"/>
      <c r="AV9" s="14" t="s">
        <v>84</v>
      </c>
      <c r="AW9" s="14">
        <v>0.55556236032808104</v>
      </c>
      <c r="AX9" s="14">
        <v>0.44630375475789302</v>
      </c>
      <c r="AY9" s="14">
        <v>0.40888581541215702</v>
      </c>
      <c r="AZ9" s="14">
        <v>0.30694698297884399</v>
      </c>
      <c r="BA9" s="14"/>
      <c r="BB9" s="14">
        <v>0.537450764647322</v>
      </c>
      <c r="BC9" s="14">
        <v>0.62135711708635799</v>
      </c>
      <c r="BD9" s="14">
        <v>0.55149151459815704</v>
      </c>
      <c r="BE9" s="14"/>
      <c r="BF9" s="14">
        <v>0.586038242820898</v>
      </c>
    </row>
    <row r="10" spans="2:58" x14ac:dyDescent="0.35">
      <c r="B10" s="15" t="s">
        <v>218</v>
      </c>
      <c r="C10" s="14">
        <v>0.19457087115301999</v>
      </c>
      <c r="D10" s="14">
        <v>0.18922592178450701</v>
      </c>
      <c r="E10" s="14">
        <v>0.20037495147749401</v>
      </c>
      <c r="F10" s="14"/>
      <c r="G10" s="14">
        <v>0.236619299700982</v>
      </c>
      <c r="H10" s="14">
        <v>0.17069777874066799</v>
      </c>
      <c r="I10" s="14">
        <v>0.187459107942858</v>
      </c>
      <c r="J10" s="14">
        <v>0.19521927798085301</v>
      </c>
      <c r="K10" s="14">
        <v>0.175332029526925</v>
      </c>
      <c r="L10" s="14">
        <v>0.20418317914561801</v>
      </c>
      <c r="M10" s="14"/>
      <c r="N10" s="14">
        <v>0.20892408411840499</v>
      </c>
      <c r="O10" s="14">
        <v>0.190863015845852</v>
      </c>
      <c r="P10" s="14">
        <v>0.181394323745697</v>
      </c>
      <c r="Q10" s="14">
        <v>0.196106025186394</v>
      </c>
      <c r="R10" s="14"/>
      <c r="S10" s="14">
        <v>0.210741729352802</v>
      </c>
      <c r="T10" s="14">
        <v>0.23165400360185801</v>
      </c>
      <c r="U10" s="14">
        <v>0.18202311823635201</v>
      </c>
      <c r="V10" s="14">
        <v>0.13485470733299901</v>
      </c>
      <c r="W10" s="14">
        <v>0.150277932895443</v>
      </c>
      <c r="X10" s="14">
        <v>0.171056399496544</v>
      </c>
      <c r="Y10" s="14">
        <v>0.157775094230788</v>
      </c>
      <c r="Z10" s="14">
        <v>0.21892385440892601</v>
      </c>
      <c r="AA10" s="14">
        <v>0.155605066169129</v>
      </c>
      <c r="AB10" s="14">
        <v>0.28522227269838102</v>
      </c>
      <c r="AC10" s="14">
        <v>0.222815588258124</v>
      </c>
      <c r="AD10" s="14">
        <v>0.23486812066721899</v>
      </c>
      <c r="AE10" s="14"/>
      <c r="AF10" s="14">
        <v>0.15131439011254399</v>
      </c>
      <c r="AG10" s="14">
        <v>0.208884903333277</v>
      </c>
      <c r="AH10" s="14">
        <v>0.21873445917109699</v>
      </c>
      <c r="AI10" s="14"/>
      <c r="AJ10" s="14">
        <v>0.17765183559543801</v>
      </c>
      <c r="AK10" s="14">
        <v>0.16684174985761099</v>
      </c>
      <c r="AL10" s="14">
        <v>0.28058560372422803</v>
      </c>
      <c r="AM10" s="14">
        <v>0.103912424025317</v>
      </c>
      <c r="AN10" s="14">
        <v>0.20133064480179999</v>
      </c>
      <c r="AO10" s="14"/>
      <c r="AP10" s="14">
        <v>0.19271023660275599</v>
      </c>
      <c r="AQ10" s="14">
        <v>0.18227888212415899</v>
      </c>
      <c r="AR10" s="14">
        <v>0.22930642991337</v>
      </c>
      <c r="AS10" s="14">
        <v>0.16550746461839</v>
      </c>
      <c r="AT10" s="14">
        <v>0.18660082923450899</v>
      </c>
      <c r="AU10" s="14"/>
      <c r="AV10" s="14" t="s">
        <v>84</v>
      </c>
      <c r="AW10" s="14">
        <v>0.182868069387602</v>
      </c>
      <c r="AX10" s="14">
        <v>0.23503295773008001</v>
      </c>
      <c r="AY10" s="14">
        <v>0.19413567577931601</v>
      </c>
      <c r="AZ10" s="14">
        <v>0.35992962586994898</v>
      </c>
      <c r="BA10" s="14"/>
      <c r="BB10" s="14">
        <v>0.168420331594028</v>
      </c>
      <c r="BC10" s="14">
        <v>0.17860218830345101</v>
      </c>
      <c r="BD10" s="14">
        <v>0.14991508027193301</v>
      </c>
      <c r="BE10" s="14"/>
      <c r="BF10" s="14">
        <v>0.16762666503544399</v>
      </c>
    </row>
    <row r="11" spans="2:58" x14ac:dyDescent="0.35">
      <c r="B11" s="15" t="s">
        <v>219</v>
      </c>
      <c r="C11" s="14">
        <v>0.173321106664969</v>
      </c>
      <c r="D11" s="14">
        <v>0.19409844734460999</v>
      </c>
      <c r="E11" s="14">
        <v>0.153504130426041</v>
      </c>
      <c r="F11" s="14"/>
      <c r="G11" s="14">
        <v>0.162940552791254</v>
      </c>
      <c r="H11" s="14">
        <v>0.24621759484654299</v>
      </c>
      <c r="I11" s="14">
        <v>0.14905635305944401</v>
      </c>
      <c r="J11" s="14">
        <v>0.16262484680976499</v>
      </c>
      <c r="K11" s="14">
        <v>0.152342610211012</v>
      </c>
      <c r="L11" s="14">
        <v>0.16351792866616099</v>
      </c>
      <c r="M11" s="14"/>
      <c r="N11" s="14">
        <v>0.21308095211685299</v>
      </c>
      <c r="O11" s="14">
        <v>0.145102452419023</v>
      </c>
      <c r="P11" s="14">
        <v>0.170219550044443</v>
      </c>
      <c r="Q11" s="14">
        <v>0.163112543652812</v>
      </c>
      <c r="R11" s="14"/>
      <c r="S11" s="14">
        <v>0.23951031010090501</v>
      </c>
      <c r="T11" s="14">
        <v>0.165037077904925</v>
      </c>
      <c r="U11" s="14">
        <v>0.101820914522726</v>
      </c>
      <c r="V11" s="14">
        <v>0.16945834381727301</v>
      </c>
      <c r="W11" s="14">
        <v>0.16699012211640499</v>
      </c>
      <c r="X11" s="14">
        <v>0.18527780137486999</v>
      </c>
      <c r="Y11" s="14">
        <v>0.21550649457368901</v>
      </c>
      <c r="Z11" s="14">
        <v>8.0568180328844496E-2</v>
      </c>
      <c r="AA11" s="14">
        <v>0.177624668301164</v>
      </c>
      <c r="AB11" s="14">
        <v>0.16331422327290299</v>
      </c>
      <c r="AC11" s="14">
        <v>0.115332607946288</v>
      </c>
      <c r="AD11" s="14">
        <v>0.20300151052723001</v>
      </c>
      <c r="AE11" s="14"/>
      <c r="AF11" s="14">
        <v>0.17833329651722901</v>
      </c>
      <c r="AG11" s="14">
        <v>0.16921133269562899</v>
      </c>
      <c r="AH11" s="14">
        <v>0.18412502897248201</v>
      </c>
      <c r="AI11" s="14"/>
      <c r="AJ11" s="14">
        <v>0.198313393322054</v>
      </c>
      <c r="AK11" s="14">
        <v>0.15637538474353399</v>
      </c>
      <c r="AL11" s="14">
        <v>0.15431822173127399</v>
      </c>
      <c r="AM11" s="14">
        <v>7.2827859451586804E-2</v>
      </c>
      <c r="AN11" s="14">
        <v>0.175917483613825</v>
      </c>
      <c r="AO11" s="14"/>
      <c r="AP11" s="14">
        <v>0.25452101977008601</v>
      </c>
      <c r="AQ11" s="14">
        <v>0.149873904967743</v>
      </c>
      <c r="AR11" s="14">
        <v>0.18637139877987199</v>
      </c>
      <c r="AS11" s="14">
        <v>0.14124602271530601</v>
      </c>
      <c r="AT11" s="14">
        <v>0.163441493853558</v>
      </c>
      <c r="AU11" s="14"/>
      <c r="AV11" s="14" t="s">
        <v>84</v>
      </c>
      <c r="AW11" s="14">
        <v>0.143663889955671</v>
      </c>
      <c r="AX11" s="14">
        <v>0.197734478794233</v>
      </c>
      <c r="AY11" s="14">
        <v>0.21437929100841299</v>
      </c>
      <c r="AZ11" s="14">
        <v>7.4334897323753604E-2</v>
      </c>
      <c r="BA11" s="14"/>
      <c r="BB11" s="14">
        <v>0.13473073985554601</v>
      </c>
      <c r="BC11" s="14">
        <v>0.14866971150300101</v>
      </c>
      <c r="BD11" s="14">
        <v>0.20039356357885901</v>
      </c>
      <c r="BE11" s="14"/>
      <c r="BF11" s="14">
        <v>0.15351246906301</v>
      </c>
    </row>
    <row r="12" spans="2:58" x14ac:dyDescent="0.35">
      <c r="B12" s="15" t="s">
        <v>220</v>
      </c>
      <c r="C12" s="14">
        <v>5.0484395228184903E-2</v>
      </c>
      <c r="D12" s="14">
        <v>6.4727271148612597E-2</v>
      </c>
      <c r="E12" s="14">
        <v>3.6698092895353501E-2</v>
      </c>
      <c r="F12" s="14"/>
      <c r="G12" s="14">
        <v>0.108768207600766</v>
      </c>
      <c r="H12" s="14">
        <v>9.8094190571289902E-2</v>
      </c>
      <c r="I12" s="14">
        <v>5.94042016956524E-2</v>
      </c>
      <c r="J12" s="14">
        <v>1.8957625512573299E-2</v>
      </c>
      <c r="K12" s="14">
        <v>1.3277667965757399E-2</v>
      </c>
      <c r="L12" s="14">
        <v>1.64666216629424E-2</v>
      </c>
      <c r="M12" s="14"/>
      <c r="N12" s="14">
        <v>5.3211296819006701E-2</v>
      </c>
      <c r="O12" s="14">
        <v>4.3064725629869002E-2</v>
      </c>
      <c r="P12" s="14">
        <v>6.2699380390599704E-2</v>
      </c>
      <c r="Q12" s="14">
        <v>4.33897430672135E-2</v>
      </c>
      <c r="R12" s="14"/>
      <c r="S12" s="14">
        <v>9.3621089344290698E-2</v>
      </c>
      <c r="T12" s="14">
        <v>3.3156699809982398E-2</v>
      </c>
      <c r="U12" s="14">
        <v>5.4885232282138603E-2</v>
      </c>
      <c r="V12" s="14">
        <v>2.8199129437059999E-2</v>
      </c>
      <c r="W12" s="14">
        <v>6.5670892080357604E-2</v>
      </c>
      <c r="X12" s="14">
        <v>7.2848683867934597E-2</v>
      </c>
      <c r="Y12" s="14">
        <v>1.6505579803341199E-2</v>
      </c>
      <c r="Z12" s="14">
        <v>9.9785470643378504E-2</v>
      </c>
      <c r="AA12" s="14">
        <v>4.0582627361686101E-2</v>
      </c>
      <c r="AB12" s="14">
        <v>2.5642328041664199E-2</v>
      </c>
      <c r="AC12" s="14">
        <v>3.7270425944575303E-2</v>
      </c>
      <c r="AD12" s="14">
        <v>3.4471214536865698E-2</v>
      </c>
      <c r="AE12" s="14"/>
      <c r="AF12" s="14">
        <v>3.1058069282231499E-2</v>
      </c>
      <c r="AG12" s="14">
        <v>6.4725389648973994E-2</v>
      </c>
      <c r="AH12" s="14">
        <v>4.7033334022913098E-2</v>
      </c>
      <c r="AI12" s="14"/>
      <c r="AJ12" s="14">
        <v>4.9696760478938597E-2</v>
      </c>
      <c r="AK12" s="14">
        <v>7.1740098675101005E-2</v>
      </c>
      <c r="AL12" s="14">
        <v>3.4974475975538002E-2</v>
      </c>
      <c r="AM12" s="14">
        <v>0</v>
      </c>
      <c r="AN12" s="14">
        <v>2.58856994234959E-2</v>
      </c>
      <c r="AO12" s="14"/>
      <c r="AP12" s="14">
        <v>7.2283009186713099E-2</v>
      </c>
      <c r="AQ12" s="14">
        <v>7.1337402797041705E-2</v>
      </c>
      <c r="AR12" s="14">
        <v>4.3625103896877203E-2</v>
      </c>
      <c r="AS12" s="14">
        <v>1.67058878260882E-2</v>
      </c>
      <c r="AT12" s="14">
        <v>2.1355454559037802E-2</v>
      </c>
      <c r="AU12" s="14"/>
      <c r="AV12" s="14" t="s">
        <v>84</v>
      </c>
      <c r="AW12" s="14">
        <v>4.8505530291000097E-2</v>
      </c>
      <c r="AX12" s="14">
        <v>4.8559307369392297E-2</v>
      </c>
      <c r="AY12" s="14">
        <v>0.10638355986629799</v>
      </c>
      <c r="AZ12" s="14">
        <v>8.5118699517160806E-2</v>
      </c>
      <c r="BA12" s="14"/>
      <c r="BB12" s="14">
        <v>7.6467524498413E-2</v>
      </c>
      <c r="BC12" s="14">
        <v>1.54525831527115E-2</v>
      </c>
      <c r="BD12" s="14">
        <v>2.75512255536704E-2</v>
      </c>
      <c r="BE12" s="14"/>
      <c r="BF12" s="14">
        <v>3.42503675092833E-2</v>
      </c>
    </row>
    <row r="13" spans="2:58" x14ac:dyDescent="0.35">
      <c r="B13" s="15" t="s">
        <v>221</v>
      </c>
      <c r="C13" s="14">
        <v>1.69933834381631E-2</v>
      </c>
      <c r="D13" s="14">
        <v>2.51159943146716E-2</v>
      </c>
      <c r="E13" s="14">
        <v>9.0963175842861295E-3</v>
      </c>
      <c r="F13" s="14"/>
      <c r="G13" s="14">
        <v>1.7773372848901198E-2</v>
      </c>
      <c r="H13" s="14">
        <v>2.6296142281466098E-2</v>
      </c>
      <c r="I13" s="14">
        <v>3.09569377077079E-2</v>
      </c>
      <c r="J13" s="14">
        <v>1.92318632364138E-2</v>
      </c>
      <c r="K13" s="14">
        <v>7.2680374947997504E-3</v>
      </c>
      <c r="L13" s="14">
        <v>2.27892553007575E-3</v>
      </c>
      <c r="M13" s="14"/>
      <c r="N13" s="14">
        <v>2.45376733071355E-2</v>
      </c>
      <c r="O13" s="14">
        <v>1.0429510918473999E-2</v>
      </c>
      <c r="P13" s="14">
        <v>2.1293839670075001E-2</v>
      </c>
      <c r="Q13" s="14">
        <v>1.2191496383255399E-2</v>
      </c>
      <c r="R13" s="14"/>
      <c r="S13" s="14">
        <v>4.8322200431828097E-2</v>
      </c>
      <c r="T13" s="14">
        <v>1.8947968626257802E-2</v>
      </c>
      <c r="U13" s="14">
        <v>0</v>
      </c>
      <c r="V13" s="14">
        <v>2.2310596114704501E-2</v>
      </c>
      <c r="W13" s="14">
        <v>1.3999660394022799E-2</v>
      </c>
      <c r="X13" s="14">
        <v>2.0865351127639601E-2</v>
      </c>
      <c r="Y13" s="14">
        <v>6.6039285203849602E-3</v>
      </c>
      <c r="Z13" s="14">
        <v>1.1582169117306199E-2</v>
      </c>
      <c r="AA13" s="14">
        <v>4.0061899020535996E-3</v>
      </c>
      <c r="AB13" s="14">
        <v>6.0490927934067299E-3</v>
      </c>
      <c r="AC13" s="14">
        <v>1.8239040704598902E-2</v>
      </c>
      <c r="AD13" s="14">
        <v>0</v>
      </c>
      <c r="AE13" s="14"/>
      <c r="AF13" s="14">
        <v>1.9906981738365099E-2</v>
      </c>
      <c r="AG13" s="14">
        <v>1.51819499541688E-2</v>
      </c>
      <c r="AH13" s="14">
        <v>1.9533625075534401E-2</v>
      </c>
      <c r="AI13" s="14"/>
      <c r="AJ13" s="14">
        <v>1.8398095273296701E-2</v>
      </c>
      <c r="AK13" s="14">
        <v>1.7962469525831099E-2</v>
      </c>
      <c r="AL13" s="14">
        <v>1.1221509165522199E-2</v>
      </c>
      <c r="AM13" s="14">
        <v>0</v>
      </c>
      <c r="AN13" s="14">
        <v>2.1933979262895999E-2</v>
      </c>
      <c r="AO13" s="14"/>
      <c r="AP13" s="14">
        <v>3.3210897506865497E-2</v>
      </c>
      <c r="AQ13" s="14">
        <v>1.51242580864842E-2</v>
      </c>
      <c r="AR13" s="14">
        <v>1.6401747214187402E-2</v>
      </c>
      <c r="AS13" s="14">
        <v>1.12349831877474E-2</v>
      </c>
      <c r="AT13" s="14">
        <v>5.7564296588010098E-3</v>
      </c>
      <c r="AU13" s="14"/>
      <c r="AV13" s="14" t="s">
        <v>84</v>
      </c>
      <c r="AW13" s="14">
        <v>9.7113711097356493E-3</v>
      </c>
      <c r="AX13" s="14">
        <v>1.27386414654605E-2</v>
      </c>
      <c r="AY13" s="14">
        <v>4.2383636972194702E-2</v>
      </c>
      <c r="AZ13" s="14">
        <v>8.3711635065955498E-2</v>
      </c>
      <c r="BA13" s="14"/>
      <c r="BB13" s="14">
        <v>1.58744092639868E-2</v>
      </c>
      <c r="BC13" s="14">
        <v>6.7049149671201498E-3</v>
      </c>
      <c r="BD13" s="14">
        <v>0</v>
      </c>
      <c r="BE13" s="14"/>
      <c r="BF13" s="14">
        <v>1.0113899089254899E-2</v>
      </c>
    </row>
    <row r="14" spans="2:58" x14ac:dyDescent="0.35">
      <c r="B14" s="15" t="s">
        <v>141</v>
      </c>
      <c r="C14" s="20">
        <v>5.3729339418977298E-2</v>
      </c>
      <c r="D14" s="20">
        <v>6.20336570025505E-2</v>
      </c>
      <c r="E14" s="20">
        <v>4.5762963727223903E-2</v>
      </c>
      <c r="F14" s="20"/>
      <c r="G14" s="20">
        <v>7.38254122177361E-2</v>
      </c>
      <c r="H14" s="20">
        <v>5.3334929866849297E-2</v>
      </c>
      <c r="I14" s="20">
        <v>6.2703146377276003E-2</v>
      </c>
      <c r="J14" s="20">
        <v>3.6303042611280797E-2</v>
      </c>
      <c r="K14" s="20">
        <v>4.1407291075861899E-2</v>
      </c>
      <c r="L14" s="20">
        <v>5.5872873644699401E-2</v>
      </c>
      <c r="M14" s="20"/>
      <c r="N14" s="20">
        <v>5.15159405777302E-2</v>
      </c>
      <c r="O14" s="20">
        <v>4.09638701031486E-2</v>
      </c>
      <c r="P14" s="20">
        <v>5.0115488985885498E-2</v>
      </c>
      <c r="Q14" s="20">
        <v>7.3573172482962398E-2</v>
      </c>
      <c r="R14" s="20"/>
      <c r="S14" s="20">
        <v>0.108952335270983</v>
      </c>
      <c r="T14" s="20">
        <v>3.6914820185501199E-2</v>
      </c>
      <c r="U14" s="20">
        <v>3.7879215399835603E-2</v>
      </c>
      <c r="V14" s="20">
        <v>6.3086284305541293E-2</v>
      </c>
      <c r="W14" s="20">
        <v>5.76541510158066E-2</v>
      </c>
      <c r="X14" s="20">
        <v>5.0512754044463801E-2</v>
      </c>
      <c r="Y14" s="20">
        <v>3.5270990736660603E-2</v>
      </c>
      <c r="Z14" s="20">
        <v>5.8728933331988101E-2</v>
      </c>
      <c r="AA14" s="20">
        <v>3.5906517510942801E-2</v>
      </c>
      <c r="AB14" s="20">
        <v>3.2830485802313E-2</v>
      </c>
      <c r="AC14" s="20">
        <v>8.5600676653395394E-2</v>
      </c>
      <c r="AD14" s="20">
        <v>0</v>
      </c>
      <c r="AE14" s="20"/>
      <c r="AF14" s="20">
        <v>5.2350180317207097E-2</v>
      </c>
      <c r="AG14" s="20">
        <v>4.0087338650785703E-2</v>
      </c>
      <c r="AH14" s="20">
        <v>8.2862139047126193E-2</v>
      </c>
      <c r="AI14" s="20"/>
      <c r="AJ14" s="20">
        <v>5.4259688392977699E-2</v>
      </c>
      <c r="AK14" s="20">
        <v>4.3130517975203099E-2</v>
      </c>
      <c r="AL14" s="20">
        <v>1.59301420977217E-2</v>
      </c>
      <c r="AM14" s="20">
        <v>3.4587660197674598E-2</v>
      </c>
      <c r="AN14" s="20">
        <v>0.10285151783455999</v>
      </c>
      <c r="AO14" s="20"/>
      <c r="AP14" s="20">
        <v>6.8908688835534193E-2</v>
      </c>
      <c r="AQ14" s="20">
        <v>5.2327395208884499E-2</v>
      </c>
      <c r="AR14" s="20">
        <v>2.7874132164638101E-2</v>
      </c>
      <c r="AS14" s="20">
        <v>3.3908818920730797E-2</v>
      </c>
      <c r="AT14" s="20">
        <v>8.8702185408557399E-2</v>
      </c>
      <c r="AU14" s="20"/>
      <c r="AV14" s="20" t="s">
        <v>84</v>
      </c>
      <c r="AW14" s="20">
        <v>5.9688778927910399E-2</v>
      </c>
      <c r="AX14" s="20">
        <v>5.9630859882941499E-2</v>
      </c>
      <c r="AY14" s="20">
        <v>3.3832020961620003E-2</v>
      </c>
      <c r="AZ14" s="20">
        <v>8.9958159244337504E-2</v>
      </c>
      <c r="BA14" s="20"/>
      <c r="BB14" s="20">
        <v>6.7056230140704096E-2</v>
      </c>
      <c r="BC14" s="20">
        <v>2.9213484987358301E-2</v>
      </c>
      <c r="BD14" s="20">
        <v>7.0648615997380398E-2</v>
      </c>
      <c r="BE14" s="20"/>
      <c r="BF14" s="20">
        <v>4.84583564821102E-2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229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217</v>
      </c>
      <c r="C9" s="14">
        <v>0.193122744706755</v>
      </c>
      <c r="D9" s="14">
        <v>0.18532706108416899</v>
      </c>
      <c r="E9" s="14">
        <v>0.19938978532971499</v>
      </c>
      <c r="F9" s="14"/>
      <c r="G9" s="14">
        <v>0.18274091655433899</v>
      </c>
      <c r="H9" s="14">
        <v>0.20977446078303399</v>
      </c>
      <c r="I9" s="14">
        <v>0.21092247845668499</v>
      </c>
      <c r="J9" s="14">
        <v>0.25352476339458502</v>
      </c>
      <c r="K9" s="14">
        <v>0.18872901314516199</v>
      </c>
      <c r="L9" s="14">
        <v>0.12575442550848201</v>
      </c>
      <c r="M9" s="14"/>
      <c r="N9" s="14">
        <v>0.16000501831880201</v>
      </c>
      <c r="O9" s="14">
        <v>0.172207835576596</v>
      </c>
      <c r="P9" s="14">
        <v>0.23378167452495899</v>
      </c>
      <c r="Q9" s="14">
        <v>0.212053509241386</v>
      </c>
      <c r="R9" s="14"/>
      <c r="S9" s="14">
        <v>0.276178639556519</v>
      </c>
      <c r="T9" s="14">
        <v>0.20445093128602801</v>
      </c>
      <c r="U9" s="14">
        <v>0.18606569179545199</v>
      </c>
      <c r="V9" s="14">
        <v>0.195300351565868</v>
      </c>
      <c r="W9" s="14">
        <v>0.175781811581773</v>
      </c>
      <c r="X9" s="14">
        <v>0.24377090585407399</v>
      </c>
      <c r="Y9" s="14">
        <v>0.19514945911141299</v>
      </c>
      <c r="Z9" s="14">
        <v>0.20237408497689299</v>
      </c>
      <c r="AA9" s="14">
        <v>0.16966997450809801</v>
      </c>
      <c r="AB9" s="14">
        <v>0.12012622164931901</v>
      </c>
      <c r="AC9" s="14">
        <v>0.10164112899304301</v>
      </c>
      <c r="AD9" s="14">
        <v>9.6615181629371202E-2</v>
      </c>
      <c r="AE9" s="14"/>
      <c r="AF9" s="14">
        <v>0.23312725422205499</v>
      </c>
      <c r="AG9" s="14">
        <v>0.17125780358815701</v>
      </c>
      <c r="AH9" s="14">
        <v>0.158452927453233</v>
      </c>
      <c r="AI9" s="14"/>
      <c r="AJ9" s="14">
        <v>0.18113662222625601</v>
      </c>
      <c r="AK9" s="14">
        <v>0.224245505421895</v>
      </c>
      <c r="AL9" s="14">
        <v>8.4537311780385802E-2</v>
      </c>
      <c r="AM9" s="14">
        <v>0.38340948401340003</v>
      </c>
      <c r="AN9" s="14">
        <v>0.19607485226277499</v>
      </c>
      <c r="AO9" s="14"/>
      <c r="AP9" s="14">
        <v>0.13150717769054601</v>
      </c>
      <c r="AQ9" s="14">
        <v>0.21645895494841899</v>
      </c>
      <c r="AR9" s="14">
        <v>0.14384985159512301</v>
      </c>
      <c r="AS9" s="14">
        <v>0.30180414248489101</v>
      </c>
      <c r="AT9" s="14">
        <v>0.13926086651247499</v>
      </c>
      <c r="AU9" s="14"/>
      <c r="AV9" s="14" t="s">
        <v>84</v>
      </c>
      <c r="AW9" s="14">
        <v>0.205786072370407</v>
      </c>
      <c r="AX9" s="14">
        <v>0.15754821267791499</v>
      </c>
      <c r="AY9" s="14">
        <v>0.17311593304508599</v>
      </c>
      <c r="AZ9" s="14">
        <v>0.16037217557838099</v>
      </c>
      <c r="BA9" s="14"/>
      <c r="BB9" s="14">
        <v>0.20006514139352899</v>
      </c>
      <c r="BC9" s="14">
        <v>0.27562420408947103</v>
      </c>
      <c r="BD9" s="14">
        <v>0.17159026101756999</v>
      </c>
      <c r="BE9" s="14"/>
      <c r="BF9" s="14">
        <v>0.22652959726147301</v>
      </c>
    </row>
    <row r="10" spans="2:58" x14ac:dyDescent="0.35">
      <c r="B10" s="15" t="s">
        <v>218</v>
      </c>
      <c r="C10" s="14">
        <v>0.26743865751811402</v>
      </c>
      <c r="D10" s="14">
        <v>0.25936626786655997</v>
      </c>
      <c r="E10" s="14">
        <v>0.27612645653318402</v>
      </c>
      <c r="F10" s="14"/>
      <c r="G10" s="14">
        <v>0.30011737550283601</v>
      </c>
      <c r="H10" s="14">
        <v>0.24634190869668601</v>
      </c>
      <c r="I10" s="14">
        <v>0.27811182449316002</v>
      </c>
      <c r="J10" s="14">
        <v>0.26372234172079301</v>
      </c>
      <c r="K10" s="14">
        <v>0.257804589497027</v>
      </c>
      <c r="L10" s="14">
        <v>0.26367503509756601</v>
      </c>
      <c r="M10" s="14"/>
      <c r="N10" s="14">
        <v>0.27244869274155498</v>
      </c>
      <c r="O10" s="14">
        <v>0.287769360255271</v>
      </c>
      <c r="P10" s="14">
        <v>0.26424413276602199</v>
      </c>
      <c r="Q10" s="14">
        <v>0.244688241258291</v>
      </c>
      <c r="R10" s="14"/>
      <c r="S10" s="14">
        <v>0.24558124836020201</v>
      </c>
      <c r="T10" s="14">
        <v>0.29920721232268999</v>
      </c>
      <c r="U10" s="14">
        <v>0.271151658936645</v>
      </c>
      <c r="V10" s="14">
        <v>0.25728373256569098</v>
      </c>
      <c r="W10" s="14">
        <v>0.292293934680321</v>
      </c>
      <c r="X10" s="14">
        <v>0.244460923900263</v>
      </c>
      <c r="Y10" s="14">
        <v>0.331001577157779</v>
      </c>
      <c r="Z10" s="14">
        <v>0.33392594780614698</v>
      </c>
      <c r="AA10" s="14">
        <v>0.31543667440980699</v>
      </c>
      <c r="AB10" s="14">
        <v>0.23650482290884001</v>
      </c>
      <c r="AC10" s="14">
        <v>0.15086919305972599</v>
      </c>
      <c r="AD10" s="14">
        <v>0.11709230100767599</v>
      </c>
      <c r="AE10" s="14"/>
      <c r="AF10" s="14">
        <v>0.22264823552605101</v>
      </c>
      <c r="AG10" s="14">
        <v>0.28150705409337101</v>
      </c>
      <c r="AH10" s="14">
        <v>0.293418957787421</v>
      </c>
      <c r="AI10" s="14"/>
      <c r="AJ10" s="14">
        <v>0.2299787455775</v>
      </c>
      <c r="AK10" s="14">
        <v>0.29113912779878998</v>
      </c>
      <c r="AL10" s="14">
        <v>0.37153220898294997</v>
      </c>
      <c r="AM10" s="14">
        <v>0.17708071012246601</v>
      </c>
      <c r="AN10" s="14">
        <v>0.29191781554996898</v>
      </c>
      <c r="AO10" s="14"/>
      <c r="AP10" s="14">
        <v>0.20409120511537501</v>
      </c>
      <c r="AQ10" s="14">
        <v>0.29750175778145299</v>
      </c>
      <c r="AR10" s="14">
        <v>0.28657477516403501</v>
      </c>
      <c r="AS10" s="14">
        <v>0.24526901639559201</v>
      </c>
      <c r="AT10" s="14">
        <v>0.28577533857273302</v>
      </c>
      <c r="AU10" s="14"/>
      <c r="AV10" s="14" t="s">
        <v>84</v>
      </c>
      <c r="AW10" s="14">
        <v>0.30457771240146703</v>
      </c>
      <c r="AX10" s="14">
        <v>0.27598701558264599</v>
      </c>
      <c r="AY10" s="14">
        <v>0.26410389690108899</v>
      </c>
      <c r="AZ10" s="14">
        <v>0.32399522053433299</v>
      </c>
      <c r="BA10" s="14"/>
      <c r="BB10" s="14">
        <v>0.241886015365505</v>
      </c>
      <c r="BC10" s="14">
        <v>0.27632119157537199</v>
      </c>
      <c r="BD10" s="14">
        <v>0.229016317986593</v>
      </c>
      <c r="BE10" s="14"/>
      <c r="BF10" s="14">
        <v>0.25492264220717098</v>
      </c>
    </row>
    <row r="11" spans="2:58" x14ac:dyDescent="0.35">
      <c r="B11" s="15" t="s">
        <v>219</v>
      </c>
      <c r="C11" s="14">
        <v>0.36926809942745198</v>
      </c>
      <c r="D11" s="14">
        <v>0.36837902582343102</v>
      </c>
      <c r="E11" s="14">
        <v>0.37020614123909201</v>
      </c>
      <c r="F11" s="14"/>
      <c r="G11" s="14">
        <v>0.26106042017352399</v>
      </c>
      <c r="H11" s="14">
        <v>0.32884272031501399</v>
      </c>
      <c r="I11" s="14">
        <v>0.32597491495490299</v>
      </c>
      <c r="J11" s="14">
        <v>0.37417147225875003</v>
      </c>
      <c r="K11" s="14">
        <v>0.413717061599222</v>
      </c>
      <c r="L11" s="14">
        <v>0.47542889278020101</v>
      </c>
      <c r="M11" s="14"/>
      <c r="N11" s="14">
        <v>0.38413518719870199</v>
      </c>
      <c r="O11" s="14">
        <v>0.37826892337133899</v>
      </c>
      <c r="P11" s="14">
        <v>0.33028941146354801</v>
      </c>
      <c r="Q11" s="14">
        <v>0.376913468515928</v>
      </c>
      <c r="R11" s="14"/>
      <c r="S11" s="14">
        <v>0.26606167824555899</v>
      </c>
      <c r="T11" s="14">
        <v>0.37126478388985901</v>
      </c>
      <c r="U11" s="14">
        <v>0.363978885192</v>
      </c>
      <c r="V11" s="14">
        <v>0.32745041431439198</v>
      </c>
      <c r="W11" s="14">
        <v>0.43918258602235</v>
      </c>
      <c r="X11" s="14">
        <v>0.267645673534955</v>
      </c>
      <c r="Y11" s="14">
        <v>0.34982448201572403</v>
      </c>
      <c r="Z11" s="14">
        <v>0.27772515874953002</v>
      </c>
      <c r="AA11" s="14">
        <v>0.33963349925797098</v>
      </c>
      <c r="AB11" s="14">
        <v>0.52049114988261003</v>
      </c>
      <c r="AC11" s="14">
        <v>0.57697219723555204</v>
      </c>
      <c r="AD11" s="14">
        <v>0.60583098754103004</v>
      </c>
      <c r="AE11" s="14"/>
      <c r="AF11" s="14">
        <v>0.38657046530106098</v>
      </c>
      <c r="AG11" s="14">
        <v>0.38962775646079201</v>
      </c>
      <c r="AH11" s="14">
        <v>0.34069626460952102</v>
      </c>
      <c r="AI11" s="14"/>
      <c r="AJ11" s="14">
        <v>0.41494046393084399</v>
      </c>
      <c r="AK11" s="14">
        <v>0.31160824044574797</v>
      </c>
      <c r="AL11" s="14">
        <v>0.44658845344505899</v>
      </c>
      <c r="AM11" s="14">
        <v>0.26663266850240802</v>
      </c>
      <c r="AN11" s="14">
        <v>0.30804806746597502</v>
      </c>
      <c r="AO11" s="14"/>
      <c r="AP11" s="14">
        <v>0.42094399176135</v>
      </c>
      <c r="AQ11" s="14">
        <v>0.30899705863946397</v>
      </c>
      <c r="AR11" s="14">
        <v>0.425098392788127</v>
      </c>
      <c r="AS11" s="14">
        <v>0.38828749132490098</v>
      </c>
      <c r="AT11" s="14">
        <v>0.40747240111701899</v>
      </c>
      <c r="AU11" s="14"/>
      <c r="AV11" s="14" t="s">
        <v>84</v>
      </c>
      <c r="AW11" s="14">
        <v>0.352985575113753</v>
      </c>
      <c r="AX11" s="14">
        <v>0.370887354429696</v>
      </c>
      <c r="AY11" s="14">
        <v>0.33318407764904301</v>
      </c>
      <c r="AZ11" s="14">
        <v>0.26904718998639399</v>
      </c>
      <c r="BA11" s="14"/>
      <c r="BB11" s="14">
        <v>0.383867570637974</v>
      </c>
      <c r="BC11" s="14">
        <v>0.41226190105760002</v>
      </c>
      <c r="BD11" s="14">
        <v>0.43029046962782003</v>
      </c>
      <c r="BE11" s="14"/>
      <c r="BF11" s="14">
        <v>0.39717505189152502</v>
      </c>
    </row>
    <row r="12" spans="2:58" x14ac:dyDescent="0.35">
      <c r="B12" s="15" t="s">
        <v>220</v>
      </c>
      <c r="C12" s="14">
        <v>7.4277714430825204E-2</v>
      </c>
      <c r="D12" s="14">
        <v>9.3738432394495294E-2</v>
      </c>
      <c r="E12" s="14">
        <v>5.5456480006163697E-2</v>
      </c>
      <c r="F12" s="14"/>
      <c r="G12" s="14">
        <v>0.117562402043233</v>
      </c>
      <c r="H12" s="14">
        <v>0.11980987214003699</v>
      </c>
      <c r="I12" s="14">
        <v>8.4791969957135296E-2</v>
      </c>
      <c r="J12" s="14">
        <v>4.0888425235328298E-2</v>
      </c>
      <c r="K12" s="14">
        <v>4.8259481401099702E-2</v>
      </c>
      <c r="L12" s="14">
        <v>4.4628763469839301E-2</v>
      </c>
      <c r="M12" s="14"/>
      <c r="N12" s="14">
        <v>9.4013521216067597E-2</v>
      </c>
      <c r="O12" s="14">
        <v>6.7537323731525906E-2</v>
      </c>
      <c r="P12" s="14">
        <v>7.1318680857659494E-2</v>
      </c>
      <c r="Q12" s="14">
        <v>6.3888007002003699E-2</v>
      </c>
      <c r="R12" s="14"/>
      <c r="S12" s="14">
        <v>8.9340279636528699E-2</v>
      </c>
      <c r="T12" s="14">
        <v>6.2537149323518004E-2</v>
      </c>
      <c r="U12" s="14">
        <v>7.8683051063715301E-2</v>
      </c>
      <c r="V12" s="14">
        <v>9.3017970177845299E-2</v>
      </c>
      <c r="W12" s="14">
        <v>4.51015692489612E-2</v>
      </c>
      <c r="X12" s="14">
        <v>0.12365770654059199</v>
      </c>
      <c r="Y12" s="14">
        <v>4.4892543975638799E-2</v>
      </c>
      <c r="Z12" s="14">
        <v>9.1690915087189795E-2</v>
      </c>
      <c r="AA12" s="14">
        <v>6.9548493106763504E-2</v>
      </c>
      <c r="AB12" s="14">
        <v>4.30179671089536E-2</v>
      </c>
      <c r="AC12" s="14">
        <v>8.7569784261630396E-2</v>
      </c>
      <c r="AD12" s="14">
        <v>5.07762008433605E-2</v>
      </c>
      <c r="AE12" s="14"/>
      <c r="AF12" s="14">
        <v>6.9847629535652503E-2</v>
      </c>
      <c r="AG12" s="14">
        <v>6.8723150204602707E-2</v>
      </c>
      <c r="AH12" s="14">
        <v>9.0800772378059599E-2</v>
      </c>
      <c r="AI12" s="14"/>
      <c r="AJ12" s="14">
        <v>8.4431659388955901E-2</v>
      </c>
      <c r="AK12" s="14">
        <v>8.0217998142739597E-2</v>
      </c>
      <c r="AL12" s="14">
        <v>3.76383674406056E-2</v>
      </c>
      <c r="AM12" s="14">
        <v>0.103912424025317</v>
      </c>
      <c r="AN12" s="14">
        <v>6.6173570827932002E-2</v>
      </c>
      <c r="AO12" s="14"/>
      <c r="AP12" s="14">
        <v>0.15011885023455401</v>
      </c>
      <c r="AQ12" s="14">
        <v>7.9315008702439793E-2</v>
      </c>
      <c r="AR12" s="14">
        <v>7.7933747113095794E-2</v>
      </c>
      <c r="AS12" s="14">
        <v>2.0150724651208901E-2</v>
      </c>
      <c r="AT12" s="14">
        <v>2.6915653504163601E-2</v>
      </c>
      <c r="AU12" s="14"/>
      <c r="AV12" s="14" t="s">
        <v>84</v>
      </c>
      <c r="AW12" s="14">
        <v>5.62461351589384E-2</v>
      </c>
      <c r="AX12" s="14">
        <v>8.8631653571749403E-2</v>
      </c>
      <c r="AY12" s="14">
        <v>0.12975536805419399</v>
      </c>
      <c r="AZ12" s="14">
        <v>0.20347723122181099</v>
      </c>
      <c r="BA12" s="14"/>
      <c r="BB12" s="14">
        <v>6.5656820573568697E-2</v>
      </c>
      <c r="BC12" s="14">
        <v>2.11864926253101E-2</v>
      </c>
      <c r="BD12" s="14">
        <v>2.5478768824996799E-2</v>
      </c>
      <c r="BE12" s="14"/>
      <c r="BF12" s="14">
        <v>3.7999324545775398E-2</v>
      </c>
    </row>
    <row r="13" spans="2:58" x14ac:dyDescent="0.35">
      <c r="B13" s="15" t="s">
        <v>221</v>
      </c>
      <c r="C13" s="14">
        <v>1.8407082706374801E-2</v>
      </c>
      <c r="D13" s="14">
        <v>2.6465953760604E-2</v>
      </c>
      <c r="E13" s="14">
        <v>1.05765549003938E-2</v>
      </c>
      <c r="F13" s="14"/>
      <c r="G13" s="14">
        <v>3.9734223832098001E-2</v>
      </c>
      <c r="H13" s="14">
        <v>3.2357403112115303E-2</v>
      </c>
      <c r="I13" s="14">
        <v>2.25573845006584E-2</v>
      </c>
      <c r="J13" s="14">
        <v>1.47657270110211E-2</v>
      </c>
      <c r="K13" s="14">
        <v>0</v>
      </c>
      <c r="L13" s="14">
        <v>4.8477049146919598E-3</v>
      </c>
      <c r="M13" s="14"/>
      <c r="N13" s="14">
        <v>2.5849184767586301E-2</v>
      </c>
      <c r="O13" s="14">
        <v>1.38223498825048E-2</v>
      </c>
      <c r="P13" s="14">
        <v>1.8690715453035099E-2</v>
      </c>
      <c r="Q13" s="14">
        <v>1.52137505502701E-2</v>
      </c>
      <c r="R13" s="14"/>
      <c r="S13" s="14">
        <v>5.1990343307025698E-2</v>
      </c>
      <c r="T13" s="14">
        <v>7.6489334982265504E-3</v>
      </c>
      <c r="U13" s="14">
        <v>5.6928493826693197E-3</v>
      </c>
      <c r="V13" s="14">
        <v>1.0910598775997401E-2</v>
      </c>
      <c r="W13" s="14">
        <v>6.7537755549150896E-3</v>
      </c>
      <c r="X13" s="14">
        <v>2.79824836756296E-2</v>
      </c>
      <c r="Y13" s="14">
        <v>6.6039285203849602E-3</v>
      </c>
      <c r="Z13" s="14">
        <v>1.34712294416406E-2</v>
      </c>
      <c r="AA13" s="14">
        <v>2.1587426466881599E-2</v>
      </c>
      <c r="AB13" s="14">
        <v>9.7677189228413501E-3</v>
      </c>
      <c r="AC13" s="14">
        <v>1.7789852678129301E-2</v>
      </c>
      <c r="AD13" s="14">
        <v>1.6228201830388301E-2</v>
      </c>
      <c r="AE13" s="14"/>
      <c r="AF13" s="14">
        <v>1.53605318138343E-2</v>
      </c>
      <c r="AG13" s="14">
        <v>1.8742681748669499E-2</v>
      </c>
      <c r="AH13" s="14">
        <v>3.1913247353075297E-2</v>
      </c>
      <c r="AI13" s="14"/>
      <c r="AJ13" s="14">
        <v>2.5234631267871298E-2</v>
      </c>
      <c r="AK13" s="14">
        <v>1.7060555786611298E-2</v>
      </c>
      <c r="AL13" s="14">
        <v>0</v>
      </c>
      <c r="AM13" s="14">
        <v>0</v>
      </c>
      <c r="AN13" s="14">
        <v>2.1806716235805899E-2</v>
      </c>
      <c r="AO13" s="14"/>
      <c r="AP13" s="14">
        <v>3.3641051276565498E-2</v>
      </c>
      <c r="AQ13" s="14">
        <v>2.1306266114968699E-2</v>
      </c>
      <c r="AR13" s="14">
        <v>7.1641260832127204E-3</v>
      </c>
      <c r="AS13" s="14">
        <v>7.5142410888718999E-3</v>
      </c>
      <c r="AT13" s="14">
        <v>5.0686718920162398E-3</v>
      </c>
      <c r="AU13" s="14"/>
      <c r="AV13" s="14" t="s">
        <v>84</v>
      </c>
      <c r="AW13" s="14">
        <v>1.5784188860906299E-2</v>
      </c>
      <c r="AX13" s="14">
        <v>2.5033203286057799E-2</v>
      </c>
      <c r="AY13" s="14">
        <v>3.9465542969168703E-2</v>
      </c>
      <c r="AZ13" s="14">
        <v>0</v>
      </c>
      <c r="BA13" s="14"/>
      <c r="BB13" s="14">
        <v>4.6040309200402398E-2</v>
      </c>
      <c r="BC13" s="14">
        <v>0</v>
      </c>
      <c r="BD13" s="14">
        <v>1.2523319322556599E-2</v>
      </c>
      <c r="BE13" s="14"/>
      <c r="BF13" s="14">
        <v>2.1920407699294601E-2</v>
      </c>
    </row>
    <row r="14" spans="2:58" x14ac:dyDescent="0.35">
      <c r="B14" s="15" t="s">
        <v>141</v>
      </c>
      <c r="C14" s="20">
        <v>7.7485701210479305E-2</v>
      </c>
      <c r="D14" s="20">
        <v>6.6723259070740698E-2</v>
      </c>
      <c r="E14" s="20">
        <v>8.8244581991451299E-2</v>
      </c>
      <c r="F14" s="20"/>
      <c r="G14" s="20">
        <v>9.8784661893970005E-2</v>
      </c>
      <c r="H14" s="20">
        <v>6.2873634953113502E-2</v>
      </c>
      <c r="I14" s="20">
        <v>7.7641427637459307E-2</v>
      </c>
      <c r="J14" s="20">
        <v>5.29272703795221E-2</v>
      </c>
      <c r="K14" s="20">
        <v>9.1489854357489603E-2</v>
      </c>
      <c r="L14" s="20">
        <v>8.5665178229219804E-2</v>
      </c>
      <c r="M14" s="20"/>
      <c r="N14" s="20">
        <v>6.3548395757287296E-2</v>
      </c>
      <c r="O14" s="20">
        <v>8.0394207182762994E-2</v>
      </c>
      <c r="P14" s="20">
        <v>8.1675384934776302E-2</v>
      </c>
      <c r="Q14" s="20">
        <v>8.72430234321208E-2</v>
      </c>
      <c r="R14" s="20"/>
      <c r="S14" s="20">
        <v>7.08478108941656E-2</v>
      </c>
      <c r="T14" s="20">
        <v>5.4890989679678398E-2</v>
      </c>
      <c r="U14" s="20">
        <v>9.4427863629518105E-2</v>
      </c>
      <c r="V14" s="20">
        <v>0.11603693260020601</v>
      </c>
      <c r="W14" s="20">
        <v>4.0886322911680303E-2</v>
      </c>
      <c r="X14" s="20">
        <v>9.2482306494484898E-2</v>
      </c>
      <c r="Y14" s="20">
        <v>7.2528009219059997E-2</v>
      </c>
      <c r="Z14" s="20">
        <v>8.0812663938600704E-2</v>
      </c>
      <c r="AA14" s="20">
        <v>8.4123932250479302E-2</v>
      </c>
      <c r="AB14" s="20">
        <v>7.0092119527435506E-2</v>
      </c>
      <c r="AC14" s="20">
        <v>6.5157843771919702E-2</v>
      </c>
      <c r="AD14" s="20">
        <v>0.11345712714817401</v>
      </c>
      <c r="AE14" s="20"/>
      <c r="AF14" s="20">
        <v>7.2445883601346406E-2</v>
      </c>
      <c r="AG14" s="20">
        <v>7.0141553904407794E-2</v>
      </c>
      <c r="AH14" s="20">
        <v>8.4717830418690396E-2</v>
      </c>
      <c r="AI14" s="20"/>
      <c r="AJ14" s="20">
        <v>6.4277877608573106E-2</v>
      </c>
      <c r="AK14" s="20">
        <v>7.5728572404216501E-2</v>
      </c>
      <c r="AL14" s="20">
        <v>5.9703658350999902E-2</v>
      </c>
      <c r="AM14" s="20">
        <v>6.8964713336409397E-2</v>
      </c>
      <c r="AN14" s="20">
        <v>0.115978977657544</v>
      </c>
      <c r="AO14" s="20"/>
      <c r="AP14" s="20">
        <v>5.9697723921609498E-2</v>
      </c>
      <c r="AQ14" s="20">
        <v>7.6420953813254797E-2</v>
      </c>
      <c r="AR14" s="20">
        <v>5.9379107256407E-2</v>
      </c>
      <c r="AS14" s="20">
        <v>3.69743840545355E-2</v>
      </c>
      <c r="AT14" s="20">
        <v>0.13550706840159299</v>
      </c>
      <c r="AU14" s="20"/>
      <c r="AV14" s="20" t="s">
        <v>84</v>
      </c>
      <c r="AW14" s="20">
        <v>6.4620316094527799E-2</v>
      </c>
      <c r="AX14" s="20">
        <v>8.1912560451935304E-2</v>
      </c>
      <c r="AY14" s="20">
        <v>6.0375181381419202E-2</v>
      </c>
      <c r="AZ14" s="20">
        <v>4.31081826790813E-2</v>
      </c>
      <c r="BA14" s="20"/>
      <c r="BB14" s="20">
        <v>6.2484142829021698E-2</v>
      </c>
      <c r="BC14" s="20">
        <v>1.46062106522468E-2</v>
      </c>
      <c r="BD14" s="20">
        <v>0.13110086322046399</v>
      </c>
      <c r="BE14" s="20"/>
      <c r="BF14" s="20">
        <v>6.1452976394761098E-2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230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217</v>
      </c>
      <c r="C9" s="14">
        <v>0.24043553582177701</v>
      </c>
      <c r="D9" s="14">
        <v>0.23231969011416401</v>
      </c>
      <c r="E9" s="14">
        <v>0.246133320819275</v>
      </c>
      <c r="F9" s="14"/>
      <c r="G9" s="14">
        <v>0.17483992176732799</v>
      </c>
      <c r="H9" s="14">
        <v>0.18710916021715199</v>
      </c>
      <c r="I9" s="14">
        <v>0.28385523099031201</v>
      </c>
      <c r="J9" s="14">
        <v>0.295368947092288</v>
      </c>
      <c r="K9" s="14">
        <v>0.28559697019553798</v>
      </c>
      <c r="L9" s="14">
        <v>0.21700400713225601</v>
      </c>
      <c r="M9" s="14"/>
      <c r="N9" s="14">
        <v>0.193664729743183</v>
      </c>
      <c r="O9" s="14">
        <v>0.236274169594162</v>
      </c>
      <c r="P9" s="14">
        <v>0.26987358422554403</v>
      </c>
      <c r="Q9" s="14">
        <v>0.27174503663288202</v>
      </c>
      <c r="R9" s="14"/>
      <c r="S9" s="14">
        <v>0.21397771277120201</v>
      </c>
      <c r="T9" s="14">
        <v>0.29503373041487901</v>
      </c>
      <c r="U9" s="14">
        <v>0.204909937501145</v>
      </c>
      <c r="V9" s="14">
        <v>0.24867089467241299</v>
      </c>
      <c r="W9" s="14">
        <v>0.24689155183869799</v>
      </c>
      <c r="X9" s="14">
        <v>0.27307516156521</v>
      </c>
      <c r="Y9" s="14">
        <v>0.28598364854913499</v>
      </c>
      <c r="Z9" s="14">
        <v>0.22319152190546199</v>
      </c>
      <c r="AA9" s="14">
        <v>0.240683558644674</v>
      </c>
      <c r="AB9" s="14">
        <v>0.21512155480727499</v>
      </c>
      <c r="AC9" s="14">
        <v>0.175970778056806</v>
      </c>
      <c r="AD9" s="14">
        <v>0.168875796600685</v>
      </c>
      <c r="AE9" s="14"/>
      <c r="AF9" s="14">
        <v>0.29467133275498703</v>
      </c>
      <c r="AG9" s="14">
        <v>0.22160943048402401</v>
      </c>
      <c r="AH9" s="14">
        <v>0.19822970556486499</v>
      </c>
      <c r="AI9" s="14"/>
      <c r="AJ9" s="14">
        <v>0.22531993092252101</v>
      </c>
      <c r="AK9" s="14">
        <v>0.26706505584127799</v>
      </c>
      <c r="AL9" s="14">
        <v>0.199337785469167</v>
      </c>
      <c r="AM9" s="14">
        <v>0.41987739762244303</v>
      </c>
      <c r="AN9" s="14">
        <v>0.23255637982112801</v>
      </c>
      <c r="AO9" s="14"/>
      <c r="AP9" s="14">
        <v>0.14803288590389799</v>
      </c>
      <c r="AQ9" s="14">
        <v>0.26075017994463201</v>
      </c>
      <c r="AR9" s="14">
        <v>0.214730032022516</v>
      </c>
      <c r="AS9" s="14">
        <v>0.376845448173797</v>
      </c>
      <c r="AT9" s="14">
        <v>0.17265261898350201</v>
      </c>
      <c r="AU9" s="14"/>
      <c r="AV9" s="14" t="s">
        <v>84</v>
      </c>
      <c r="AW9" s="14">
        <v>0.25226808185549499</v>
      </c>
      <c r="AX9" s="14">
        <v>0.19789146079141601</v>
      </c>
      <c r="AY9" s="14">
        <v>0.169722838466458</v>
      </c>
      <c r="AZ9" s="14">
        <v>0.280121474910417</v>
      </c>
      <c r="BA9" s="14"/>
      <c r="BB9" s="14">
        <v>0.243492414837129</v>
      </c>
      <c r="BC9" s="14">
        <v>0.35743724934341597</v>
      </c>
      <c r="BD9" s="14">
        <v>0.210886447530933</v>
      </c>
      <c r="BE9" s="14"/>
      <c r="BF9" s="14">
        <v>0.29289970538017901</v>
      </c>
    </row>
    <row r="10" spans="2:58" x14ac:dyDescent="0.35">
      <c r="B10" s="15" t="s">
        <v>218</v>
      </c>
      <c r="C10" s="14">
        <v>0.24506124893728401</v>
      </c>
      <c r="D10" s="14">
        <v>0.240288381781539</v>
      </c>
      <c r="E10" s="14">
        <v>0.25045468613472899</v>
      </c>
      <c r="F10" s="14"/>
      <c r="G10" s="14">
        <v>0.268048507025549</v>
      </c>
      <c r="H10" s="14">
        <v>0.229408225076985</v>
      </c>
      <c r="I10" s="14">
        <v>0.20217779384703499</v>
      </c>
      <c r="J10" s="14">
        <v>0.229602616133984</v>
      </c>
      <c r="K10" s="14">
        <v>0.26997017068791201</v>
      </c>
      <c r="L10" s="14">
        <v>0.27319295858185</v>
      </c>
      <c r="M10" s="14"/>
      <c r="N10" s="14">
        <v>0.24952500487093701</v>
      </c>
      <c r="O10" s="14">
        <v>0.24400260363053999</v>
      </c>
      <c r="P10" s="14">
        <v>0.25980179026231998</v>
      </c>
      <c r="Q10" s="14">
        <v>0.22846253199143199</v>
      </c>
      <c r="R10" s="14"/>
      <c r="S10" s="14">
        <v>0.21676521865063</v>
      </c>
      <c r="T10" s="14">
        <v>0.232547122432054</v>
      </c>
      <c r="U10" s="14">
        <v>0.27604188295889998</v>
      </c>
      <c r="V10" s="14">
        <v>0.227238453064216</v>
      </c>
      <c r="W10" s="14">
        <v>0.28282576631406398</v>
      </c>
      <c r="X10" s="14">
        <v>0.26006435336411998</v>
      </c>
      <c r="Y10" s="14">
        <v>0.22761323875610601</v>
      </c>
      <c r="Z10" s="14">
        <v>0.309121906887179</v>
      </c>
      <c r="AA10" s="14">
        <v>0.25465408034461101</v>
      </c>
      <c r="AB10" s="14">
        <v>0.27764360384136499</v>
      </c>
      <c r="AC10" s="14">
        <v>0.170245907441224</v>
      </c>
      <c r="AD10" s="14">
        <v>0.22283815987667999</v>
      </c>
      <c r="AE10" s="14"/>
      <c r="AF10" s="14">
        <v>0.22730239573702199</v>
      </c>
      <c r="AG10" s="14">
        <v>0.26322292261845498</v>
      </c>
      <c r="AH10" s="14">
        <v>0.22374741397852499</v>
      </c>
      <c r="AI10" s="14"/>
      <c r="AJ10" s="14">
        <v>0.241723781499906</v>
      </c>
      <c r="AK10" s="14">
        <v>0.25751759850804501</v>
      </c>
      <c r="AL10" s="14">
        <v>0.278521539574699</v>
      </c>
      <c r="AM10" s="14">
        <v>0.20197375470825599</v>
      </c>
      <c r="AN10" s="14">
        <v>0.19850446816539399</v>
      </c>
      <c r="AO10" s="14"/>
      <c r="AP10" s="14">
        <v>0.20990472803810001</v>
      </c>
      <c r="AQ10" s="14">
        <v>0.25021965322596801</v>
      </c>
      <c r="AR10" s="14">
        <v>0.25745670317581698</v>
      </c>
      <c r="AS10" s="14">
        <v>0.28385969575080899</v>
      </c>
      <c r="AT10" s="14">
        <v>0.23212194575789799</v>
      </c>
      <c r="AU10" s="14"/>
      <c r="AV10" s="14" t="s">
        <v>84</v>
      </c>
      <c r="AW10" s="14">
        <v>0.29438851372339803</v>
      </c>
      <c r="AX10" s="14">
        <v>0.238239115726747</v>
      </c>
      <c r="AY10" s="14">
        <v>0.225302644794416</v>
      </c>
      <c r="AZ10" s="14">
        <v>0.14782012954342499</v>
      </c>
      <c r="BA10" s="14"/>
      <c r="BB10" s="14">
        <v>0.241499221051412</v>
      </c>
      <c r="BC10" s="14">
        <v>0.29720559289798898</v>
      </c>
      <c r="BD10" s="14">
        <v>0.21796671972026399</v>
      </c>
      <c r="BE10" s="14"/>
      <c r="BF10" s="14">
        <v>0.25165693346511903</v>
      </c>
    </row>
    <row r="11" spans="2:58" x14ac:dyDescent="0.35">
      <c r="B11" s="15" t="s">
        <v>219</v>
      </c>
      <c r="C11" s="14">
        <v>0.34110594553630702</v>
      </c>
      <c r="D11" s="14">
        <v>0.33260630885536102</v>
      </c>
      <c r="E11" s="14">
        <v>0.350429291881586</v>
      </c>
      <c r="F11" s="14"/>
      <c r="G11" s="14">
        <v>0.29859948351993798</v>
      </c>
      <c r="H11" s="14">
        <v>0.34689301344295698</v>
      </c>
      <c r="I11" s="14">
        <v>0.325601721022301</v>
      </c>
      <c r="J11" s="14">
        <v>0.33545495900206102</v>
      </c>
      <c r="K11" s="14">
        <v>0.34729107501345402</v>
      </c>
      <c r="L11" s="14">
        <v>0.37773220070205898</v>
      </c>
      <c r="M11" s="14"/>
      <c r="N11" s="14">
        <v>0.358399572130781</v>
      </c>
      <c r="O11" s="14">
        <v>0.35608040983637002</v>
      </c>
      <c r="P11" s="14">
        <v>0.30382443342347398</v>
      </c>
      <c r="Q11" s="14">
        <v>0.33600461555607403</v>
      </c>
      <c r="R11" s="14"/>
      <c r="S11" s="14">
        <v>0.308079024395986</v>
      </c>
      <c r="T11" s="14">
        <v>0.34563794995971697</v>
      </c>
      <c r="U11" s="14">
        <v>0.32787251729948202</v>
      </c>
      <c r="V11" s="14">
        <v>0.32276566526636702</v>
      </c>
      <c r="W11" s="14">
        <v>0.33109560994680598</v>
      </c>
      <c r="X11" s="14">
        <v>0.30483803588213498</v>
      </c>
      <c r="Y11" s="14">
        <v>0.36069107180311999</v>
      </c>
      <c r="Z11" s="14">
        <v>0.25462129079394502</v>
      </c>
      <c r="AA11" s="14">
        <v>0.33037394188889702</v>
      </c>
      <c r="AB11" s="14">
        <v>0.38072026879085202</v>
      </c>
      <c r="AC11" s="14">
        <v>0.44538146287362101</v>
      </c>
      <c r="AD11" s="14">
        <v>0.50765577536445305</v>
      </c>
      <c r="AE11" s="14"/>
      <c r="AF11" s="14">
        <v>0.325294250487007</v>
      </c>
      <c r="AG11" s="14">
        <v>0.34604090797640702</v>
      </c>
      <c r="AH11" s="14">
        <v>0.35598075365998399</v>
      </c>
      <c r="AI11" s="14"/>
      <c r="AJ11" s="14">
        <v>0.36132964412658197</v>
      </c>
      <c r="AK11" s="14">
        <v>0.29207385103236899</v>
      </c>
      <c r="AL11" s="14">
        <v>0.442140109375598</v>
      </c>
      <c r="AM11" s="14">
        <v>0.27368141310280802</v>
      </c>
      <c r="AN11" s="14">
        <v>0.36322601067958099</v>
      </c>
      <c r="AO11" s="14"/>
      <c r="AP11" s="14">
        <v>0.39266265638387099</v>
      </c>
      <c r="AQ11" s="14">
        <v>0.31270069233552999</v>
      </c>
      <c r="AR11" s="14">
        <v>0.40977828415345902</v>
      </c>
      <c r="AS11" s="14">
        <v>0.26666431635072702</v>
      </c>
      <c r="AT11" s="14">
        <v>0.40644012973927302</v>
      </c>
      <c r="AU11" s="14"/>
      <c r="AV11" s="14" t="s">
        <v>84</v>
      </c>
      <c r="AW11" s="14">
        <v>0.32852337083430599</v>
      </c>
      <c r="AX11" s="14">
        <v>0.373858928885131</v>
      </c>
      <c r="AY11" s="14">
        <v>0.34263607570089399</v>
      </c>
      <c r="AZ11" s="14">
        <v>0.203942737914973</v>
      </c>
      <c r="BA11" s="14"/>
      <c r="BB11" s="14">
        <v>0.35627765087039698</v>
      </c>
      <c r="BC11" s="14">
        <v>0.29613022577526099</v>
      </c>
      <c r="BD11" s="14">
        <v>0.448109090304803</v>
      </c>
      <c r="BE11" s="14"/>
      <c r="BF11" s="14">
        <v>0.35093805445924298</v>
      </c>
    </row>
    <row r="12" spans="2:58" x14ac:dyDescent="0.35">
      <c r="B12" s="15" t="s">
        <v>220</v>
      </c>
      <c r="C12" s="14">
        <v>8.3115410168250095E-2</v>
      </c>
      <c r="D12" s="14">
        <v>0.114432072840589</v>
      </c>
      <c r="E12" s="14">
        <v>5.2720296570381998E-2</v>
      </c>
      <c r="F12" s="14"/>
      <c r="G12" s="14">
        <v>0.119128894819876</v>
      </c>
      <c r="H12" s="14">
        <v>0.15409791062741199</v>
      </c>
      <c r="I12" s="14">
        <v>0.10650964764568301</v>
      </c>
      <c r="J12" s="14">
        <v>4.0579891137872699E-2</v>
      </c>
      <c r="K12" s="14">
        <v>3.1170047680896401E-2</v>
      </c>
      <c r="L12" s="14">
        <v>5.2036084346290902E-2</v>
      </c>
      <c r="M12" s="14"/>
      <c r="N12" s="14">
        <v>0.10985726715645</v>
      </c>
      <c r="O12" s="14">
        <v>8.0532187348713202E-2</v>
      </c>
      <c r="P12" s="14">
        <v>8.7711776359765098E-2</v>
      </c>
      <c r="Q12" s="14">
        <v>5.4323714219470499E-2</v>
      </c>
      <c r="R12" s="14"/>
      <c r="S12" s="14">
        <v>0.12568269241880201</v>
      </c>
      <c r="T12" s="14">
        <v>5.9730733051322898E-2</v>
      </c>
      <c r="U12" s="14">
        <v>9.82099649172469E-2</v>
      </c>
      <c r="V12" s="14">
        <v>7.6392930206214599E-2</v>
      </c>
      <c r="W12" s="14">
        <v>0.10094920638633401</v>
      </c>
      <c r="X12" s="14">
        <v>0.102696775561102</v>
      </c>
      <c r="Y12" s="14">
        <v>4.8376258079195003E-2</v>
      </c>
      <c r="Z12" s="14">
        <v>8.5941624003396194E-2</v>
      </c>
      <c r="AA12" s="14">
        <v>7.8980932380268806E-2</v>
      </c>
      <c r="AB12" s="14">
        <v>4.2875361061011398E-2</v>
      </c>
      <c r="AC12" s="14">
        <v>0.116795266476604</v>
      </c>
      <c r="AD12" s="14">
        <v>3.2934744095974501E-2</v>
      </c>
      <c r="AE12" s="14"/>
      <c r="AF12" s="14">
        <v>7.1560175275290697E-2</v>
      </c>
      <c r="AG12" s="14">
        <v>8.2746885733849196E-2</v>
      </c>
      <c r="AH12" s="14">
        <v>0.110752186846896</v>
      </c>
      <c r="AI12" s="14"/>
      <c r="AJ12" s="14">
        <v>9.4931008640530001E-2</v>
      </c>
      <c r="AK12" s="14">
        <v>9.3315111885569901E-2</v>
      </c>
      <c r="AL12" s="14">
        <v>3.5293196262783398E-2</v>
      </c>
      <c r="AM12" s="14">
        <v>3.6255699454816701E-2</v>
      </c>
      <c r="AN12" s="14">
        <v>0.101325893323489</v>
      </c>
      <c r="AO12" s="14"/>
      <c r="AP12" s="14">
        <v>0.15125463066244699</v>
      </c>
      <c r="AQ12" s="14">
        <v>9.6320668853345406E-2</v>
      </c>
      <c r="AR12" s="14">
        <v>5.6863246719781303E-2</v>
      </c>
      <c r="AS12" s="14">
        <v>3.6233841699236401E-2</v>
      </c>
      <c r="AT12" s="14">
        <v>3.7923082760911497E-2</v>
      </c>
      <c r="AU12" s="14"/>
      <c r="AV12" s="14" t="s">
        <v>84</v>
      </c>
      <c r="AW12" s="14">
        <v>5.3646395684947598E-2</v>
      </c>
      <c r="AX12" s="14">
        <v>0.106420001422025</v>
      </c>
      <c r="AY12" s="14">
        <v>0.15892842602572299</v>
      </c>
      <c r="AZ12" s="14">
        <v>4.1156805240192398E-2</v>
      </c>
      <c r="BA12" s="14"/>
      <c r="BB12" s="14">
        <v>9.2364647482927303E-2</v>
      </c>
      <c r="BC12" s="14">
        <v>2.15067898544158E-2</v>
      </c>
      <c r="BD12" s="14">
        <v>2.7722537285742199E-2</v>
      </c>
      <c r="BE12" s="14"/>
      <c r="BF12" s="14">
        <v>4.6975062729412299E-2</v>
      </c>
    </row>
    <row r="13" spans="2:58" x14ac:dyDescent="0.35">
      <c r="B13" s="15" t="s">
        <v>221</v>
      </c>
      <c r="C13" s="14">
        <v>2.3692273684797299E-2</v>
      </c>
      <c r="D13" s="14">
        <v>3.1106600732463598E-2</v>
      </c>
      <c r="E13" s="14">
        <v>1.6507980289651801E-2</v>
      </c>
      <c r="F13" s="14"/>
      <c r="G13" s="14">
        <v>5.5737214875293199E-2</v>
      </c>
      <c r="H13" s="14">
        <v>2.1167875902780801E-2</v>
      </c>
      <c r="I13" s="14">
        <v>4.3980631667335901E-2</v>
      </c>
      <c r="J13" s="14">
        <v>1.9974593762656999E-2</v>
      </c>
      <c r="K13" s="14">
        <v>3.5348550272857001E-3</v>
      </c>
      <c r="L13" s="14">
        <v>4.5162926473200204E-3</v>
      </c>
      <c r="M13" s="14"/>
      <c r="N13" s="14">
        <v>3.2158825456815601E-2</v>
      </c>
      <c r="O13" s="14">
        <v>1.7202460627062301E-2</v>
      </c>
      <c r="P13" s="14">
        <v>2.0428419169661299E-2</v>
      </c>
      <c r="Q13" s="14">
        <v>2.4592502773279401E-2</v>
      </c>
      <c r="R13" s="14"/>
      <c r="S13" s="14">
        <v>6.4611043112871802E-2</v>
      </c>
      <c r="T13" s="14">
        <v>1.09596775369464E-2</v>
      </c>
      <c r="U13" s="14">
        <v>0</v>
      </c>
      <c r="V13" s="14">
        <v>2.7022038716313201E-2</v>
      </c>
      <c r="W13" s="14">
        <v>1.95660324440106E-2</v>
      </c>
      <c r="X13" s="14">
        <v>1.0083265538468699E-2</v>
      </c>
      <c r="Y13" s="14">
        <v>3.0308037874498001E-2</v>
      </c>
      <c r="Z13" s="14">
        <v>2.2723942953251398E-2</v>
      </c>
      <c r="AA13" s="14">
        <v>1.3649200914763701E-2</v>
      </c>
      <c r="AB13" s="14">
        <v>2.5175562500744101E-2</v>
      </c>
      <c r="AC13" s="14">
        <v>1.8239040704598902E-2</v>
      </c>
      <c r="AD13" s="14">
        <v>1.6266443036880102E-2</v>
      </c>
      <c r="AE13" s="14"/>
      <c r="AF13" s="14">
        <v>2.0278768446392401E-2</v>
      </c>
      <c r="AG13" s="14">
        <v>2.1729561576937801E-2</v>
      </c>
      <c r="AH13" s="14">
        <v>4.55273655022886E-2</v>
      </c>
      <c r="AI13" s="14"/>
      <c r="AJ13" s="14">
        <v>2.1265553385627502E-2</v>
      </c>
      <c r="AK13" s="14">
        <v>2.7241804396164401E-2</v>
      </c>
      <c r="AL13" s="14">
        <v>1.1221509165522199E-2</v>
      </c>
      <c r="AM13" s="14">
        <v>3.3624074914001399E-2</v>
      </c>
      <c r="AN13" s="14">
        <v>3.3230040457503003E-2</v>
      </c>
      <c r="AO13" s="14"/>
      <c r="AP13" s="14">
        <v>4.2459638996730803E-2</v>
      </c>
      <c r="AQ13" s="14">
        <v>2.4209053830891301E-2</v>
      </c>
      <c r="AR13" s="14">
        <v>1.6401747214187402E-2</v>
      </c>
      <c r="AS13" s="14">
        <v>2.05232867520397E-2</v>
      </c>
      <c r="AT13" s="14">
        <v>1.03418174356847E-2</v>
      </c>
      <c r="AU13" s="14"/>
      <c r="AV13" s="14" t="s">
        <v>84</v>
      </c>
      <c r="AW13" s="14">
        <v>6.94021836497346E-3</v>
      </c>
      <c r="AX13" s="14">
        <v>2.2378909363559199E-2</v>
      </c>
      <c r="AY13" s="14">
        <v>6.3257736345244495E-2</v>
      </c>
      <c r="AZ13" s="14">
        <v>7.7185036871047705E-2</v>
      </c>
      <c r="BA13" s="14"/>
      <c r="BB13" s="14">
        <v>1.0876353616630601E-2</v>
      </c>
      <c r="BC13" s="14">
        <v>6.7049149671201498E-3</v>
      </c>
      <c r="BD13" s="14">
        <v>1.24116388464063E-2</v>
      </c>
      <c r="BE13" s="14"/>
      <c r="BF13" s="14">
        <v>1.11385266405356E-2</v>
      </c>
    </row>
    <row r="14" spans="2:58" x14ac:dyDescent="0.35">
      <c r="B14" s="15" t="s">
        <v>141</v>
      </c>
      <c r="C14" s="20">
        <v>6.6589585851584601E-2</v>
      </c>
      <c r="D14" s="20">
        <v>4.9246945675883697E-2</v>
      </c>
      <c r="E14" s="20">
        <v>8.3754424304376698E-2</v>
      </c>
      <c r="F14" s="20"/>
      <c r="G14" s="20">
        <v>8.3645977992015397E-2</v>
      </c>
      <c r="H14" s="20">
        <v>6.1323814732713901E-2</v>
      </c>
      <c r="I14" s="20">
        <v>3.7874974827333402E-2</v>
      </c>
      <c r="J14" s="20">
        <v>7.90189928711372E-2</v>
      </c>
      <c r="K14" s="20">
        <v>6.2436881394913601E-2</v>
      </c>
      <c r="L14" s="20">
        <v>7.5518456590224201E-2</v>
      </c>
      <c r="M14" s="20"/>
      <c r="N14" s="20">
        <v>5.6394600641833999E-2</v>
      </c>
      <c r="O14" s="20">
        <v>6.59081689631527E-2</v>
      </c>
      <c r="P14" s="20">
        <v>5.83599965592346E-2</v>
      </c>
      <c r="Q14" s="20">
        <v>8.4871598826862002E-2</v>
      </c>
      <c r="R14" s="20"/>
      <c r="S14" s="20">
        <v>7.0884308650508404E-2</v>
      </c>
      <c r="T14" s="20">
        <v>5.6090786605081801E-2</v>
      </c>
      <c r="U14" s="20">
        <v>9.2965697323225197E-2</v>
      </c>
      <c r="V14" s="20">
        <v>9.7910018074476496E-2</v>
      </c>
      <c r="W14" s="20">
        <v>1.8671833070088E-2</v>
      </c>
      <c r="X14" s="20">
        <v>4.92424080889644E-2</v>
      </c>
      <c r="Y14" s="20">
        <v>4.7027744937946099E-2</v>
      </c>
      <c r="Z14" s="20">
        <v>0.10439971345676601</v>
      </c>
      <c r="AA14" s="20">
        <v>8.1658285826785096E-2</v>
      </c>
      <c r="AB14" s="20">
        <v>5.8463648998752997E-2</v>
      </c>
      <c r="AC14" s="20">
        <v>7.3367544447146493E-2</v>
      </c>
      <c r="AD14" s="20">
        <v>5.1429081025327297E-2</v>
      </c>
      <c r="AE14" s="20"/>
      <c r="AF14" s="20">
        <v>6.0893077299300803E-2</v>
      </c>
      <c r="AG14" s="20">
        <v>6.4650291610327607E-2</v>
      </c>
      <c r="AH14" s="20">
        <v>6.5762574447441602E-2</v>
      </c>
      <c r="AI14" s="20"/>
      <c r="AJ14" s="20">
        <v>5.5430081424833903E-2</v>
      </c>
      <c r="AK14" s="20">
        <v>6.2786578336573501E-2</v>
      </c>
      <c r="AL14" s="20">
        <v>3.34858601522307E-2</v>
      </c>
      <c r="AM14" s="20">
        <v>3.4587660197674598E-2</v>
      </c>
      <c r="AN14" s="20">
        <v>7.1157207552904306E-2</v>
      </c>
      <c r="AO14" s="20"/>
      <c r="AP14" s="20">
        <v>5.5685460014952698E-2</v>
      </c>
      <c r="AQ14" s="20">
        <v>5.5799751809633001E-2</v>
      </c>
      <c r="AR14" s="20">
        <v>4.4769986714238597E-2</v>
      </c>
      <c r="AS14" s="20">
        <v>1.58734112733914E-2</v>
      </c>
      <c r="AT14" s="20">
        <v>0.140520405322731</v>
      </c>
      <c r="AU14" s="20"/>
      <c r="AV14" s="20" t="s">
        <v>84</v>
      </c>
      <c r="AW14" s="20">
        <v>6.4233419536879693E-2</v>
      </c>
      <c r="AX14" s="20">
        <v>6.12115838111216E-2</v>
      </c>
      <c r="AY14" s="20">
        <v>4.0152278667264202E-2</v>
      </c>
      <c r="AZ14" s="20">
        <v>0.24977381551994501</v>
      </c>
      <c r="BA14" s="20"/>
      <c r="BB14" s="20">
        <v>5.5489712141503403E-2</v>
      </c>
      <c r="BC14" s="20">
        <v>2.10152271617986E-2</v>
      </c>
      <c r="BD14" s="20">
        <v>8.2903566311850793E-2</v>
      </c>
      <c r="BE14" s="20"/>
      <c r="BF14" s="20">
        <v>4.6391717325510999E-2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231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217</v>
      </c>
      <c r="C9" s="14">
        <v>0.158474235996027</v>
      </c>
      <c r="D9" s="14">
        <v>0.14923339543879199</v>
      </c>
      <c r="E9" s="14">
        <v>0.165030712136543</v>
      </c>
      <c r="F9" s="14"/>
      <c r="G9" s="14">
        <v>0.17759064044890499</v>
      </c>
      <c r="H9" s="14">
        <v>0.193732526273519</v>
      </c>
      <c r="I9" s="14">
        <v>0.209898868683107</v>
      </c>
      <c r="J9" s="14">
        <v>0.163187937696437</v>
      </c>
      <c r="K9" s="14">
        <v>0.126844354211091</v>
      </c>
      <c r="L9" s="14">
        <v>9.2727152497840803E-2</v>
      </c>
      <c r="M9" s="14"/>
      <c r="N9" s="14">
        <v>0.129385517675142</v>
      </c>
      <c r="O9" s="14">
        <v>0.15402479327871699</v>
      </c>
      <c r="P9" s="14">
        <v>0.18808309402713699</v>
      </c>
      <c r="Q9" s="14">
        <v>0.16556031567269999</v>
      </c>
      <c r="R9" s="14"/>
      <c r="S9" s="14">
        <v>0.15668339559050001</v>
      </c>
      <c r="T9" s="14">
        <v>0.19255562752698599</v>
      </c>
      <c r="U9" s="14">
        <v>0.14352778567180099</v>
      </c>
      <c r="V9" s="14">
        <v>0.13090712290332701</v>
      </c>
      <c r="W9" s="14">
        <v>0.13411094154036199</v>
      </c>
      <c r="X9" s="14">
        <v>0.18940359250072999</v>
      </c>
      <c r="Y9" s="14">
        <v>0.164245148760956</v>
      </c>
      <c r="Z9" s="14">
        <v>0.21163721334309499</v>
      </c>
      <c r="AA9" s="14">
        <v>0.15958893227389701</v>
      </c>
      <c r="AB9" s="14">
        <v>0.16544707679467099</v>
      </c>
      <c r="AC9" s="14">
        <v>8.5381876911528903E-2</v>
      </c>
      <c r="AD9" s="14">
        <v>0.117383555772597</v>
      </c>
      <c r="AE9" s="14"/>
      <c r="AF9" s="14">
        <v>0.14068745454475001</v>
      </c>
      <c r="AG9" s="14">
        <v>0.16845304594532101</v>
      </c>
      <c r="AH9" s="14">
        <v>0.181041722059893</v>
      </c>
      <c r="AI9" s="14"/>
      <c r="AJ9" s="14">
        <v>0.112544328363365</v>
      </c>
      <c r="AK9" s="14">
        <v>0.20168110325430799</v>
      </c>
      <c r="AL9" s="14">
        <v>0.13574437298077499</v>
      </c>
      <c r="AM9" s="14">
        <v>0.13241609400034901</v>
      </c>
      <c r="AN9" s="14">
        <v>0.18351507858636801</v>
      </c>
      <c r="AO9" s="14"/>
      <c r="AP9" s="14">
        <v>6.3101263679901903E-2</v>
      </c>
      <c r="AQ9" s="14">
        <v>0.208916832700872</v>
      </c>
      <c r="AR9" s="14">
        <v>0.13610449202560901</v>
      </c>
      <c r="AS9" s="14">
        <v>0.197408660917991</v>
      </c>
      <c r="AT9" s="14">
        <v>0.11825760719305101</v>
      </c>
      <c r="AU9" s="14"/>
      <c r="AV9" s="14" t="s">
        <v>84</v>
      </c>
      <c r="AW9" s="14">
        <v>0.19594647368927201</v>
      </c>
      <c r="AX9" s="14">
        <v>0.14356093220312099</v>
      </c>
      <c r="AY9" s="14">
        <v>0.14817449488693199</v>
      </c>
      <c r="AZ9" s="14">
        <v>0.20041653319508199</v>
      </c>
      <c r="BA9" s="14"/>
      <c r="BB9" s="14">
        <v>0.201488496039266</v>
      </c>
      <c r="BC9" s="14">
        <v>0.16666788857016099</v>
      </c>
      <c r="BD9" s="14">
        <v>6.6140891295548204E-2</v>
      </c>
      <c r="BE9" s="14"/>
      <c r="BF9" s="14">
        <v>0.15249683541754699</v>
      </c>
    </row>
    <row r="10" spans="2:58" x14ac:dyDescent="0.35">
      <c r="B10" s="15" t="s">
        <v>218</v>
      </c>
      <c r="C10" s="14">
        <v>0.205364114379012</v>
      </c>
      <c r="D10" s="14">
        <v>0.19886280558359401</v>
      </c>
      <c r="E10" s="14">
        <v>0.21233145861061301</v>
      </c>
      <c r="F10" s="14"/>
      <c r="G10" s="14">
        <v>0.26041645473439501</v>
      </c>
      <c r="H10" s="14">
        <v>0.21337803269691299</v>
      </c>
      <c r="I10" s="14">
        <v>0.23162332720260301</v>
      </c>
      <c r="J10" s="14">
        <v>0.21650223302240101</v>
      </c>
      <c r="K10" s="14">
        <v>0.17346416039239301</v>
      </c>
      <c r="L10" s="14">
        <v>0.153248156079172</v>
      </c>
      <c r="M10" s="14"/>
      <c r="N10" s="14">
        <v>0.19941606324828801</v>
      </c>
      <c r="O10" s="14">
        <v>0.23134405575762601</v>
      </c>
      <c r="P10" s="14">
        <v>0.188290445667229</v>
      </c>
      <c r="Q10" s="14">
        <v>0.20155021564460199</v>
      </c>
      <c r="R10" s="14"/>
      <c r="S10" s="14">
        <v>0.155534454669677</v>
      </c>
      <c r="T10" s="14">
        <v>0.16451460086484401</v>
      </c>
      <c r="U10" s="14">
        <v>0.184486711038895</v>
      </c>
      <c r="V10" s="14">
        <v>0.24620744909579301</v>
      </c>
      <c r="W10" s="14">
        <v>0.30817193648282198</v>
      </c>
      <c r="X10" s="14">
        <v>0.22883443710910401</v>
      </c>
      <c r="Y10" s="14">
        <v>0.17076847563154199</v>
      </c>
      <c r="Z10" s="14">
        <v>0.22642648099399701</v>
      </c>
      <c r="AA10" s="14">
        <v>0.25891645890182602</v>
      </c>
      <c r="AB10" s="14">
        <v>0.18188140477797901</v>
      </c>
      <c r="AC10" s="14">
        <v>0.23421139312689401</v>
      </c>
      <c r="AD10" s="14">
        <v>0.12743463708726599</v>
      </c>
      <c r="AE10" s="14"/>
      <c r="AF10" s="14">
        <v>0.173942066176935</v>
      </c>
      <c r="AG10" s="14">
        <v>0.214624883441835</v>
      </c>
      <c r="AH10" s="14">
        <v>0.18303930406862501</v>
      </c>
      <c r="AI10" s="14"/>
      <c r="AJ10" s="14">
        <v>0.168619843848267</v>
      </c>
      <c r="AK10" s="14">
        <v>0.25658553866701</v>
      </c>
      <c r="AL10" s="14">
        <v>0.17709180821725401</v>
      </c>
      <c r="AM10" s="14">
        <v>0.17448652299113401</v>
      </c>
      <c r="AN10" s="14">
        <v>0.157592759122159</v>
      </c>
      <c r="AO10" s="14"/>
      <c r="AP10" s="14">
        <v>0.14304359318937199</v>
      </c>
      <c r="AQ10" s="14">
        <v>0.23857029087457801</v>
      </c>
      <c r="AR10" s="14">
        <v>0.18381965051379001</v>
      </c>
      <c r="AS10" s="14">
        <v>0.194056080264704</v>
      </c>
      <c r="AT10" s="14">
        <v>0.176943878587037</v>
      </c>
      <c r="AU10" s="14"/>
      <c r="AV10" s="14" t="s">
        <v>84</v>
      </c>
      <c r="AW10" s="14">
        <v>0.22752297716334699</v>
      </c>
      <c r="AX10" s="14">
        <v>0.23530197876063999</v>
      </c>
      <c r="AY10" s="14">
        <v>0.18041666601137199</v>
      </c>
      <c r="AZ10" s="14">
        <v>0.116645215923323</v>
      </c>
      <c r="BA10" s="14"/>
      <c r="BB10" s="14">
        <v>0.21068969117966699</v>
      </c>
      <c r="BC10" s="14">
        <v>0.20886131137994299</v>
      </c>
      <c r="BD10" s="14">
        <v>0.16470574406066199</v>
      </c>
      <c r="BE10" s="14"/>
      <c r="BF10" s="14">
        <v>0.19956952505089301</v>
      </c>
    </row>
    <row r="11" spans="2:58" x14ac:dyDescent="0.35">
      <c r="B11" s="15" t="s">
        <v>219</v>
      </c>
      <c r="C11" s="14">
        <v>0.32813073925567998</v>
      </c>
      <c r="D11" s="14">
        <v>0.31814438762629099</v>
      </c>
      <c r="E11" s="14">
        <v>0.338870389251205</v>
      </c>
      <c r="F11" s="14"/>
      <c r="G11" s="14">
        <v>0.29214081434072697</v>
      </c>
      <c r="H11" s="14">
        <v>0.33437015482492899</v>
      </c>
      <c r="I11" s="14">
        <v>0.287683874381303</v>
      </c>
      <c r="J11" s="14">
        <v>0.34066323256338799</v>
      </c>
      <c r="K11" s="14">
        <v>0.30658571444631399</v>
      </c>
      <c r="L11" s="14">
        <v>0.38414712086754899</v>
      </c>
      <c r="M11" s="14"/>
      <c r="N11" s="14">
        <v>0.35461329097003702</v>
      </c>
      <c r="O11" s="14">
        <v>0.29016260235054397</v>
      </c>
      <c r="P11" s="14">
        <v>0.35152802030270602</v>
      </c>
      <c r="Q11" s="14">
        <v>0.321914765237588</v>
      </c>
      <c r="R11" s="14"/>
      <c r="S11" s="14">
        <v>0.29818193897657103</v>
      </c>
      <c r="T11" s="14">
        <v>0.340056833571726</v>
      </c>
      <c r="U11" s="14">
        <v>0.29466323344308898</v>
      </c>
      <c r="V11" s="14">
        <v>0.31822592605880601</v>
      </c>
      <c r="W11" s="14">
        <v>0.32497202198112002</v>
      </c>
      <c r="X11" s="14">
        <v>0.25949784757150701</v>
      </c>
      <c r="Y11" s="14">
        <v>0.39420092292563302</v>
      </c>
      <c r="Z11" s="14">
        <v>0.321861251099195</v>
      </c>
      <c r="AA11" s="14">
        <v>0.31276847020652998</v>
      </c>
      <c r="AB11" s="14">
        <v>0.33415863695648701</v>
      </c>
      <c r="AC11" s="14">
        <v>0.37889681047550899</v>
      </c>
      <c r="AD11" s="14">
        <v>0.53518960039369901</v>
      </c>
      <c r="AE11" s="14"/>
      <c r="AF11" s="14">
        <v>0.35440166809655199</v>
      </c>
      <c r="AG11" s="14">
        <v>0.31379239677635601</v>
      </c>
      <c r="AH11" s="14">
        <v>0.34717226338764501</v>
      </c>
      <c r="AI11" s="14"/>
      <c r="AJ11" s="14">
        <v>0.36393809531026</v>
      </c>
      <c r="AK11" s="14">
        <v>0.283413991649823</v>
      </c>
      <c r="AL11" s="14">
        <v>0.40230351038668699</v>
      </c>
      <c r="AM11" s="14">
        <v>0.40472490413308299</v>
      </c>
      <c r="AN11" s="14">
        <v>0.33107690573903797</v>
      </c>
      <c r="AO11" s="14"/>
      <c r="AP11" s="14">
        <v>0.419322189305947</v>
      </c>
      <c r="AQ11" s="14">
        <v>0.28938779852921398</v>
      </c>
      <c r="AR11" s="14">
        <v>0.36208551047211301</v>
      </c>
      <c r="AS11" s="14">
        <v>0.353726018415496</v>
      </c>
      <c r="AT11" s="14">
        <v>0.31131990050633301</v>
      </c>
      <c r="AU11" s="14"/>
      <c r="AV11" s="14" t="s">
        <v>84</v>
      </c>
      <c r="AW11" s="14">
        <v>0.316853729999794</v>
      </c>
      <c r="AX11" s="14">
        <v>0.30885223791509497</v>
      </c>
      <c r="AY11" s="14">
        <v>0.346385134015256</v>
      </c>
      <c r="AZ11" s="14">
        <v>0.32150691513559998</v>
      </c>
      <c r="BA11" s="14"/>
      <c r="BB11" s="14">
        <v>0.31656657398658999</v>
      </c>
      <c r="BC11" s="14">
        <v>0.344602041116716</v>
      </c>
      <c r="BD11" s="14">
        <v>0.288011401701604</v>
      </c>
      <c r="BE11" s="14"/>
      <c r="BF11" s="14">
        <v>0.31785450895475897</v>
      </c>
    </row>
    <row r="12" spans="2:58" x14ac:dyDescent="0.35">
      <c r="B12" s="15" t="s">
        <v>220</v>
      </c>
      <c r="C12" s="14">
        <v>8.3036059777803803E-2</v>
      </c>
      <c r="D12" s="14">
        <v>0.11436517148954201</v>
      </c>
      <c r="E12" s="14">
        <v>5.2628531609446999E-2</v>
      </c>
      <c r="F12" s="14"/>
      <c r="G12" s="14">
        <v>0.11142098809109301</v>
      </c>
      <c r="H12" s="14">
        <v>0.14330774753218201</v>
      </c>
      <c r="I12" s="14">
        <v>9.9612610306588203E-2</v>
      </c>
      <c r="J12" s="14">
        <v>5.3045360761382103E-2</v>
      </c>
      <c r="K12" s="14">
        <v>5.0186194214273901E-2</v>
      </c>
      <c r="L12" s="14">
        <v>4.8216661450444898E-2</v>
      </c>
      <c r="M12" s="14"/>
      <c r="N12" s="14">
        <v>0.12520914613165901</v>
      </c>
      <c r="O12" s="14">
        <v>7.5699794383506006E-2</v>
      </c>
      <c r="P12" s="14">
        <v>6.7840770712486897E-2</v>
      </c>
      <c r="Q12" s="14">
        <v>5.9915672337269903E-2</v>
      </c>
      <c r="R12" s="14"/>
      <c r="S12" s="14">
        <v>0.13848736025545</v>
      </c>
      <c r="T12" s="14">
        <v>7.5213567218748195E-2</v>
      </c>
      <c r="U12" s="14">
        <v>9.0234759007509796E-2</v>
      </c>
      <c r="V12" s="14">
        <v>6.6225592932676006E-2</v>
      </c>
      <c r="W12" s="14">
        <v>7.9329160276699104E-2</v>
      </c>
      <c r="X12" s="14">
        <v>0.11737695221526</v>
      </c>
      <c r="Y12" s="14">
        <v>4.5532842836769699E-2</v>
      </c>
      <c r="Z12" s="14">
        <v>6.55584942454535E-2</v>
      </c>
      <c r="AA12" s="14">
        <v>5.6650546105837203E-2</v>
      </c>
      <c r="AB12" s="14">
        <v>7.3819815986365694E-2</v>
      </c>
      <c r="AC12" s="14">
        <v>5.7445882927811102E-2</v>
      </c>
      <c r="AD12" s="14">
        <v>8.4952480930304497E-2</v>
      </c>
      <c r="AE12" s="14"/>
      <c r="AF12" s="14">
        <v>6.6686321907635293E-2</v>
      </c>
      <c r="AG12" s="14">
        <v>8.5146517669069499E-2</v>
      </c>
      <c r="AH12" s="14">
        <v>0.10302020711172601</v>
      </c>
      <c r="AI12" s="14"/>
      <c r="AJ12" s="14">
        <v>9.6124528329325998E-2</v>
      </c>
      <c r="AK12" s="14">
        <v>8.1320393163757804E-2</v>
      </c>
      <c r="AL12" s="14">
        <v>5.0024894292612997E-2</v>
      </c>
      <c r="AM12" s="14">
        <v>7.4784832956574093E-2</v>
      </c>
      <c r="AN12" s="14">
        <v>7.9027740229155194E-2</v>
      </c>
      <c r="AO12" s="14"/>
      <c r="AP12" s="14">
        <v>0.136014068911508</v>
      </c>
      <c r="AQ12" s="14">
        <v>8.6218804282993194E-2</v>
      </c>
      <c r="AR12" s="14">
        <v>5.5275594784720203E-2</v>
      </c>
      <c r="AS12" s="14">
        <v>4.8521014074647401E-2</v>
      </c>
      <c r="AT12" s="14">
        <v>5.7563572799729498E-2</v>
      </c>
      <c r="AU12" s="14"/>
      <c r="AV12" s="14" t="s">
        <v>84</v>
      </c>
      <c r="AW12" s="14">
        <v>8.4600317620693005E-2</v>
      </c>
      <c r="AX12" s="14">
        <v>0.104356215974058</v>
      </c>
      <c r="AY12" s="14">
        <v>0.147660358859558</v>
      </c>
      <c r="AZ12" s="14">
        <v>7.7526660529029096E-2</v>
      </c>
      <c r="BA12" s="14"/>
      <c r="BB12" s="14">
        <v>7.4519151759698601E-2</v>
      </c>
      <c r="BC12" s="14">
        <v>6.0975552969762203E-2</v>
      </c>
      <c r="BD12" s="14">
        <v>0.102649090829062</v>
      </c>
      <c r="BE12" s="14"/>
      <c r="BF12" s="14">
        <v>7.3740345899179799E-2</v>
      </c>
    </row>
    <row r="13" spans="2:58" x14ac:dyDescent="0.35">
      <c r="B13" s="15" t="s">
        <v>221</v>
      </c>
      <c r="C13" s="14">
        <v>2.14961088835709E-2</v>
      </c>
      <c r="D13" s="14">
        <v>2.66278768694138E-2</v>
      </c>
      <c r="E13" s="14">
        <v>1.65386093159243E-2</v>
      </c>
      <c r="F13" s="14"/>
      <c r="G13" s="14">
        <v>4.2620490440559003E-2</v>
      </c>
      <c r="H13" s="14">
        <v>2.5069344262467399E-2</v>
      </c>
      <c r="I13" s="14">
        <v>3.4021211972276803E-2</v>
      </c>
      <c r="J13" s="14">
        <v>1.47855859590781E-2</v>
      </c>
      <c r="K13" s="14">
        <v>6.9872888589412102E-3</v>
      </c>
      <c r="L13" s="14">
        <v>9.5808524634357108E-3</v>
      </c>
      <c r="M13" s="14"/>
      <c r="N13" s="14">
        <v>3.3556953076656897E-2</v>
      </c>
      <c r="O13" s="14">
        <v>1.32789593939046E-2</v>
      </c>
      <c r="P13" s="14">
        <v>2.3628923594094998E-2</v>
      </c>
      <c r="Q13" s="14">
        <v>1.55185982495271E-2</v>
      </c>
      <c r="R13" s="14"/>
      <c r="S13" s="14">
        <v>7.2335619980418903E-2</v>
      </c>
      <c r="T13" s="14">
        <v>1.0926476072400401E-2</v>
      </c>
      <c r="U13" s="14">
        <v>1.2479700840350201E-2</v>
      </c>
      <c r="V13" s="14">
        <v>2.2120374953237602E-2</v>
      </c>
      <c r="W13" s="14">
        <v>1.9959322392254002E-2</v>
      </c>
      <c r="X13" s="14">
        <v>1.14233843195334E-2</v>
      </c>
      <c r="Y13" s="14">
        <v>1.72048926994075E-2</v>
      </c>
      <c r="Z13" s="14">
        <v>2.3710485240493E-2</v>
      </c>
      <c r="AA13" s="14">
        <v>4.0061899020535996E-3</v>
      </c>
      <c r="AB13" s="14">
        <v>9.7677189228413501E-3</v>
      </c>
      <c r="AC13" s="14">
        <v>8.81898394483587E-3</v>
      </c>
      <c r="AD13" s="14">
        <v>1.4532089184692201E-2</v>
      </c>
      <c r="AE13" s="14"/>
      <c r="AF13" s="14">
        <v>1.6433377921980401E-2</v>
      </c>
      <c r="AG13" s="14">
        <v>2.6925332047982201E-2</v>
      </c>
      <c r="AH13" s="14">
        <v>2.4321844283120699E-2</v>
      </c>
      <c r="AI13" s="14"/>
      <c r="AJ13" s="14">
        <v>2.74469296869926E-2</v>
      </c>
      <c r="AK13" s="14">
        <v>2.2599488733971398E-2</v>
      </c>
      <c r="AL13" s="14">
        <v>1.9608759792968999E-2</v>
      </c>
      <c r="AM13" s="14">
        <v>3.40326496564985E-2</v>
      </c>
      <c r="AN13" s="14">
        <v>1.7543208846362599E-2</v>
      </c>
      <c r="AO13" s="14"/>
      <c r="AP13" s="14">
        <v>3.5588479946693299E-2</v>
      </c>
      <c r="AQ13" s="14">
        <v>2.51700395144062E-2</v>
      </c>
      <c r="AR13" s="14">
        <v>1.6142061744447E-2</v>
      </c>
      <c r="AS13" s="14">
        <v>1.6973147075619598E-2</v>
      </c>
      <c r="AT13" s="14">
        <v>5.7064432376414901E-3</v>
      </c>
      <c r="AU13" s="14"/>
      <c r="AV13" s="14" t="s">
        <v>84</v>
      </c>
      <c r="AW13" s="14">
        <v>1.0028393229560501E-2</v>
      </c>
      <c r="AX13" s="14">
        <v>1.8030035617868499E-2</v>
      </c>
      <c r="AY13" s="14">
        <v>5.4821643360431403E-2</v>
      </c>
      <c r="AZ13" s="14">
        <v>4.1156805240192398E-2</v>
      </c>
      <c r="BA13" s="14"/>
      <c r="BB13" s="14">
        <v>4.3535049303558802E-2</v>
      </c>
      <c r="BC13" s="14">
        <v>7.6081865407987299E-3</v>
      </c>
      <c r="BD13" s="14">
        <v>1.4099080071367801E-2</v>
      </c>
      <c r="BE13" s="14"/>
      <c r="BF13" s="14">
        <v>1.8751170477845899E-2</v>
      </c>
    </row>
    <row r="14" spans="2:58" x14ac:dyDescent="0.35">
      <c r="B14" s="15" t="s">
        <v>141</v>
      </c>
      <c r="C14" s="20">
        <v>0.20349874170790699</v>
      </c>
      <c r="D14" s="20">
        <v>0.19276636299236699</v>
      </c>
      <c r="E14" s="20">
        <v>0.21460029907626699</v>
      </c>
      <c r="F14" s="20"/>
      <c r="G14" s="20">
        <v>0.115810611944321</v>
      </c>
      <c r="H14" s="20">
        <v>9.0142194409989704E-2</v>
      </c>
      <c r="I14" s="20">
        <v>0.13716010745412199</v>
      </c>
      <c r="J14" s="20">
        <v>0.211815649997315</v>
      </c>
      <c r="K14" s="20">
        <v>0.33593228787698598</v>
      </c>
      <c r="L14" s="20">
        <v>0.31208005664155802</v>
      </c>
      <c r="M14" s="20"/>
      <c r="N14" s="20">
        <v>0.157819028898217</v>
      </c>
      <c r="O14" s="20">
        <v>0.23548979483570201</v>
      </c>
      <c r="P14" s="20">
        <v>0.18062874569634599</v>
      </c>
      <c r="Q14" s="20">
        <v>0.235540432858313</v>
      </c>
      <c r="R14" s="20"/>
      <c r="S14" s="20">
        <v>0.17877723052738401</v>
      </c>
      <c r="T14" s="20">
        <v>0.216732894745296</v>
      </c>
      <c r="U14" s="20">
        <v>0.27460780999835499</v>
      </c>
      <c r="V14" s="20">
        <v>0.21631353405616</v>
      </c>
      <c r="W14" s="20">
        <v>0.13345661732674299</v>
      </c>
      <c r="X14" s="20">
        <v>0.19346378628386601</v>
      </c>
      <c r="Y14" s="20">
        <v>0.20804771714569201</v>
      </c>
      <c r="Z14" s="20">
        <v>0.150806075077766</v>
      </c>
      <c r="AA14" s="20">
        <v>0.20806940260985601</v>
      </c>
      <c r="AB14" s="20">
        <v>0.23492534656165601</v>
      </c>
      <c r="AC14" s="20">
        <v>0.23524505261342099</v>
      </c>
      <c r="AD14" s="20">
        <v>0.120507636631441</v>
      </c>
      <c r="AE14" s="20"/>
      <c r="AF14" s="20">
        <v>0.24784911135214699</v>
      </c>
      <c r="AG14" s="20">
        <v>0.191057824119436</v>
      </c>
      <c r="AH14" s="20">
        <v>0.16140465908898999</v>
      </c>
      <c r="AI14" s="20"/>
      <c r="AJ14" s="20">
        <v>0.23132627446178999</v>
      </c>
      <c r="AK14" s="20">
        <v>0.15439948453113</v>
      </c>
      <c r="AL14" s="20">
        <v>0.215226654329703</v>
      </c>
      <c r="AM14" s="20">
        <v>0.17955499626236199</v>
      </c>
      <c r="AN14" s="20">
        <v>0.23124430747691699</v>
      </c>
      <c r="AO14" s="20"/>
      <c r="AP14" s="20">
        <v>0.20293040496657799</v>
      </c>
      <c r="AQ14" s="20">
        <v>0.15173623409793599</v>
      </c>
      <c r="AR14" s="20">
        <v>0.24657269045932001</v>
      </c>
      <c r="AS14" s="20">
        <v>0.18931507925154101</v>
      </c>
      <c r="AT14" s="20">
        <v>0.33020859767620703</v>
      </c>
      <c r="AU14" s="20"/>
      <c r="AV14" s="20" t="s">
        <v>84</v>
      </c>
      <c r="AW14" s="20">
        <v>0.16504810829733399</v>
      </c>
      <c r="AX14" s="20">
        <v>0.189898599529217</v>
      </c>
      <c r="AY14" s="20">
        <v>0.122541702866451</v>
      </c>
      <c r="AZ14" s="20">
        <v>0.242747869976774</v>
      </c>
      <c r="BA14" s="20"/>
      <c r="BB14" s="20">
        <v>0.15320103773122001</v>
      </c>
      <c r="BC14" s="20">
        <v>0.21128501942261901</v>
      </c>
      <c r="BD14" s="20">
        <v>0.36439379204175498</v>
      </c>
      <c r="BE14" s="20"/>
      <c r="BF14" s="20">
        <v>0.237587614199775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232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217</v>
      </c>
      <c r="C9" s="14">
        <v>0.12654527353447101</v>
      </c>
      <c r="D9" s="14">
        <v>0.126846344282148</v>
      </c>
      <c r="E9" s="14">
        <v>0.12469377878967</v>
      </c>
      <c r="F9" s="14"/>
      <c r="G9" s="14">
        <v>0.120288807262502</v>
      </c>
      <c r="H9" s="14">
        <v>0.162944214312404</v>
      </c>
      <c r="I9" s="14">
        <v>0.18709963537518701</v>
      </c>
      <c r="J9" s="14">
        <v>0.133430219584112</v>
      </c>
      <c r="K9" s="14">
        <v>0.106705030321582</v>
      </c>
      <c r="L9" s="14">
        <v>5.96378793105347E-2</v>
      </c>
      <c r="M9" s="14"/>
      <c r="N9" s="14">
        <v>0.103554249897853</v>
      </c>
      <c r="O9" s="14">
        <v>0.122000487547418</v>
      </c>
      <c r="P9" s="14">
        <v>0.14557878863762999</v>
      </c>
      <c r="Q9" s="14">
        <v>0.13776046786947599</v>
      </c>
      <c r="R9" s="14"/>
      <c r="S9" s="14">
        <v>0.12887163321217099</v>
      </c>
      <c r="T9" s="14">
        <v>0.14537312010960701</v>
      </c>
      <c r="U9" s="14">
        <v>0.114717469366668</v>
      </c>
      <c r="V9" s="14">
        <v>0.12001892019933599</v>
      </c>
      <c r="W9" s="14">
        <v>0.12084086532812</v>
      </c>
      <c r="X9" s="14">
        <v>0.175246971679166</v>
      </c>
      <c r="Y9" s="14">
        <v>0.14834586562452201</v>
      </c>
      <c r="Z9" s="14">
        <v>0.14364330117785901</v>
      </c>
      <c r="AA9" s="14">
        <v>0.108503041878118</v>
      </c>
      <c r="AB9" s="14">
        <v>0.101373300763205</v>
      </c>
      <c r="AC9" s="14">
        <v>7.4652548336044094E-2</v>
      </c>
      <c r="AD9" s="14">
        <v>0.10007508242917899</v>
      </c>
      <c r="AE9" s="14"/>
      <c r="AF9" s="14">
        <v>0.12902228179305</v>
      </c>
      <c r="AG9" s="14">
        <v>0.138468771638525</v>
      </c>
      <c r="AH9" s="14">
        <v>0.12039870186490401</v>
      </c>
      <c r="AI9" s="14"/>
      <c r="AJ9" s="14">
        <v>8.68376147012586E-2</v>
      </c>
      <c r="AK9" s="14">
        <v>0.16209666317970201</v>
      </c>
      <c r="AL9" s="14">
        <v>0.11809194717389999</v>
      </c>
      <c r="AM9" s="14">
        <v>0.134170867518912</v>
      </c>
      <c r="AN9" s="14">
        <v>0.14481928246669301</v>
      </c>
      <c r="AO9" s="14"/>
      <c r="AP9" s="14">
        <v>5.6280253050973103E-2</v>
      </c>
      <c r="AQ9" s="14">
        <v>0.16367949285917499</v>
      </c>
      <c r="AR9" s="14">
        <v>0.10684135518632799</v>
      </c>
      <c r="AS9" s="14">
        <v>0.17010950926871299</v>
      </c>
      <c r="AT9" s="14">
        <v>7.5782269857641305E-2</v>
      </c>
      <c r="AU9" s="14"/>
      <c r="AV9" s="14" t="s">
        <v>84</v>
      </c>
      <c r="AW9" s="14">
        <v>0.133405934215095</v>
      </c>
      <c r="AX9" s="14">
        <v>0.13446290178333001</v>
      </c>
      <c r="AY9" s="14">
        <v>0.125130140538245</v>
      </c>
      <c r="AZ9" s="14">
        <v>0.20041653319508199</v>
      </c>
      <c r="BA9" s="14"/>
      <c r="BB9" s="14">
        <v>0.14942148291943799</v>
      </c>
      <c r="BC9" s="14">
        <v>0.128098410118828</v>
      </c>
      <c r="BD9" s="14">
        <v>4.0267524159866099E-2</v>
      </c>
      <c r="BE9" s="14"/>
      <c r="BF9" s="14">
        <v>0.115489293397931</v>
      </c>
    </row>
    <row r="10" spans="2:58" x14ac:dyDescent="0.35">
      <c r="B10" s="15" t="s">
        <v>218</v>
      </c>
      <c r="C10" s="14">
        <v>0.18662534943533199</v>
      </c>
      <c r="D10" s="14">
        <v>0.177671941563772</v>
      </c>
      <c r="E10" s="14">
        <v>0.19491430971050999</v>
      </c>
      <c r="F10" s="14"/>
      <c r="G10" s="14">
        <v>0.25256559183949601</v>
      </c>
      <c r="H10" s="14">
        <v>0.17914553058694299</v>
      </c>
      <c r="I10" s="14">
        <v>0.20148085356053499</v>
      </c>
      <c r="J10" s="14">
        <v>0.20503406558476001</v>
      </c>
      <c r="K10" s="14">
        <v>0.16168902925293399</v>
      </c>
      <c r="L10" s="14">
        <v>0.13851868006397899</v>
      </c>
      <c r="M10" s="14"/>
      <c r="N10" s="14">
        <v>0.204474864002644</v>
      </c>
      <c r="O10" s="14">
        <v>0.19482891746903899</v>
      </c>
      <c r="P10" s="14">
        <v>0.15056084848273499</v>
      </c>
      <c r="Q10" s="14">
        <v>0.193860073910499</v>
      </c>
      <c r="R10" s="14"/>
      <c r="S10" s="14">
        <v>0.180926655554733</v>
      </c>
      <c r="T10" s="14">
        <v>0.195628893909011</v>
      </c>
      <c r="U10" s="14">
        <v>0.173076564990291</v>
      </c>
      <c r="V10" s="14">
        <v>0.19245093931680199</v>
      </c>
      <c r="W10" s="14">
        <v>0.191687278457567</v>
      </c>
      <c r="X10" s="14">
        <v>0.15769572275838001</v>
      </c>
      <c r="Y10" s="14">
        <v>0.17083280456121799</v>
      </c>
      <c r="Z10" s="14">
        <v>0.27407744419566399</v>
      </c>
      <c r="AA10" s="14">
        <v>0.21322860164941099</v>
      </c>
      <c r="AB10" s="14">
        <v>0.196374590872366</v>
      </c>
      <c r="AC10" s="14">
        <v>0.168184475537274</v>
      </c>
      <c r="AD10" s="14">
        <v>9.7806500880058003E-2</v>
      </c>
      <c r="AE10" s="14"/>
      <c r="AF10" s="14">
        <v>0.14077765612603599</v>
      </c>
      <c r="AG10" s="14">
        <v>0.19828178939101401</v>
      </c>
      <c r="AH10" s="14">
        <v>0.18560739681062399</v>
      </c>
      <c r="AI10" s="14"/>
      <c r="AJ10" s="14">
        <v>0.14470429861642001</v>
      </c>
      <c r="AK10" s="14">
        <v>0.232802488849288</v>
      </c>
      <c r="AL10" s="14">
        <v>0.17154772641875701</v>
      </c>
      <c r="AM10" s="14">
        <v>0.17137815972505799</v>
      </c>
      <c r="AN10" s="14">
        <v>0.156643578046266</v>
      </c>
      <c r="AO10" s="14"/>
      <c r="AP10" s="14">
        <v>0.117380676254342</v>
      </c>
      <c r="AQ10" s="14">
        <v>0.21360705789939699</v>
      </c>
      <c r="AR10" s="14">
        <v>0.17208129671359401</v>
      </c>
      <c r="AS10" s="14">
        <v>0.2023528262623</v>
      </c>
      <c r="AT10" s="14">
        <v>0.15503575973785599</v>
      </c>
      <c r="AU10" s="14"/>
      <c r="AV10" s="14" t="s">
        <v>84</v>
      </c>
      <c r="AW10" s="14">
        <v>0.21265188892872999</v>
      </c>
      <c r="AX10" s="14">
        <v>0.21322368350389401</v>
      </c>
      <c r="AY10" s="14">
        <v>0.17199600053023301</v>
      </c>
      <c r="AZ10" s="14">
        <v>0.162326954996692</v>
      </c>
      <c r="BA10" s="14"/>
      <c r="BB10" s="14">
        <v>0.14643079526595901</v>
      </c>
      <c r="BC10" s="14">
        <v>0.20494313177608101</v>
      </c>
      <c r="BD10" s="14">
        <v>0.151609602001195</v>
      </c>
      <c r="BE10" s="14"/>
      <c r="BF10" s="14">
        <v>0.170400854655683</v>
      </c>
    </row>
    <row r="11" spans="2:58" x14ac:dyDescent="0.35">
      <c r="B11" s="15" t="s">
        <v>219</v>
      </c>
      <c r="C11" s="14">
        <v>0.35897959671632501</v>
      </c>
      <c r="D11" s="14">
        <v>0.34486112649128597</v>
      </c>
      <c r="E11" s="14">
        <v>0.37385324336574699</v>
      </c>
      <c r="F11" s="14"/>
      <c r="G11" s="14">
        <v>0.33327715071542502</v>
      </c>
      <c r="H11" s="14">
        <v>0.37217402167086799</v>
      </c>
      <c r="I11" s="14">
        <v>0.29465589688596799</v>
      </c>
      <c r="J11" s="14">
        <v>0.38463242068377501</v>
      </c>
      <c r="K11" s="14">
        <v>0.32663898099526001</v>
      </c>
      <c r="L11" s="14">
        <v>0.41846675070372902</v>
      </c>
      <c r="M11" s="14"/>
      <c r="N11" s="14">
        <v>0.35695626170976802</v>
      </c>
      <c r="O11" s="14">
        <v>0.35867324805231399</v>
      </c>
      <c r="P11" s="14">
        <v>0.38876440893480202</v>
      </c>
      <c r="Q11" s="14">
        <v>0.335501794952549</v>
      </c>
      <c r="R11" s="14"/>
      <c r="S11" s="14">
        <v>0.30874948175406403</v>
      </c>
      <c r="T11" s="14">
        <v>0.33511405988196502</v>
      </c>
      <c r="U11" s="14">
        <v>0.34274410425637702</v>
      </c>
      <c r="V11" s="14">
        <v>0.34097295517536902</v>
      </c>
      <c r="W11" s="14">
        <v>0.45851267906704901</v>
      </c>
      <c r="X11" s="14">
        <v>0.32557712240187497</v>
      </c>
      <c r="Y11" s="14">
        <v>0.427123185948099</v>
      </c>
      <c r="Z11" s="14">
        <v>0.30566515572342501</v>
      </c>
      <c r="AA11" s="14">
        <v>0.342137315655478</v>
      </c>
      <c r="AB11" s="14">
        <v>0.37433363682193599</v>
      </c>
      <c r="AC11" s="14">
        <v>0.358201240247147</v>
      </c>
      <c r="AD11" s="14">
        <v>0.56890081527542602</v>
      </c>
      <c r="AE11" s="14"/>
      <c r="AF11" s="14">
        <v>0.393714898526624</v>
      </c>
      <c r="AG11" s="14">
        <v>0.32955183552154899</v>
      </c>
      <c r="AH11" s="14">
        <v>0.38126206601118801</v>
      </c>
      <c r="AI11" s="14"/>
      <c r="AJ11" s="14">
        <v>0.40064900026581202</v>
      </c>
      <c r="AK11" s="14">
        <v>0.31769491556658702</v>
      </c>
      <c r="AL11" s="14">
        <v>0.34964639301593398</v>
      </c>
      <c r="AM11" s="14">
        <v>0.47681816297462598</v>
      </c>
      <c r="AN11" s="14">
        <v>0.35900532503864502</v>
      </c>
      <c r="AO11" s="14"/>
      <c r="AP11" s="14">
        <v>0.44445881545202198</v>
      </c>
      <c r="AQ11" s="14">
        <v>0.32102373960756297</v>
      </c>
      <c r="AR11" s="14">
        <v>0.38322385086153099</v>
      </c>
      <c r="AS11" s="14">
        <v>0.408244315199987</v>
      </c>
      <c r="AT11" s="14">
        <v>0.32896568628764</v>
      </c>
      <c r="AU11" s="14"/>
      <c r="AV11" s="14" t="s">
        <v>84</v>
      </c>
      <c r="AW11" s="14">
        <v>0.36786326739601199</v>
      </c>
      <c r="AX11" s="14">
        <v>0.34101475681023402</v>
      </c>
      <c r="AY11" s="14">
        <v>0.33439957661037401</v>
      </c>
      <c r="AZ11" s="14">
        <v>0.193265226602645</v>
      </c>
      <c r="BA11" s="14"/>
      <c r="BB11" s="14">
        <v>0.36932843948503602</v>
      </c>
      <c r="BC11" s="14">
        <v>0.40831200185607103</v>
      </c>
      <c r="BD11" s="14">
        <v>0.30098626142250501</v>
      </c>
      <c r="BE11" s="14"/>
      <c r="BF11" s="14">
        <v>0.362515919326658</v>
      </c>
    </row>
    <row r="12" spans="2:58" x14ac:dyDescent="0.35">
      <c r="B12" s="15" t="s">
        <v>220</v>
      </c>
      <c r="C12" s="14">
        <v>8.6724578287883394E-2</v>
      </c>
      <c r="D12" s="14">
        <v>0.106621262830952</v>
      </c>
      <c r="E12" s="14">
        <v>6.7513542857422101E-2</v>
      </c>
      <c r="F12" s="14"/>
      <c r="G12" s="14">
        <v>0.142027189265169</v>
      </c>
      <c r="H12" s="14">
        <v>0.14800519317272101</v>
      </c>
      <c r="I12" s="14">
        <v>0.11096218914299601</v>
      </c>
      <c r="J12" s="14">
        <v>4.08748811713604E-2</v>
      </c>
      <c r="K12" s="14">
        <v>4.0315885113795302E-2</v>
      </c>
      <c r="L12" s="14">
        <v>4.8990109318901902E-2</v>
      </c>
      <c r="M12" s="14"/>
      <c r="N12" s="14">
        <v>0.108817419740504</v>
      </c>
      <c r="O12" s="14">
        <v>7.6660599945928096E-2</v>
      </c>
      <c r="P12" s="14">
        <v>8.8506793419622504E-2</v>
      </c>
      <c r="Q12" s="14">
        <v>7.3299482361716101E-2</v>
      </c>
      <c r="R12" s="14"/>
      <c r="S12" s="14">
        <v>0.124563431917586</v>
      </c>
      <c r="T12" s="14">
        <v>7.4509413143221306E-2</v>
      </c>
      <c r="U12" s="14">
        <v>7.8193686608776694E-2</v>
      </c>
      <c r="V12" s="14">
        <v>7.2897306247770993E-2</v>
      </c>
      <c r="W12" s="14">
        <v>7.3903308022313194E-2</v>
      </c>
      <c r="X12" s="14">
        <v>0.101433514002498</v>
      </c>
      <c r="Y12" s="14">
        <v>5.7002060619917402E-2</v>
      </c>
      <c r="Z12" s="14">
        <v>8.0389477473945606E-2</v>
      </c>
      <c r="AA12" s="14">
        <v>9.7116701953343598E-2</v>
      </c>
      <c r="AB12" s="14">
        <v>6.8503253554636503E-2</v>
      </c>
      <c r="AC12" s="14">
        <v>0.10736298398876</v>
      </c>
      <c r="AD12" s="14">
        <v>8.2524785222931996E-2</v>
      </c>
      <c r="AE12" s="14"/>
      <c r="AF12" s="14">
        <v>7.4526114955141998E-2</v>
      </c>
      <c r="AG12" s="14">
        <v>8.8170869772912205E-2</v>
      </c>
      <c r="AH12" s="14">
        <v>8.2603210731793095E-2</v>
      </c>
      <c r="AI12" s="14"/>
      <c r="AJ12" s="14">
        <v>9.5673174651049797E-2</v>
      </c>
      <c r="AK12" s="14">
        <v>0.10194360062473901</v>
      </c>
      <c r="AL12" s="14">
        <v>6.8383324007934093E-2</v>
      </c>
      <c r="AM12" s="14">
        <v>6.9879774368818107E-2</v>
      </c>
      <c r="AN12" s="14">
        <v>6.2799302056598894E-2</v>
      </c>
      <c r="AO12" s="14"/>
      <c r="AP12" s="14">
        <v>0.127504452544275</v>
      </c>
      <c r="AQ12" s="14">
        <v>0.109830430675101</v>
      </c>
      <c r="AR12" s="14">
        <v>3.6821063550186398E-2</v>
      </c>
      <c r="AS12" s="14">
        <v>3.1533851356701899E-2</v>
      </c>
      <c r="AT12" s="14">
        <v>7.3968446280507902E-2</v>
      </c>
      <c r="AU12" s="14"/>
      <c r="AV12" s="14" t="s">
        <v>84</v>
      </c>
      <c r="AW12" s="14">
        <v>8.4646889853394705E-2</v>
      </c>
      <c r="AX12" s="14">
        <v>8.3463815017073006E-2</v>
      </c>
      <c r="AY12" s="14">
        <v>0.16273621321932499</v>
      </c>
      <c r="AZ12" s="14">
        <v>0.121146931148016</v>
      </c>
      <c r="BA12" s="14"/>
      <c r="BB12" s="14">
        <v>0.13540462966348801</v>
      </c>
      <c r="BC12" s="14">
        <v>1.98810242551785E-2</v>
      </c>
      <c r="BD12" s="14">
        <v>0.10311158147982601</v>
      </c>
      <c r="BE12" s="14"/>
      <c r="BF12" s="14">
        <v>7.2095279211874905E-2</v>
      </c>
    </row>
    <row r="13" spans="2:58" x14ac:dyDescent="0.35">
      <c r="B13" s="15" t="s">
        <v>221</v>
      </c>
      <c r="C13" s="14">
        <v>2.6335787546960001E-2</v>
      </c>
      <c r="D13" s="14">
        <v>3.2567294902647502E-2</v>
      </c>
      <c r="E13" s="14">
        <v>2.0316582550033602E-2</v>
      </c>
      <c r="F13" s="14"/>
      <c r="G13" s="14">
        <v>2.8497355739293899E-2</v>
      </c>
      <c r="H13" s="14">
        <v>4.0305593232916499E-2</v>
      </c>
      <c r="I13" s="14">
        <v>4.5897602752207001E-2</v>
      </c>
      <c r="J13" s="14">
        <v>2.0401491404982101E-2</v>
      </c>
      <c r="K13" s="14">
        <v>1.9915684113399099E-2</v>
      </c>
      <c r="L13" s="14">
        <v>6.7978898700063097E-3</v>
      </c>
      <c r="M13" s="14"/>
      <c r="N13" s="14">
        <v>4.82735075945432E-2</v>
      </c>
      <c r="O13" s="14">
        <v>1.7511104164461298E-2</v>
      </c>
      <c r="P13" s="14">
        <v>2.5560739605025799E-2</v>
      </c>
      <c r="Q13" s="14">
        <v>1.29505809047861E-2</v>
      </c>
      <c r="R13" s="14"/>
      <c r="S13" s="14">
        <v>6.4355266933490696E-2</v>
      </c>
      <c r="T13" s="14">
        <v>1.4940524712528901E-2</v>
      </c>
      <c r="U13" s="14">
        <v>1.7209844138631601E-2</v>
      </c>
      <c r="V13" s="14">
        <v>2.7786502059657901E-2</v>
      </c>
      <c r="W13" s="14">
        <v>2.1176098956101501E-2</v>
      </c>
      <c r="X13" s="14">
        <v>2.3348173364155501E-2</v>
      </c>
      <c r="Y13" s="14">
        <v>1.91697455120323E-2</v>
      </c>
      <c r="Z13" s="14">
        <v>3.3676373013722498E-2</v>
      </c>
      <c r="AA13" s="14">
        <v>1.26563372130415E-2</v>
      </c>
      <c r="AB13" s="14">
        <v>1.4589011007306399E-2</v>
      </c>
      <c r="AC13" s="14">
        <v>2.7402734732446501E-2</v>
      </c>
      <c r="AD13" s="14">
        <v>3.1924063736839703E-2</v>
      </c>
      <c r="AE13" s="14"/>
      <c r="AF13" s="14">
        <v>2.2538930781967399E-2</v>
      </c>
      <c r="AG13" s="14">
        <v>2.8980409511943601E-2</v>
      </c>
      <c r="AH13" s="14">
        <v>4.0699490283920302E-2</v>
      </c>
      <c r="AI13" s="14"/>
      <c r="AJ13" s="14">
        <v>3.55079857186524E-2</v>
      </c>
      <c r="AK13" s="14">
        <v>1.3392562972477101E-2</v>
      </c>
      <c r="AL13" s="14">
        <v>3.3912222786234798E-2</v>
      </c>
      <c r="AM13" s="14">
        <v>0</v>
      </c>
      <c r="AN13" s="14">
        <v>3.09120128332687E-2</v>
      </c>
      <c r="AO13" s="14"/>
      <c r="AP13" s="14">
        <v>5.1758573104772498E-2</v>
      </c>
      <c r="AQ13" s="14">
        <v>2.3651421334937001E-2</v>
      </c>
      <c r="AR13" s="14">
        <v>2.8678524553405499E-2</v>
      </c>
      <c r="AS13" s="14">
        <v>1.1860625098772001E-2</v>
      </c>
      <c r="AT13" s="14">
        <v>1.04393025846628E-2</v>
      </c>
      <c r="AU13" s="14"/>
      <c r="AV13" s="14" t="s">
        <v>84</v>
      </c>
      <c r="AW13" s="14">
        <v>2.10807386026006E-2</v>
      </c>
      <c r="AX13" s="14">
        <v>3.2214728223443803E-2</v>
      </c>
      <c r="AY13" s="14">
        <v>6.9064650193885593E-2</v>
      </c>
      <c r="AZ13" s="14">
        <v>4.1156805240192398E-2</v>
      </c>
      <c r="BA13" s="14"/>
      <c r="BB13" s="14">
        <v>2.8186170427588701E-2</v>
      </c>
      <c r="BC13" s="14">
        <v>1.49295871306575E-2</v>
      </c>
      <c r="BD13" s="14">
        <v>1.4099080071367801E-2</v>
      </c>
      <c r="BE13" s="14"/>
      <c r="BF13" s="14">
        <v>1.9649290499852999E-2</v>
      </c>
    </row>
    <row r="14" spans="2:58" x14ac:dyDescent="0.35">
      <c r="B14" s="15" t="s">
        <v>141</v>
      </c>
      <c r="C14" s="20">
        <v>0.21478941447902899</v>
      </c>
      <c r="D14" s="20">
        <v>0.21143202992919399</v>
      </c>
      <c r="E14" s="20">
        <v>0.21870854272661699</v>
      </c>
      <c r="F14" s="20"/>
      <c r="G14" s="20">
        <v>0.123343905178114</v>
      </c>
      <c r="H14" s="20">
        <v>9.7425447024148196E-2</v>
      </c>
      <c r="I14" s="20">
        <v>0.15990382228310701</v>
      </c>
      <c r="J14" s="20">
        <v>0.21562692157101099</v>
      </c>
      <c r="K14" s="20">
        <v>0.34473539020303001</v>
      </c>
      <c r="L14" s="20">
        <v>0.32758869073284902</v>
      </c>
      <c r="M14" s="20"/>
      <c r="N14" s="20">
        <v>0.177923697054687</v>
      </c>
      <c r="O14" s="20">
        <v>0.23032564282084</v>
      </c>
      <c r="P14" s="20">
        <v>0.201028420920185</v>
      </c>
      <c r="Q14" s="20">
        <v>0.246627600000974</v>
      </c>
      <c r="R14" s="20"/>
      <c r="S14" s="20">
        <v>0.192533530627955</v>
      </c>
      <c r="T14" s="20">
        <v>0.23443398824366701</v>
      </c>
      <c r="U14" s="20">
        <v>0.274058330639256</v>
      </c>
      <c r="V14" s="20">
        <v>0.24587337700106399</v>
      </c>
      <c r="W14" s="20">
        <v>0.13387977016885</v>
      </c>
      <c r="X14" s="20">
        <v>0.216698495793927</v>
      </c>
      <c r="Y14" s="20">
        <v>0.177526337734211</v>
      </c>
      <c r="Z14" s="20">
        <v>0.16254824841538401</v>
      </c>
      <c r="AA14" s="20">
        <v>0.22635800165060899</v>
      </c>
      <c r="AB14" s="20">
        <v>0.24482620698054999</v>
      </c>
      <c r="AC14" s="20">
        <v>0.26419601715832802</v>
      </c>
      <c r="AD14" s="20">
        <v>0.11876875245556499</v>
      </c>
      <c r="AE14" s="20"/>
      <c r="AF14" s="20">
        <v>0.23942011781718101</v>
      </c>
      <c r="AG14" s="20">
        <v>0.216546324164056</v>
      </c>
      <c r="AH14" s="20">
        <v>0.18942913429757</v>
      </c>
      <c r="AI14" s="20"/>
      <c r="AJ14" s="20">
        <v>0.23662792604680699</v>
      </c>
      <c r="AK14" s="20">
        <v>0.17206976880720701</v>
      </c>
      <c r="AL14" s="20">
        <v>0.25841838659724098</v>
      </c>
      <c r="AM14" s="20">
        <v>0.147753035412586</v>
      </c>
      <c r="AN14" s="20">
        <v>0.245820499558528</v>
      </c>
      <c r="AO14" s="20"/>
      <c r="AP14" s="20">
        <v>0.202617229593615</v>
      </c>
      <c r="AQ14" s="20">
        <v>0.16820785762382801</v>
      </c>
      <c r="AR14" s="20">
        <v>0.272353909134956</v>
      </c>
      <c r="AS14" s="20">
        <v>0.17589887281352501</v>
      </c>
      <c r="AT14" s="20">
        <v>0.35580853525169198</v>
      </c>
      <c r="AU14" s="20"/>
      <c r="AV14" s="20" t="s">
        <v>84</v>
      </c>
      <c r="AW14" s="20">
        <v>0.180351281004168</v>
      </c>
      <c r="AX14" s="20">
        <v>0.195620114662025</v>
      </c>
      <c r="AY14" s="20">
        <v>0.13667341890793699</v>
      </c>
      <c r="AZ14" s="20">
        <v>0.28168754881737201</v>
      </c>
      <c r="BA14" s="20"/>
      <c r="BB14" s="20">
        <v>0.17122848223848999</v>
      </c>
      <c r="BC14" s="20">
        <v>0.223835844863184</v>
      </c>
      <c r="BD14" s="20">
        <v>0.38992595086524001</v>
      </c>
      <c r="BE14" s="20"/>
      <c r="BF14" s="20">
        <v>0.25984936290799998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M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13" width="20.6328125" customWidth="1"/>
  </cols>
  <sheetData>
    <row r="2" spans="2:13" ht="40" customHeight="1" x14ac:dyDescent="0.35">
      <c r="D2" s="30" t="s">
        <v>237</v>
      </c>
      <c r="E2" s="27"/>
      <c r="F2" s="27"/>
      <c r="G2" s="27"/>
      <c r="H2" s="27"/>
      <c r="I2" s="27"/>
      <c r="J2" s="27"/>
      <c r="K2" s="27"/>
      <c r="L2" s="27"/>
      <c r="M2" s="27"/>
    </row>
    <row r="6" spans="2:13" ht="50" customHeight="1" x14ac:dyDescent="0.35">
      <c r="B6" s="17" t="s">
        <v>15</v>
      </c>
      <c r="C6" s="17" t="s">
        <v>207</v>
      </c>
      <c r="D6" s="17" t="s">
        <v>208</v>
      </c>
      <c r="E6" s="17" t="s">
        <v>209</v>
      </c>
      <c r="F6" s="17" t="s">
        <v>210</v>
      </c>
      <c r="G6" s="17" t="s">
        <v>211</v>
      </c>
      <c r="H6" s="17" t="s">
        <v>212</v>
      </c>
      <c r="I6" s="17" t="s">
        <v>213</v>
      </c>
      <c r="J6" s="17" t="s">
        <v>214</v>
      </c>
      <c r="K6" s="17" t="s">
        <v>215</v>
      </c>
      <c r="L6" s="17" t="s">
        <v>216</v>
      </c>
    </row>
    <row r="7" spans="2:13" x14ac:dyDescent="0.35">
      <c r="B7" s="15" t="s">
        <v>233</v>
      </c>
      <c r="C7" s="14">
        <v>0.115221878788489</v>
      </c>
      <c r="D7" s="14">
        <v>0.100551811065669</v>
      </c>
      <c r="E7" s="14">
        <v>0.114272165259532</v>
      </c>
      <c r="F7" s="14">
        <v>0.112623066793668</v>
      </c>
      <c r="G7" s="14">
        <v>0.110759355573104</v>
      </c>
      <c r="H7" s="14">
        <v>0.108185475818922</v>
      </c>
      <c r="I7" s="14">
        <v>9.4517513859130903E-2</v>
      </c>
      <c r="J7" s="14">
        <v>8.9107866995965707E-2</v>
      </c>
      <c r="K7" s="14">
        <v>7.7269856471190307E-2</v>
      </c>
      <c r="L7" s="14">
        <v>7.5476854954411102E-2</v>
      </c>
    </row>
    <row r="8" spans="2:13" x14ac:dyDescent="0.35">
      <c r="B8" s="15" t="s">
        <v>234</v>
      </c>
      <c r="C8" s="14">
        <v>0.12828045977449001</v>
      </c>
      <c r="D8" s="14">
        <v>0.119224302122191</v>
      </c>
      <c r="E8" s="14">
        <v>0.11803068616185799</v>
      </c>
      <c r="F8" s="14">
        <v>0.10162238266561099</v>
      </c>
      <c r="G8" s="14">
        <v>0.10947563203166601</v>
      </c>
      <c r="H8" s="14">
        <v>0.10162607051714399</v>
      </c>
      <c r="I8" s="14">
        <v>0.127798785219356</v>
      </c>
      <c r="J8" s="14">
        <v>0.107044016970302</v>
      </c>
      <c r="K8" s="14">
        <v>8.9266177192086404E-2</v>
      </c>
      <c r="L8" s="14">
        <v>8.7191196692407005E-2</v>
      </c>
    </row>
    <row r="9" spans="2:13" x14ac:dyDescent="0.35">
      <c r="B9" s="15" t="s">
        <v>219</v>
      </c>
      <c r="C9" s="14">
        <v>0.32228351081727802</v>
      </c>
      <c r="D9" s="14">
        <v>0.35833059234321502</v>
      </c>
      <c r="E9" s="14">
        <v>0.25523693839333</v>
      </c>
      <c r="F9" s="14">
        <v>0.33093874325800399</v>
      </c>
      <c r="G9" s="14">
        <v>0.30515349706755002</v>
      </c>
      <c r="H9" s="14">
        <v>0.32976748277916701</v>
      </c>
      <c r="I9" s="14">
        <v>0.39711628622089301</v>
      </c>
      <c r="J9" s="14">
        <v>0.39278979739794301</v>
      </c>
      <c r="K9" s="14">
        <v>0.35664132853588199</v>
      </c>
      <c r="L9" s="14">
        <v>0.364050730249391</v>
      </c>
    </row>
    <row r="10" spans="2:13" x14ac:dyDescent="0.35">
      <c r="B10" s="15" t="s">
        <v>235</v>
      </c>
      <c r="C10" s="14">
        <v>0.24635879632479199</v>
      </c>
      <c r="D10" s="14">
        <v>0.20731054328065199</v>
      </c>
      <c r="E10" s="14">
        <v>0.28123274633089301</v>
      </c>
      <c r="F10" s="14">
        <v>0.248598406699264</v>
      </c>
      <c r="G10" s="14">
        <v>0.26675518993486302</v>
      </c>
      <c r="H10" s="14">
        <v>0.25105559647000703</v>
      </c>
      <c r="I10" s="14">
        <v>0.181680286999476</v>
      </c>
      <c r="J10" s="14">
        <v>0.21492917098129199</v>
      </c>
      <c r="K10" s="14">
        <v>0.201744646121059</v>
      </c>
      <c r="L10" s="14">
        <v>0.19878332434925799</v>
      </c>
    </row>
    <row r="11" spans="2:13" x14ac:dyDescent="0.35">
      <c r="B11" s="15" t="s">
        <v>236</v>
      </c>
      <c r="C11" s="14">
        <v>8.6955430590401006E-2</v>
      </c>
      <c r="D11" s="14">
        <v>8.1060206261300893E-2</v>
      </c>
      <c r="E11" s="14">
        <v>0.13555889958939099</v>
      </c>
      <c r="F11" s="14">
        <v>9.9767692064231694E-2</v>
      </c>
      <c r="G11" s="14">
        <v>0.103463195281516</v>
      </c>
      <c r="H11" s="14">
        <v>9.5837212241299596E-2</v>
      </c>
      <c r="I11" s="14">
        <v>7.2028676281701398E-2</v>
      </c>
      <c r="J11" s="14">
        <v>7.2976983249497598E-2</v>
      </c>
      <c r="K11" s="14">
        <v>8.2954771425753901E-2</v>
      </c>
      <c r="L11" s="14">
        <v>8.6312876756684295E-2</v>
      </c>
    </row>
    <row r="12" spans="2:13" x14ac:dyDescent="0.35">
      <c r="B12" s="15" t="s">
        <v>141</v>
      </c>
      <c r="C12" s="14">
        <v>0.100899923704549</v>
      </c>
      <c r="D12" s="14">
        <v>0.13352254492697199</v>
      </c>
      <c r="E12" s="14">
        <v>9.5668564264997299E-2</v>
      </c>
      <c r="F12" s="14">
        <v>0.106449708519222</v>
      </c>
      <c r="G12" s="14">
        <v>0.1043931301113</v>
      </c>
      <c r="H12" s="14">
        <v>0.11352816217346</v>
      </c>
      <c r="I12" s="14">
        <v>0.12685845141944299</v>
      </c>
      <c r="J12" s="14">
        <v>0.123152164404999</v>
      </c>
      <c r="K12" s="14">
        <v>0.192123220254028</v>
      </c>
      <c r="L12" s="14">
        <v>0.18818501699784801</v>
      </c>
    </row>
    <row r="13" spans="2:13" x14ac:dyDescent="0.35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2:13" x14ac:dyDescent="0.35">
      <c r="B14" t="s">
        <v>80</v>
      </c>
    </row>
    <row r="15" spans="2:13" x14ac:dyDescent="0.35">
      <c r="B15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M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238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233</v>
      </c>
      <c r="C9" s="14">
        <v>0.115221878788489</v>
      </c>
      <c r="D9" s="14">
        <v>0.117556315889891</v>
      </c>
      <c r="E9" s="14">
        <v>0.113278068969822</v>
      </c>
      <c r="F9" s="14"/>
      <c r="G9" s="14">
        <v>4.0709541795696302E-2</v>
      </c>
      <c r="H9" s="14">
        <v>0.10649314612548599</v>
      </c>
      <c r="I9" s="14">
        <v>0.121733556113183</v>
      </c>
      <c r="J9" s="14">
        <v>0.15166893248490099</v>
      </c>
      <c r="K9" s="14">
        <v>0.14210213437616401</v>
      </c>
      <c r="L9" s="14">
        <v>0.118825791064072</v>
      </c>
      <c r="M9" s="14"/>
      <c r="N9" s="14">
        <v>0.102484233867446</v>
      </c>
      <c r="O9" s="14">
        <v>9.67003962463613E-2</v>
      </c>
      <c r="P9" s="14">
        <v>0.13935279588452501</v>
      </c>
      <c r="Q9" s="14">
        <v>0.12521131747596001</v>
      </c>
      <c r="R9" s="14"/>
      <c r="S9" s="14">
        <v>0.10237096273639699</v>
      </c>
      <c r="T9" s="14">
        <v>0.11020898093487699</v>
      </c>
      <c r="U9" s="14">
        <v>0.145373700979088</v>
      </c>
      <c r="V9" s="14">
        <v>0.16995921355142499</v>
      </c>
      <c r="W9" s="14">
        <v>0.118527344689836</v>
      </c>
      <c r="X9" s="14">
        <v>0.1199565839362</v>
      </c>
      <c r="Y9" s="14">
        <v>0.11711602783265</v>
      </c>
      <c r="Z9" s="14">
        <v>0.12976167424863899</v>
      </c>
      <c r="AA9" s="14">
        <v>9.4268973753208099E-2</v>
      </c>
      <c r="AB9" s="14">
        <v>7.8149586919374001E-2</v>
      </c>
      <c r="AC9" s="14">
        <v>0.104148918529227</v>
      </c>
      <c r="AD9" s="14">
        <v>0.112530650010363</v>
      </c>
      <c r="AE9" s="14"/>
      <c r="AF9" s="14">
        <v>0.19642729008377799</v>
      </c>
      <c r="AG9" s="14">
        <v>6.8654672897504598E-2</v>
      </c>
      <c r="AH9" s="14">
        <v>7.7037878338439197E-2</v>
      </c>
      <c r="AI9" s="14"/>
      <c r="AJ9" s="14">
        <v>0.191664670877633</v>
      </c>
      <c r="AK9" s="14">
        <v>4.6243149275270803E-2</v>
      </c>
      <c r="AL9" s="14">
        <v>4.5840692269907599E-2</v>
      </c>
      <c r="AM9" s="14">
        <v>0.301360072418702</v>
      </c>
      <c r="AN9" s="14">
        <v>0.113584248026663</v>
      </c>
      <c r="AO9" s="14"/>
      <c r="AP9" s="14">
        <v>0.204476363051871</v>
      </c>
      <c r="AQ9" s="14">
        <v>3.1345950603969198E-2</v>
      </c>
      <c r="AR9" s="14">
        <v>8.9600551623514907E-2</v>
      </c>
      <c r="AS9" s="14">
        <v>0.26393704163855303</v>
      </c>
      <c r="AT9" s="14">
        <v>0.10223212481809101</v>
      </c>
      <c r="AU9" s="14"/>
      <c r="AV9" s="14" t="s">
        <v>84</v>
      </c>
      <c r="AW9" s="14">
        <v>0.13614455321794899</v>
      </c>
      <c r="AX9" s="14">
        <v>9.8083026738444795E-2</v>
      </c>
      <c r="AY9" s="14">
        <v>6.6185624784650204E-2</v>
      </c>
      <c r="AZ9" s="14">
        <v>7.2104944828069104E-2</v>
      </c>
      <c r="BA9" s="14"/>
      <c r="BB9" s="14">
        <v>2.7409262169500001E-2</v>
      </c>
      <c r="BC9" s="14">
        <v>0.26991986859935002</v>
      </c>
      <c r="BD9" s="14">
        <v>0.146865167942661</v>
      </c>
      <c r="BE9" s="14"/>
      <c r="BF9" s="14">
        <v>0.16162369003038701</v>
      </c>
    </row>
    <row r="10" spans="2:58" x14ac:dyDescent="0.35">
      <c r="B10" s="15" t="s">
        <v>234</v>
      </c>
      <c r="C10" s="14">
        <v>0.12828045977449001</v>
      </c>
      <c r="D10" s="14">
        <v>0.14378554977663099</v>
      </c>
      <c r="E10" s="14">
        <v>0.113488910532339</v>
      </c>
      <c r="F10" s="14"/>
      <c r="G10" s="14">
        <v>0.119116065300668</v>
      </c>
      <c r="H10" s="14">
        <v>9.5055082611043298E-2</v>
      </c>
      <c r="I10" s="14">
        <v>9.2967311245217801E-2</v>
      </c>
      <c r="J10" s="14">
        <v>0.108075523596106</v>
      </c>
      <c r="K10" s="14">
        <v>0.16905789374951699</v>
      </c>
      <c r="L10" s="14">
        <v>0.17913562130494701</v>
      </c>
      <c r="M10" s="14"/>
      <c r="N10" s="14">
        <v>0.137602479833911</v>
      </c>
      <c r="O10" s="14">
        <v>0.122186830659784</v>
      </c>
      <c r="P10" s="14">
        <v>0.14430144557934901</v>
      </c>
      <c r="Q10" s="14">
        <v>0.108305637322118</v>
      </c>
      <c r="R10" s="14"/>
      <c r="S10" s="14">
        <v>9.2059507675153807E-2</v>
      </c>
      <c r="T10" s="14">
        <v>0.179164480590391</v>
      </c>
      <c r="U10" s="14">
        <v>8.7967812648446206E-2</v>
      </c>
      <c r="V10" s="14">
        <v>0.159296583090071</v>
      </c>
      <c r="W10" s="14">
        <v>0.152386046872344</v>
      </c>
      <c r="X10" s="14">
        <v>0.121479142356649</v>
      </c>
      <c r="Y10" s="14">
        <v>0.15825421741277601</v>
      </c>
      <c r="Z10" s="14">
        <v>8.3910929938260201E-2</v>
      </c>
      <c r="AA10" s="14">
        <v>0.122414641966491</v>
      </c>
      <c r="AB10" s="14">
        <v>0.121204206633742</v>
      </c>
      <c r="AC10" s="14">
        <v>8.4781177937360605E-2</v>
      </c>
      <c r="AD10" s="14">
        <v>0.150561852777956</v>
      </c>
      <c r="AE10" s="14"/>
      <c r="AF10" s="14">
        <v>0.157122957124117</v>
      </c>
      <c r="AG10" s="14">
        <v>0.115586505824626</v>
      </c>
      <c r="AH10" s="14">
        <v>9.7170197694451593E-2</v>
      </c>
      <c r="AI10" s="14"/>
      <c r="AJ10" s="14">
        <v>0.19816555096122601</v>
      </c>
      <c r="AK10" s="14">
        <v>6.6242837352240902E-2</v>
      </c>
      <c r="AL10" s="14">
        <v>0.104422323881497</v>
      </c>
      <c r="AM10" s="14">
        <v>0.14343933082198901</v>
      </c>
      <c r="AN10" s="14">
        <v>0.108008870121598</v>
      </c>
      <c r="AO10" s="14"/>
      <c r="AP10" s="14">
        <v>0.236160691470714</v>
      </c>
      <c r="AQ10" s="14">
        <v>4.5142567487439299E-2</v>
      </c>
      <c r="AR10" s="14">
        <v>0.119101235685956</v>
      </c>
      <c r="AS10" s="14">
        <v>0.21820313975876199</v>
      </c>
      <c r="AT10" s="14">
        <v>0.133441342969635</v>
      </c>
      <c r="AU10" s="14"/>
      <c r="AV10" s="14" t="s">
        <v>84</v>
      </c>
      <c r="AW10" s="14">
        <v>0.111985267160532</v>
      </c>
      <c r="AX10" s="14">
        <v>0.112764885032688</v>
      </c>
      <c r="AY10" s="14">
        <v>0.12915911246928899</v>
      </c>
      <c r="AZ10" s="14">
        <v>0.116034816491961</v>
      </c>
      <c r="BA10" s="14"/>
      <c r="BB10" s="14">
        <v>2.4774395032218101E-2</v>
      </c>
      <c r="BC10" s="14">
        <v>0.23699062228214399</v>
      </c>
      <c r="BD10" s="14">
        <v>0.19734649855093001</v>
      </c>
      <c r="BE10" s="14"/>
      <c r="BF10" s="14">
        <v>0.15194149045844199</v>
      </c>
    </row>
    <row r="11" spans="2:58" x14ac:dyDescent="0.35">
      <c r="B11" s="15" t="s">
        <v>219</v>
      </c>
      <c r="C11" s="14">
        <v>0.32228351081727802</v>
      </c>
      <c r="D11" s="14">
        <v>0.33756740830142801</v>
      </c>
      <c r="E11" s="14">
        <v>0.30725901971043201</v>
      </c>
      <c r="F11" s="14"/>
      <c r="G11" s="14">
        <v>0.30035629502661798</v>
      </c>
      <c r="H11" s="14">
        <v>0.28284609110541697</v>
      </c>
      <c r="I11" s="14">
        <v>0.25543491370924198</v>
      </c>
      <c r="J11" s="14">
        <v>0.33416934625868</v>
      </c>
      <c r="K11" s="14">
        <v>0.33644931939462103</v>
      </c>
      <c r="L11" s="14">
        <v>0.40404468288015599</v>
      </c>
      <c r="M11" s="14"/>
      <c r="N11" s="14">
        <v>0.31197046971883502</v>
      </c>
      <c r="O11" s="14">
        <v>0.32970519678764898</v>
      </c>
      <c r="P11" s="14">
        <v>0.310479677983175</v>
      </c>
      <c r="Q11" s="14">
        <v>0.33810143475951299</v>
      </c>
      <c r="R11" s="14"/>
      <c r="S11" s="14">
        <v>0.312689983263848</v>
      </c>
      <c r="T11" s="14">
        <v>0.35331621049401801</v>
      </c>
      <c r="U11" s="14">
        <v>0.34903688521220499</v>
      </c>
      <c r="V11" s="14">
        <v>0.300786645830453</v>
      </c>
      <c r="W11" s="14">
        <v>0.33209377419435399</v>
      </c>
      <c r="X11" s="14">
        <v>0.30201953556632799</v>
      </c>
      <c r="Y11" s="14">
        <v>0.27776602984075399</v>
      </c>
      <c r="Z11" s="14">
        <v>0.24772422859373999</v>
      </c>
      <c r="AA11" s="14">
        <v>0.276142350721783</v>
      </c>
      <c r="AB11" s="14">
        <v>0.39631376876871599</v>
      </c>
      <c r="AC11" s="14">
        <v>0.37993832446275799</v>
      </c>
      <c r="AD11" s="14">
        <v>0.33196478633537002</v>
      </c>
      <c r="AE11" s="14"/>
      <c r="AF11" s="14">
        <v>0.34722374054815902</v>
      </c>
      <c r="AG11" s="14">
        <v>0.32449010052486998</v>
      </c>
      <c r="AH11" s="14">
        <v>0.275177233319224</v>
      </c>
      <c r="AI11" s="14"/>
      <c r="AJ11" s="14">
        <v>0.366594236794203</v>
      </c>
      <c r="AK11" s="14">
        <v>0.25444785617990601</v>
      </c>
      <c r="AL11" s="14">
        <v>0.50590379698638999</v>
      </c>
      <c r="AM11" s="14">
        <v>0.45334428798087101</v>
      </c>
      <c r="AN11" s="14">
        <v>0.25994543628002997</v>
      </c>
      <c r="AO11" s="14"/>
      <c r="AP11" s="14">
        <v>0.36689212905170299</v>
      </c>
      <c r="AQ11" s="14">
        <v>0.26118765921739201</v>
      </c>
      <c r="AR11" s="14">
        <v>0.436051230016958</v>
      </c>
      <c r="AS11" s="14">
        <v>0.36086570291647901</v>
      </c>
      <c r="AT11" s="14">
        <v>0.33888557404532499</v>
      </c>
      <c r="AU11" s="14"/>
      <c r="AV11" s="14" t="s">
        <v>84</v>
      </c>
      <c r="AW11" s="14">
        <v>0.31070936779541403</v>
      </c>
      <c r="AX11" s="14">
        <v>0.288378169316509</v>
      </c>
      <c r="AY11" s="14">
        <v>0.30896204287885598</v>
      </c>
      <c r="AZ11" s="14">
        <v>0.32382395105476303</v>
      </c>
      <c r="BA11" s="14"/>
      <c r="BB11" s="14">
        <v>0.35138804286013903</v>
      </c>
      <c r="BC11" s="14">
        <v>0.368788169232661</v>
      </c>
      <c r="BD11" s="14">
        <v>0.43003240975285201</v>
      </c>
      <c r="BE11" s="14"/>
      <c r="BF11" s="14">
        <v>0.38221432655889498</v>
      </c>
    </row>
    <row r="12" spans="2:58" x14ac:dyDescent="0.35">
      <c r="B12" s="15" t="s">
        <v>235</v>
      </c>
      <c r="C12" s="14">
        <v>0.24635879632479199</v>
      </c>
      <c r="D12" s="14">
        <v>0.234592162486461</v>
      </c>
      <c r="E12" s="14">
        <v>0.25768061279260102</v>
      </c>
      <c r="F12" s="14"/>
      <c r="G12" s="14">
        <v>0.30166262094054402</v>
      </c>
      <c r="H12" s="14">
        <v>0.32266964717082702</v>
      </c>
      <c r="I12" s="14">
        <v>0.31693241426084001</v>
      </c>
      <c r="J12" s="14">
        <v>0.23083352935510901</v>
      </c>
      <c r="K12" s="14">
        <v>0.15988662384805899</v>
      </c>
      <c r="L12" s="14">
        <v>0.16096956491474901</v>
      </c>
      <c r="M12" s="14"/>
      <c r="N12" s="14">
        <v>0.247669408880482</v>
      </c>
      <c r="O12" s="14">
        <v>0.27192317100306201</v>
      </c>
      <c r="P12" s="14">
        <v>0.22781993940596501</v>
      </c>
      <c r="Q12" s="14">
        <v>0.23718121770061401</v>
      </c>
      <c r="R12" s="14"/>
      <c r="S12" s="14">
        <v>0.285048392910486</v>
      </c>
      <c r="T12" s="14">
        <v>0.21161742538820399</v>
      </c>
      <c r="U12" s="14">
        <v>0.220536782711405</v>
      </c>
      <c r="V12" s="14">
        <v>0.19562218510538701</v>
      </c>
      <c r="W12" s="14">
        <v>0.26471331313475499</v>
      </c>
      <c r="X12" s="14">
        <v>0.24728398324843801</v>
      </c>
      <c r="Y12" s="14">
        <v>0.221965846211022</v>
      </c>
      <c r="Z12" s="14">
        <v>0.31415239288896102</v>
      </c>
      <c r="AA12" s="14">
        <v>0.29351273023788799</v>
      </c>
      <c r="AB12" s="14">
        <v>0.23397799134860101</v>
      </c>
      <c r="AC12" s="14">
        <v>0.27213288465976099</v>
      </c>
      <c r="AD12" s="14">
        <v>0.18738874542539899</v>
      </c>
      <c r="AE12" s="14"/>
      <c r="AF12" s="14">
        <v>0.14955053651560901</v>
      </c>
      <c r="AG12" s="14">
        <v>0.30852328798672801</v>
      </c>
      <c r="AH12" s="14">
        <v>0.29149189089479399</v>
      </c>
      <c r="AI12" s="14"/>
      <c r="AJ12" s="14">
        <v>0.117512036875487</v>
      </c>
      <c r="AK12" s="14">
        <v>0.41641692423047999</v>
      </c>
      <c r="AL12" s="14">
        <v>0.199544310811923</v>
      </c>
      <c r="AM12" s="14">
        <v>0</v>
      </c>
      <c r="AN12" s="14">
        <v>0.23565303056171399</v>
      </c>
      <c r="AO12" s="14"/>
      <c r="AP12" s="14">
        <v>8.8418416944738107E-2</v>
      </c>
      <c r="AQ12" s="14">
        <v>0.42907476076241302</v>
      </c>
      <c r="AR12" s="14">
        <v>0.19922973301637001</v>
      </c>
      <c r="AS12" s="14">
        <v>8.2271502526429105E-2</v>
      </c>
      <c r="AT12" s="14">
        <v>0.105073860002472</v>
      </c>
      <c r="AU12" s="14"/>
      <c r="AV12" s="14" t="s">
        <v>84</v>
      </c>
      <c r="AW12" s="14">
        <v>0.276282627822793</v>
      </c>
      <c r="AX12" s="14">
        <v>0.31765551776314299</v>
      </c>
      <c r="AY12" s="14">
        <v>0.25405844949413098</v>
      </c>
      <c r="AZ12" s="14">
        <v>0.12090657204418299</v>
      </c>
      <c r="BA12" s="14"/>
      <c r="BB12" s="14">
        <v>0.33616242890653197</v>
      </c>
      <c r="BC12" s="14">
        <v>4.8158137439472601E-2</v>
      </c>
      <c r="BD12" s="14">
        <v>8.0205395201090102E-2</v>
      </c>
      <c r="BE12" s="14"/>
      <c r="BF12" s="14">
        <v>0.14897025422337801</v>
      </c>
    </row>
    <row r="13" spans="2:58" x14ac:dyDescent="0.35">
      <c r="B13" s="15" t="s">
        <v>236</v>
      </c>
      <c r="C13" s="14">
        <v>8.6955430590401006E-2</v>
      </c>
      <c r="D13" s="14">
        <v>9.9917310408115495E-2</v>
      </c>
      <c r="E13" s="14">
        <v>7.4530159247752206E-2</v>
      </c>
      <c r="F13" s="14"/>
      <c r="G13" s="14">
        <v>0.127643888186417</v>
      </c>
      <c r="H13" s="14">
        <v>0.12708751856130901</v>
      </c>
      <c r="I13" s="14">
        <v>0.11384529769247199</v>
      </c>
      <c r="J13" s="14">
        <v>7.6854993056348506E-2</v>
      </c>
      <c r="K13" s="14">
        <v>5.5168652599358201E-2</v>
      </c>
      <c r="L13" s="14">
        <v>3.5012024585341597E-2</v>
      </c>
      <c r="M13" s="14"/>
      <c r="N13" s="14">
        <v>0.115905197565413</v>
      </c>
      <c r="O13" s="14">
        <v>8.2337684751103105E-2</v>
      </c>
      <c r="P13" s="14">
        <v>9.2492911745390996E-2</v>
      </c>
      <c r="Q13" s="14">
        <v>5.5236039680207599E-2</v>
      </c>
      <c r="R13" s="14"/>
      <c r="S13" s="14">
        <v>0.123099030704274</v>
      </c>
      <c r="T13" s="14">
        <v>4.9767670874756802E-2</v>
      </c>
      <c r="U13" s="14">
        <v>6.0776420353273797E-2</v>
      </c>
      <c r="V13" s="14">
        <v>5.9037301276342699E-2</v>
      </c>
      <c r="W13" s="14">
        <v>5.2623508967475301E-2</v>
      </c>
      <c r="X13" s="14">
        <v>0.111017789894006</v>
      </c>
      <c r="Y13" s="14">
        <v>9.83029375496699E-2</v>
      </c>
      <c r="Z13" s="14">
        <v>0.15401041542139601</v>
      </c>
      <c r="AA13" s="14">
        <v>0.13134653302369101</v>
      </c>
      <c r="AB13" s="14">
        <v>4.0388772366419301E-2</v>
      </c>
      <c r="AC13" s="14">
        <v>9.40795830579082E-2</v>
      </c>
      <c r="AD13" s="14">
        <v>8.6519346580557696E-2</v>
      </c>
      <c r="AE13" s="14"/>
      <c r="AF13" s="14">
        <v>6.0953338051525897E-2</v>
      </c>
      <c r="AG13" s="14">
        <v>9.8327512084574603E-2</v>
      </c>
      <c r="AH13" s="14">
        <v>0.11094137406636501</v>
      </c>
      <c r="AI13" s="14"/>
      <c r="AJ13" s="14">
        <v>3.3599455165127599E-2</v>
      </c>
      <c r="AK13" s="14">
        <v>0.17048194718666601</v>
      </c>
      <c r="AL13" s="14">
        <v>4.7662308175381897E-2</v>
      </c>
      <c r="AM13" s="14">
        <v>6.7656724570499899E-2</v>
      </c>
      <c r="AN13" s="14">
        <v>9.7288060645747604E-2</v>
      </c>
      <c r="AO13" s="14"/>
      <c r="AP13" s="14">
        <v>3.4692165168866501E-2</v>
      </c>
      <c r="AQ13" s="14">
        <v>0.18376068269508899</v>
      </c>
      <c r="AR13" s="14">
        <v>3.3302969006971501E-2</v>
      </c>
      <c r="AS13" s="14">
        <v>1.6133081280143399E-2</v>
      </c>
      <c r="AT13" s="14">
        <v>2.70654022059784E-2</v>
      </c>
      <c r="AU13" s="14"/>
      <c r="AV13" s="14" t="s">
        <v>84</v>
      </c>
      <c r="AW13" s="14">
        <v>7.1657877060455399E-2</v>
      </c>
      <c r="AX13" s="14">
        <v>0.10198507438521701</v>
      </c>
      <c r="AY13" s="14">
        <v>0.17500731761059901</v>
      </c>
      <c r="AZ13" s="14">
        <v>0.243306733211823</v>
      </c>
      <c r="BA13" s="14"/>
      <c r="BB13" s="14">
        <v>0.116042602365053</v>
      </c>
      <c r="BC13" s="14">
        <v>1.4426361878008701E-2</v>
      </c>
      <c r="BD13" s="14">
        <v>0</v>
      </c>
      <c r="BE13" s="14"/>
      <c r="BF13" s="14">
        <v>4.0216576975763398E-2</v>
      </c>
    </row>
    <row r="14" spans="2:58" x14ac:dyDescent="0.35">
      <c r="B14" s="15" t="s">
        <v>141</v>
      </c>
      <c r="C14" s="20">
        <v>0.100899923704549</v>
      </c>
      <c r="D14" s="20">
        <v>6.6581253137474206E-2</v>
      </c>
      <c r="E14" s="20">
        <v>0.13376322874705401</v>
      </c>
      <c r="F14" s="20"/>
      <c r="G14" s="20">
        <v>0.110511588750057</v>
      </c>
      <c r="H14" s="20">
        <v>6.5848514425918103E-2</v>
      </c>
      <c r="I14" s="20">
        <v>9.9086506979045502E-2</v>
      </c>
      <c r="J14" s="20">
        <v>9.8397675248855301E-2</v>
      </c>
      <c r="K14" s="20">
        <v>0.13733537603228099</v>
      </c>
      <c r="L14" s="20">
        <v>0.102012315250733</v>
      </c>
      <c r="M14" s="20"/>
      <c r="N14" s="20">
        <v>8.4368210133913796E-2</v>
      </c>
      <c r="O14" s="20">
        <v>9.7146720552041099E-2</v>
      </c>
      <c r="P14" s="20">
        <v>8.5553229401594696E-2</v>
      </c>
      <c r="Q14" s="20">
        <v>0.135964353061587</v>
      </c>
      <c r="R14" s="20"/>
      <c r="S14" s="20">
        <v>8.4732122709841595E-2</v>
      </c>
      <c r="T14" s="20">
        <v>9.5925231717753204E-2</v>
      </c>
      <c r="U14" s="20">
        <v>0.13630839809558201</v>
      </c>
      <c r="V14" s="20">
        <v>0.115298071146321</v>
      </c>
      <c r="W14" s="20">
        <v>7.9656012141236299E-2</v>
      </c>
      <c r="X14" s="20">
        <v>9.8242964998379201E-2</v>
      </c>
      <c r="Y14" s="20">
        <v>0.126594941153128</v>
      </c>
      <c r="Z14" s="20">
        <v>7.0440358909004699E-2</v>
      </c>
      <c r="AA14" s="20">
        <v>8.2314770296939399E-2</v>
      </c>
      <c r="AB14" s="20">
        <v>0.12996567396314801</v>
      </c>
      <c r="AC14" s="20">
        <v>6.4919111352984796E-2</v>
      </c>
      <c r="AD14" s="20">
        <v>0.131034618870354</v>
      </c>
      <c r="AE14" s="20"/>
      <c r="AF14" s="20">
        <v>8.8722137676811696E-2</v>
      </c>
      <c r="AG14" s="20">
        <v>8.4417920681696706E-2</v>
      </c>
      <c r="AH14" s="20">
        <v>0.14818142568672599</v>
      </c>
      <c r="AI14" s="20"/>
      <c r="AJ14" s="20">
        <v>9.2464049326323502E-2</v>
      </c>
      <c r="AK14" s="20">
        <v>4.61672857754356E-2</v>
      </c>
      <c r="AL14" s="20">
        <v>9.6626567874900995E-2</v>
      </c>
      <c r="AM14" s="20">
        <v>3.4199584207937901E-2</v>
      </c>
      <c r="AN14" s="20">
        <v>0.18552035436424799</v>
      </c>
      <c r="AO14" s="20"/>
      <c r="AP14" s="20">
        <v>6.9360234312107E-2</v>
      </c>
      <c r="AQ14" s="20">
        <v>4.9488379233697498E-2</v>
      </c>
      <c r="AR14" s="20">
        <v>0.12271428065023</v>
      </c>
      <c r="AS14" s="20">
        <v>5.8589531879633401E-2</v>
      </c>
      <c r="AT14" s="20">
        <v>0.29330169595849898</v>
      </c>
      <c r="AU14" s="20"/>
      <c r="AV14" s="20" t="s">
        <v>84</v>
      </c>
      <c r="AW14" s="20">
        <v>9.3220306942857101E-2</v>
      </c>
      <c r="AX14" s="20">
        <v>8.1133326763996996E-2</v>
      </c>
      <c r="AY14" s="20">
        <v>6.6627452762473602E-2</v>
      </c>
      <c r="AZ14" s="20">
        <v>0.1238229823692</v>
      </c>
      <c r="BA14" s="20"/>
      <c r="BB14" s="20">
        <v>0.14422326866655799</v>
      </c>
      <c r="BC14" s="20">
        <v>6.1716840568363997E-2</v>
      </c>
      <c r="BD14" s="20">
        <v>0.145550528552468</v>
      </c>
      <c r="BE14" s="20"/>
      <c r="BF14" s="20">
        <v>0.11503366175313499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239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233</v>
      </c>
      <c r="C9" s="14">
        <v>0.100551811065669</v>
      </c>
      <c r="D9" s="14">
        <v>0.10854656749470799</v>
      </c>
      <c r="E9" s="14">
        <v>9.3026570368564904E-2</v>
      </c>
      <c r="F9" s="14"/>
      <c r="G9" s="14">
        <v>5.9996611661607802E-2</v>
      </c>
      <c r="H9" s="14">
        <v>0.11294553138664799</v>
      </c>
      <c r="I9" s="14">
        <v>0.12909482429310701</v>
      </c>
      <c r="J9" s="14">
        <v>0.12323948754835901</v>
      </c>
      <c r="K9" s="14">
        <v>0.105846975038231</v>
      </c>
      <c r="L9" s="14">
        <v>7.2214466750236198E-2</v>
      </c>
      <c r="M9" s="14"/>
      <c r="N9" s="14">
        <v>9.8718946831767906E-2</v>
      </c>
      <c r="O9" s="14">
        <v>9.2638178909363197E-2</v>
      </c>
      <c r="P9" s="14">
        <v>0.102997714077655</v>
      </c>
      <c r="Q9" s="14">
        <v>0.106507648122578</v>
      </c>
      <c r="R9" s="14"/>
      <c r="S9" s="14">
        <v>0.100423066464272</v>
      </c>
      <c r="T9" s="14">
        <v>0.11334190769984601</v>
      </c>
      <c r="U9" s="14">
        <v>8.9900600394378694E-2</v>
      </c>
      <c r="V9" s="14">
        <v>0.13946887273384401</v>
      </c>
      <c r="W9" s="14">
        <v>6.4793218693906501E-2</v>
      </c>
      <c r="X9" s="14">
        <v>0.12934623084218699</v>
      </c>
      <c r="Y9" s="14">
        <v>0.119231666842761</v>
      </c>
      <c r="Z9" s="14">
        <v>8.1341625088578104E-2</v>
      </c>
      <c r="AA9" s="14">
        <v>8.0432351930154397E-2</v>
      </c>
      <c r="AB9" s="14">
        <v>7.8821667821049601E-2</v>
      </c>
      <c r="AC9" s="14">
        <v>9.3913837347047793E-2</v>
      </c>
      <c r="AD9" s="14">
        <v>8.0193881712516096E-2</v>
      </c>
      <c r="AE9" s="14"/>
      <c r="AF9" s="14">
        <v>0.14884343099109901</v>
      </c>
      <c r="AG9" s="14">
        <v>7.3503657164977504E-2</v>
      </c>
      <c r="AH9" s="14">
        <v>8.6718353129679293E-2</v>
      </c>
      <c r="AI9" s="14"/>
      <c r="AJ9" s="14">
        <v>0.15519141475061601</v>
      </c>
      <c r="AK9" s="14">
        <v>4.6372915444849699E-2</v>
      </c>
      <c r="AL9" s="14">
        <v>3.7269270759408203E-2</v>
      </c>
      <c r="AM9" s="14">
        <v>0.20338648747143601</v>
      </c>
      <c r="AN9" s="14">
        <v>0.10039652776485899</v>
      </c>
      <c r="AO9" s="14"/>
      <c r="AP9" s="14">
        <v>0.17528557724938501</v>
      </c>
      <c r="AQ9" s="14">
        <v>4.1759027912638497E-2</v>
      </c>
      <c r="AR9" s="14">
        <v>7.87996738631353E-2</v>
      </c>
      <c r="AS9" s="14">
        <v>0.212108614906727</v>
      </c>
      <c r="AT9" s="14">
        <v>6.9715568307320494E-2</v>
      </c>
      <c r="AU9" s="14"/>
      <c r="AV9" s="14" t="s">
        <v>84</v>
      </c>
      <c r="AW9" s="14">
        <v>0.105140635634784</v>
      </c>
      <c r="AX9" s="14">
        <v>0.100556763680412</v>
      </c>
      <c r="AY9" s="14">
        <v>9.3305122642887997E-2</v>
      </c>
      <c r="AZ9" s="14">
        <v>0.104361095367034</v>
      </c>
      <c r="BA9" s="14"/>
      <c r="BB9" s="14">
        <v>3.6936154991566002E-2</v>
      </c>
      <c r="BC9" s="14">
        <v>0.22432512282919501</v>
      </c>
      <c r="BD9" s="14">
        <v>9.3140841826778398E-2</v>
      </c>
      <c r="BE9" s="14"/>
      <c r="BF9" s="14">
        <v>0.12856885189009101</v>
      </c>
    </row>
    <row r="10" spans="2:58" x14ac:dyDescent="0.35">
      <c r="B10" s="15" t="s">
        <v>234</v>
      </c>
      <c r="C10" s="14">
        <v>0.119224302122191</v>
      </c>
      <c r="D10" s="14">
        <v>0.123682404115846</v>
      </c>
      <c r="E10" s="14">
        <v>0.115214495638589</v>
      </c>
      <c r="F10" s="14"/>
      <c r="G10" s="14">
        <v>0.122991264211707</v>
      </c>
      <c r="H10" s="14">
        <v>0.11117050011848199</v>
      </c>
      <c r="I10" s="14">
        <v>0.10492006790594</v>
      </c>
      <c r="J10" s="14">
        <v>0.10524237080955801</v>
      </c>
      <c r="K10" s="14">
        <v>0.144151557592333</v>
      </c>
      <c r="L10" s="14">
        <v>0.129525951625235</v>
      </c>
      <c r="M10" s="14"/>
      <c r="N10" s="14">
        <v>0.130701732446592</v>
      </c>
      <c r="O10" s="14">
        <v>9.8440456199483703E-2</v>
      </c>
      <c r="P10" s="14">
        <v>0.149811203276145</v>
      </c>
      <c r="Q10" s="14">
        <v>0.10125065668184099</v>
      </c>
      <c r="R10" s="14"/>
      <c r="S10" s="14">
        <v>9.8134092903908607E-2</v>
      </c>
      <c r="T10" s="14">
        <v>0.120803989667896</v>
      </c>
      <c r="U10" s="14">
        <v>9.7235391093983201E-2</v>
      </c>
      <c r="V10" s="14">
        <v>0.14176086225457099</v>
      </c>
      <c r="W10" s="14">
        <v>0.123298305516433</v>
      </c>
      <c r="X10" s="14">
        <v>0.12222505775433599</v>
      </c>
      <c r="Y10" s="14">
        <v>0.15750598556588499</v>
      </c>
      <c r="Z10" s="14">
        <v>0.120478038151802</v>
      </c>
      <c r="AA10" s="14">
        <v>0.11834750997985</v>
      </c>
      <c r="AB10" s="14">
        <v>0.120525594844512</v>
      </c>
      <c r="AC10" s="14">
        <v>9.4716358264966105E-2</v>
      </c>
      <c r="AD10" s="14">
        <v>0.120033598277988</v>
      </c>
      <c r="AE10" s="14"/>
      <c r="AF10" s="14">
        <v>0.14963441434560101</v>
      </c>
      <c r="AG10" s="14">
        <v>9.8514021228715304E-2</v>
      </c>
      <c r="AH10" s="14">
        <v>9.8165506956645804E-2</v>
      </c>
      <c r="AI10" s="14"/>
      <c r="AJ10" s="14">
        <v>0.18703301719911999</v>
      </c>
      <c r="AK10" s="14">
        <v>6.2987045112770201E-2</v>
      </c>
      <c r="AL10" s="14">
        <v>7.951164528014E-2</v>
      </c>
      <c r="AM10" s="14">
        <v>0.17672603671703899</v>
      </c>
      <c r="AN10" s="14">
        <v>0.109625555253722</v>
      </c>
      <c r="AO10" s="14"/>
      <c r="AP10" s="14">
        <v>0.22615857975918999</v>
      </c>
      <c r="AQ10" s="14">
        <v>5.2355240449412997E-2</v>
      </c>
      <c r="AR10" s="14">
        <v>7.8655567321644998E-2</v>
      </c>
      <c r="AS10" s="14">
        <v>0.19110807160169799</v>
      </c>
      <c r="AT10" s="14">
        <v>0.117459549162981</v>
      </c>
      <c r="AU10" s="14"/>
      <c r="AV10" s="14" t="s">
        <v>84</v>
      </c>
      <c r="AW10" s="14">
        <v>0.124514857544539</v>
      </c>
      <c r="AX10" s="14">
        <v>0.110038820198622</v>
      </c>
      <c r="AY10" s="14">
        <v>0.114428686626348</v>
      </c>
      <c r="AZ10" s="14">
        <v>0.122866775944417</v>
      </c>
      <c r="BA10" s="14"/>
      <c r="BB10" s="14">
        <v>5.0792973088671901E-2</v>
      </c>
      <c r="BC10" s="14">
        <v>0.22960961448961301</v>
      </c>
      <c r="BD10" s="14">
        <v>0.16014959594706299</v>
      </c>
      <c r="BE10" s="14"/>
      <c r="BF10" s="14">
        <v>0.150312800759975</v>
      </c>
    </row>
    <row r="11" spans="2:58" x14ac:dyDescent="0.35">
      <c r="B11" s="15" t="s">
        <v>219</v>
      </c>
      <c r="C11" s="14">
        <v>0.35833059234321502</v>
      </c>
      <c r="D11" s="14">
        <v>0.380659387714536</v>
      </c>
      <c r="E11" s="14">
        <v>0.33651974227440401</v>
      </c>
      <c r="F11" s="14"/>
      <c r="G11" s="14">
        <v>0.302826897541905</v>
      </c>
      <c r="H11" s="14">
        <v>0.26431275400626503</v>
      </c>
      <c r="I11" s="14">
        <v>0.316555025417459</v>
      </c>
      <c r="J11" s="14">
        <v>0.354814612406954</v>
      </c>
      <c r="K11" s="14">
        <v>0.40797282117768202</v>
      </c>
      <c r="L11" s="14">
        <v>0.47512183637098199</v>
      </c>
      <c r="M11" s="14"/>
      <c r="N11" s="14">
        <v>0.33172613231913101</v>
      </c>
      <c r="O11" s="14">
        <v>0.365977521022259</v>
      </c>
      <c r="P11" s="14">
        <v>0.373161321165705</v>
      </c>
      <c r="Q11" s="14">
        <v>0.37065153553675101</v>
      </c>
      <c r="R11" s="14"/>
      <c r="S11" s="14">
        <v>0.30619568675991299</v>
      </c>
      <c r="T11" s="14">
        <v>0.42235197627378401</v>
      </c>
      <c r="U11" s="14">
        <v>0.34034173643975801</v>
      </c>
      <c r="V11" s="14">
        <v>0.33386280058628798</v>
      </c>
      <c r="W11" s="14">
        <v>0.41613068422271099</v>
      </c>
      <c r="X11" s="14">
        <v>0.34407190966743101</v>
      </c>
      <c r="Y11" s="14">
        <v>0.30572788596251899</v>
      </c>
      <c r="Z11" s="14">
        <v>0.32597269928721401</v>
      </c>
      <c r="AA11" s="14">
        <v>0.288417031646722</v>
      </c>
      <c r="AB11" s="14">
        <v>0.422465277094628</v>
      </c>
      <c r="AC11" s="14">
        <v>0.45767844303020999</v>
      </c>
      <c r="AD11" s="14">
        <v>0.43524302662077302</v>
      </c>
      <c r="AE11" s="14"/>
      <c r="AF11" s="14">
        <v>0.40143268653858799</v>
      </c>
      <c r="AG11" s="14">
        <v>0.36199378511482799</v>
      </c>
      <c r="AH11" s="14">
        <v>0.296469303669747</v>
      </c>
      <c r="AI11" s="14"/>
      <c r="AJ11" s="14">
        <v>0.40098191303094</v>
      </c>
      <c r="AK11" s="14">
        <v>0.29722109268763602</v>
      </c>
      <c r="AL11" s="14">
        <v>0.525063041823289</v>
      </c>
      <c r="AM11" s="14">
        <v>0.486229206183311</v>
      </c>
      <c r="AN11" s="14">
        <v>0.28594117846279199</v>
      </c>
      <c r="AO11" s="14"/>
      <c r="AP11" s="14">
        <v>0.38334034483677598</v>
      </c>
      <c r="AQ11" s="14">
        <v>0.28057437334565999</v>
      </c>
      <c r="AR11" s="14">
        <v>0.48050554593179701</v>
      </c>
      <c r="AS11" s="14">
        <v>0.41496935689466102</v>
      </c>
      <c r="AT11" s="14">
        <v>0.39453205564010901</v>
      </c>
      <c r="AU11" s="14"/>
      <c r="AV11" s="14" t="s">
        <v>84</v>
      </c>
      <c r="AW11" s="14">
        <v>0.35789373603656199</v>
      </c>
      <c r="AX11" s="14">
        <v>0.31275571246786199</v>
      </c>
      <c r="AY11" s="14">
        <v>0.332112316209906</v>
      </c>
      <c r="AZ11" s="14">
        <v>0.28271600117502399</v>
      </c>
      <c r="BA11" s="14"/>
      <c r="BB11" s="14">
        <v>0.34776804704289799</v>
      </c>
      <c r="BC11" s="14">
        <v>0.425776972310414</v>
      </c>
      <c r="BD11" s="14">
        <v>0.46636843689417301</v>
      </c>
      <c r="BE11" s="14"/>
      <c r="BF11" s="14">
        <v>0.41912402418276701</v>
      </c>
    </row>
    <row r="12" spans="2:58" x14ac:dyDescent="0.35">
      <c r="B12" s="15" t="s">
        <v>235</v>
      </c>
      <c r="C12" s="14">
        <v>0.20731054328065199</v>
      </c>
      <c r="D12" s="14">
        <v>0.18704048801124301</v>
      </c>
      <c r="E12" s="14">
        <v>0.22683689090910999</v>
      </c>
      <c r="F12" s="14"/>
      <c r="G12" s="14">
        <v>0.26012721379860998</v>
      </c>
      <c r="H12" s="14">
        <v>0.28077677199068002</v>
      </c>
      <c r="I12" s="14">
        <v>0.22409223744069501</v>
      </c>
      <c r="J12" s="14">
        <v>0.21701342649137001</v>
      </c>
      <c r="K12" s="14">
        <v>0.14689379378502601</v>
      </c>
      <c r="L12" s="14">
        <v>0.131525417473325</v>
      </c>
      <c r="M12" s="14"/>
      <c r="N12" s="14">
        <v>0.23260010245417001</v>
      </c>
      <c r="O12" s="14">
        <v>0.22857709117258901</v>
      </c>
      <c r="P12" s="14">
        <v>0.181743892445135</v>
      </c>
      <c r="Q12" s="14">
        <v>0.18024769635270599</v>
      </c>
      <c r="R12" s="14"/>
      <c r="S12" s="14">
        <v>0.20310731521988501</v>
      </c>
      <c r="T12" s="14">
        <v>0.171177786983434</v>
      </c>
      <c r="U12" s="14">
        <v>0.225467149491449</v>
      </c>
      <c r="V12" s="14">
        <v>0.153854111151561</v>
      </c>
      <c r="W12" s="14">
        <v>0.21706874876481499</v>
      </c>
      <c r="X12" s="14">
        <v>0.20554205002901799</v>
      </c>
      <c r="Y12" s="14">
        <v>0.19264729199779701</v>
      </c>
      <c r="Z12" s="14">
        <v>0.21290607524529501</v>
      </c>
      <c r="AA12" s="14">
        <v>0.29446585936312802</v>
      </c>
      <c r="AB12" s="14">
        <v>0.217104431313697</v>
      </c>
      <c r="AC12" s="14">
        <v>0.22396294918808701</v>
      </c>
      <c r="AD12" s="14">
        <v>0.132470711178171</v>
      </c>
      <c r="AE12" s="14"/>
      <c r="AF12" s="14">
        <v>0.126534111802836</v>
      </c>
      <c r="AG12" s="14">
        <v>0.25606877208476603</v>
      </c>
      <c r="AH12" s="14">
        <v>0.227050142866939</v>
      </c>
      <c r="AI12" s="14"/>
      <c r="AJ12" s="14">
        <v>0.104798527895594</v>
      </c>
      <c r="AK12" s="14">
        <v>0.34101184959638098</v>
      </c>
      <c r="AL12" s="14">
        <v>0.181400119779448</v>
      </c>
      <c r="AM12" s="14">
        <v>0</v>
      </c>
      <c r="AN12" s="14">
        <v>0.212090443477015</v>
      </c>
      <c r="AO12" s="14"/>
      <c r="AP12" s="14">
        <v>7.38756479945787E-2</v>
      </c>
      <c r="AQ12" s="14">
        <v>0.37197000653907702</v>
      </c>
      <c r="AR12" s="14">
        <v>0.162338909301905</v>
      </c>
      <c r="AS12" s="14">
        <v>7.25449318117216E-2</v>
      </c>
      <c r="AT12" s="14">
        <v>6.9426936842224105E-2</v>
      </c>
      <c r="AU12" s="14"/>
      <c r="AV12" s="14" t="s">
        <v>84</v>
      </c>
      <c r="AW12" s="14">
        <v>0.22280584718719301</v>
      </c>
      <c r="AX12" s="14">
        <v>0.268518593970279</v>
      </c>
      <c r="AY12" s="14">
        <v>0.217947333695269</v>
      </c>
      <c r="AZ12" s="14">
        <v>0.20484193545988899</v>
      </c>
      <c r="BA12" s="14"/>
      <c r="BB12" s="14">
        <v>0.334424278935259</v>
      </c>
      <c r="BC12" s="14">
        <v>3.7246425338196498E-2</v>
      </c>
      <c r="BD12" s="14">
        <v>7.9432538687016399E-2</v>
      </c>
      <c r="BE12" s="14"/>
      <c r="BF12" s="14">
        <v>0.139480558293821</v>
      </c>
    </row>
    <row r="13" spans="2:58" x14ac:dyDescent="0.35">
      <c r="B13" s="15" t="s">
        <v>236</v>
      </c>
      <c r="C13" s="14">
        <v>8.1060206261300893E-2</v>
      </c>
      <c r="D13" s="14">
        <v>9.7995149456864994E-2</v>
      </c>
      <c r="E13" s="14">
        <v>6.4730242499536794E-2</v>
      </c>
      <c r="F13" s="14"/>
      <c r="G13" s="14">
        <v>0.115292697386621</v>
      </c>
      <c r="H13" s="14">
        <v>0.12673618090890401</v>
      </c>
      <c r="I13" s="14">
        <v>0.103632395367352</v>
      </c>
      <c r="J13" s="14">
        <v>8.0650844145939093E-2</v>
      </c>
      <c r="K13" s="14">
        <v>4.0705860666830997E-2</v>
      </c>
      <c r="L13" s="14">
        <v>3.0276684449175199E-2</v>
      </c>
      <c r="M13" s="14"/>
      <c r="N13" s="14">
        <v>0.101434443064327</v>
      </c>
      <c r="O13" s="14">
        <v>8.1932512380392397E-2</v>
      </c>
      <c r="P13" s="14">
        <v>7.3757072173664798E-2</v>
      </c>
      <c r="Q13" s="14">
        <v>6.4092532232141605E-2</v>
      </c>
      <c r="R13" s="14"/>
      <c r="S13" s="14">
        <v>0.15082569211591801</v>
      </c>
      <c r="T13" s="14">
        <v>4.5600244293391497E-2</v>
      </c>
      <c r="U13" s="14">
        <v>8.6700342425775401E-2</v>
      </c>
      <c r="V13" s="14">
        <v>6.5727000846043701E-2</v>
      </c>
      <c r="W13" s="14">
        <v>4.5788580566736597E-2</v>
      </c>
      <c r="X13" s="14">
        <v>7.9004030815958096E-2</v>
      </c>
      <c r="Y13" s="14">
        <v>8.0268691863104299E-2</v>
      </c>
      <c r="Z13" s="14">
        <v>0.17744892473761301</v>
      </c>
      <c r="AA13" s="14">
        <v>0.10106715012536201</v>
      </c>
      <c r="AB13" s="14">
        <v>1.5876100369152199E-2</v>
      </c>
      <c r="AC13" s="14">
        <v>6.4683983221583197E-2</v>
      </c>
      <c r="AD13" s="14">
        <v>5.1733942093570302E-2</v>
      </c>
      <c r="AE13" s="14"/>
      <c r="AF13" s="14">
        <v>5.31416997833341E-2</v>
      </c>
      <c r="AG13" s="14">
        <v>9.6924767546788901E-2</v>
      </c>
      <c r="AH13" s="14">
        <v>9.1005185449632695E-2</v>
      </c>
      <c r="AI13" s="14"/>
      <c r="AJ13" s="14">
        <v>2.5101037852254801E-2</v>
      </c>
      <c r="AK13" s="14">
        <v>0.16859215735681801</v>
      </c>
      <c r="AL13" s="14">
        <v>5.3956793832134302E-2</v>
      </c>
      <c r="AM13" s="14">
        <v>6.7656724570499899E-2</v>
      </c>
      <c r="AN13" s="14">
        <v>7.3286418314874105E-2</v>
      </c>
      <c r="AO13" s="14"/>
      <c r="AP13" s="14">
        <v>2.4984109288535301E-2</v>
      </c>
      <c r="AQ13" s="14">
        <v>0.17232612810793699</v>
      </c>
      <c r="AR13" s="14">
        <v>3.8518760140115203E-2</v>
      </c>
      <c r="AS13" s="14">
        <v>2.41639366836491E-2</v>
      </c>
      <c r="AT13" s="14">
        <v>1.5712468804431199E-2</v>
      </c>
      <c r="AU13" s="14"/>
      <c r="AV13" s="14" t="s">
        <v>84</v>
      </c>
      <c r="AW13" s="14">
        <v>6.6834849924694295E-2</v>
      </c>
      <c r="AX13" s="14">
        <v>9.2514866611192806E-2</v>
      </c>
      <c r="AY13" s="14">
        <v>0.14637492720585801</v>
      </c>
      <c r="AZ13" s="14">
        <v>0.16139120968443599</v>
      </c>
      <c r="BA13" s="14"/>
      <c r="BB13" s="14">
        <v>8.2445030345751694E-2</v>
      </c>
      <c r="BC13" s="14">
        <v>1.49486392770296E-2</v>
      </c>
      <c r="BD13" s="14">
        <v>0</v>
      </c>
      <c r="BE13" s="14"/>
      <c r="BF13" s="14">
        <v>3.0249663060657201E-2</v>
      </c>
    </row>
    <row r="14" spans="2:58" x14ac:dyDescent="0.35">
      <c r="B14" s="15" t="s">
        <v>141</v>
      </c>
      <c r="C14" s="20">
        <v>0.13352254492697199</v>
      </c>
      <c r="D14" s="20">
        <v>0.10207600320680101</v>
      </c>
      <c r="E14" s="20">
        <v>0.163672058309796</v>
      </c>
      <c r="F14" s="20"/>
      <c r="G14" s="20">
        <v>0.13876531539955</v>
      </c>
      <c r="H14" s="20">
        <v>0.104058261589021</v>
      </c>
      <c r="I14" s="20">
        <v>0.121705449575448</v>
      </c>
      <c r="J14" s="20">
        <v>0.119039258597819</v>
      </c>
      <c r="K14" s="20">
        <v>0.15442899173989799</v>
      </c>
      <c r="L14" s="20">
        <v>0.161335643331046</v>
      </c>
      <c r="M14" s="20"/>
      <c r="N14" s="20">
        <v>0.10481864288401301</v>
      </c>
      <c r="O14" s="20">
        <v>0.132434240315912</v>
      </c>
      <c r="P14" s="20">
        <v>0.118528796861696</v>
      </c>
      <c r="Q14" s="20">
        <v>0.17724993107398199</v>
      </c>
      <c r="R14" s="20"/>
      <c r="S14" s="20">
        <v>0.141314146536104</v>
      </c>
      <c r="T14" s="20">
        <v>0.126724095081649</v>
      </c>
      <c r="U14" s="20">
        <v>0.16035478015465501</v>
      </c>
      <c r="V14" s="20">
        <v>0.165326352427692</v>
      </c>
      <c r="W14" s="20">
        <v>0.132920462235398</v>
      </c>
      <c r="X14" s="20">
        <v>0.11981072089107001</v>
      </c>
      <c r="Y14" s="20">
        <v>0.14461847776793399</v>
      </c>
      <c r="Z14" s="20">
        <v>8.1852637489497199E-2</v>
      </c>
      <c r="AA14" s="20">
        <v>0.11727009695478401</v>
      </c>
      <c r="AB14" s="20">
        <v>0.14520692855696099</v>
      </c>
      <c r="AC14" s="20">
        <v>6.5044428948105804E-2</v>
      </c>
      <c r="AD14" s="20">
        <v>0.18032484011698199</v>
      </c>
      <c r="AE14" s="20"/>
      <c r="AF14" s="20">
        <v>0.120413656538542</v>
      </c>
      <c r="AG14" s="20">
        <v>0.11299499685992399</v>
      </c>
      <c r="AH14" s="20">
        <v>0.200591507927356</v>
      </c>
      <c r="AI14" s="20"/>
      <c r="AJ14" s="20">
        <v>0.126894089271476</v>
      </c>
      <c r="AK14" s="20">
        <v>8.3814939801545404E-2</v>
      </c>
      <c r="AL14" s="20">
        <v>0.12279912852558</v>
      </c>
      <c r="AM14" s="20">
        <v>6.60015450577143E-2</v>
      </c>
      <c r="AN14" s="20">
        <v>0.21865987672673801</v>
      </c>
      <c r="AO14" s="20"/>
      <c r="AP14" s="20">
        <v>0.116355740871536</v>
      </c>
      <c r="AQ14" s="20">
        <v>8.1015223645273901E-2</v>
      </c>
      <c r="AR14" s="20">
        <v>0.16118154344140201</v>
      </c>
      <c r="AS14" s="20">
        <v>8.5105088101543602E-2</v>
      </c>
      <c r="AT14" s="20">
        <v>0.33315342124293401</v>
      </c>
      <c r="AU14" s="20"/>
      <c r="AV14" s="20" t="s">
        <v>84</v>
      </c>
      <c r="AW14" s="20">
        <v>0.122810073672227</v>
      </c>
      <c r="AX14" s="20">
        <v>0.115615243071632</v>
      </c>
      <c r="AY14" s="20">
        <v>9.5831613619730804E-2</v>
      </c>
      <c r="AZ14" s="20">
        <v>0.1238229823692</v>
      </c>
      <c r="BA14" s="20"/>
      <c r="BB14" s="20">
        <v>0.147633515595854</v>
      </c>
      <c r="BC14" s="20">
        <v>6.8093225755551406E-2</v>
      </c>
      <c r="BD14" s="20">
        <v>0.20090858664496999</v>
      </c>
      <c r="BE14" s="20"/>
      <c r="BF14" s="20">
        <v>0.13226410181268899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240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233</v>
      </c>
      <c r="C9" s="14">
        <v>0.114272165259532</v>
      </c>
      <c r="D9" s="14">
        <v>0.11038068249654</v>
      </c>
      <c r="E9" s="14">
        <v>0.11841705350653001</v>
      </c>
      <c r="F9" s="14"/>
      <c r="G9" s="14">
        <v>8.3483148037590604E-2</v>
      </c>
      <c r="H9" s="14">
        <v>9.4898713779639696E-2</v>
      </c>
      <c r="I9" s="14">
        <v>0.124336490526674</v>
      </c>
      <c r="J9" s="14">
        <v>0.16088334485887401</v>
      </c>
      <c r="K9" s="14">
        <v>0.12760475060628801</v>
      </c>
      <c r="L9" s="14">
        <v>9.5373010359413105E-2</v>
      </c>
      <c r="M9" s="14"/>
      <c r="N9" s="14">
        <v>9.74816804849966E-2</v>
      </c>
      <c r="O9" s="14">
        <v>9.6975108574537297E-2</v>
      </c>
      <c r="P9" s="14">
        <v>0.136299162748031</v>
      </c>
      <c r="Q9" s="14">
        <v>0.13124025186878899</v>
      </c>
      <c r="R9" s="14"/>
      <c r="S9" s="14">
        <v>0.103090907189461</v>
      </c>
      <c r="T9" s="14">
        <v>0.12211921462031899</v>
      </c>
      <c r="U9" s="14">
        <v>0.137794697783273</v>
      </c>
      <c r="V9" s="14">
        <v>0.16441534456659401</v>
      </c>
      <c r="W9" s="14">
        <v>0.113640400145839</v>
      </c>
      <c r="X9" s="14">
        <v>9.1754469917195394E-2</v>
      </c>
      <c r="Y9" s="14">
        <v>0.143153416990324</v>
      </c>
      <c r="Z9" s="14">
        <v>9.2991918857745298E-2</v>
      </c>
      <c r="AA9" s="14">
        <v>0.110683965241738</v>
      </c>
      <c r="AB9" s="14">
        <v>7.7895736334622795E-2</v>
      </c>
      <c r="AC9" s="14">
        <v>0.103061399155002</v>
      </c>
      <c r="AD9" s="14">
        <v>8.0422603292252301E-2</v>
      </c>
      <c r="AE9" s="14"/>
      <c r="AF9" s="14">
        <v>0.16616518553069401</v>
      </c>
      <c r="AG9" s="14">
        <v>8.0639067021043898E-2</v>
      </c>
      <c r="AH9" s="14">
        <v>0.102538057663003</v>
      </c>
      <c r="AI9" s="14"/>
      <c r="AJ9" s="14">
        <v>0.166478403921865</v>
      </c>
      <c r="AK9" s="14">
        <v>5.22018500154902E-2</v>
      </c>
      <c r="AL9" s="14">
        <v>6.3798423252211703E-2</v>
      </c>
      <c r="AM9" s="14">
        <v>0.34411790939013498</v>
      </c>
      <c r="AN9" s="14">
        <v>0.12659681263504499</v>
      </c>
      <c r="AO9" s="14"/>
      <c r="AP9" s="14">
        <v>0.190566104479341</v>
      </c>
      <c r="AQ9" s="14">
        <v>4.4532116960571501E-2</v>
      </c>
      <c r="AR9" s="14">
        <v>9.9371184130475507E-2</v>
      </c>
      <c r="AS9" s="14">
        <v>0.23317917863138099</v>
      </c>
      <c r="AT9" s="14">
        <v>9.1691297857632595E-2</v>
      </c>
      <c r="AU9" s="14"/>
      <c r="AV9" s="14" t="s">
        <v>84</v>
      </c>
      <c r="AW9" s="14">
        <v>0.113689784060786</v>
      </c>
      <c r="AX9" s="14">
        <v>0.105491046190784</v>
      </c>
      <c r="AY9" s="14">
        <v>8.3657348373406104E-2</v>
      </c>
      <c r="AZ9" s="14">
        <v>0.127423436418727</v>
      </c>
      <c r="BA9" s="14"/>
      <c r="BB9" s="14">
        <v>4.3354193730388201E-2</v>
      </c>
      <c r="BC9" s="14">
        <v>0.21000491711956801</v>
      </c>
      <c r="BD9" s="14">
        <v>9.5805010962525999E-2</v>
      </c>
      <c r="BE9" s="14"/>
      <c r="BF9" s="14">
        <v>0.131313971581099</v>
      </c>
    </row>
    <row r="10" spans="2:58" x14ac:dyDescent="0.35">
      <c r="B10" s="15" t="s">
        <v>234</v>
      </c>
      <c r="C10" s="14">
        <v>0.11803068616185799</v>
      </c>
      <c r="D10" s="14">
        <v>0.117521229892737</v>
      </c>
      <c r="E10" s="14">
        <v>0.118877663950123</v>
      </c>
      <c r="F10" s="14"/>
      <c r="G10" s="14">
        <v>8.0928374452887405E-2</v>
      </c>
      <c r="H10" s="14">
        <v>0.10608759891628</v>
      </c>
      <c r="I10" s="14">
        <v>0.103052339582378</v>
      </c>
      <c r="J10" s="14">
        <v>0.119639774839659</v>
      </c>
      <c r="K10" s="14">
        <v>0.15336438390030099</v>
      </c>
      <c r="L10" s="14">
        <v>0.13953116963461701</v>
      </c>
      <c r="M10" s="14"/>
      <c r="N10" s="14">
        <v>0.107280028577146</v>
      </c>
      <c r="O10" s="14">
        <v>0.10525782541085001</v>
      </c>
      <c r="P10" s="14">
        <v>0.13498056212607601</v>
      </c>
      <c r="Q10" s="14">
        <v>0.125704509837609</v>
      </c>
      <c r="R10" s="14"/>
      <c r="S10" s="14">
        <v>8.56910149099364E-2</v>
      </c>
      <c r="T10" s="14">
        <v>0.140360429677436</v>
      </c>
      <c r="U10" s="14">
        <v>7.8404831180745996E-2</v>
      </c>
      <c r="V10" s="14">
        <v>0.15837637921331199</v>
      </c>
      <c r="W10" s="14">
        <v>0.11305925344090501</v>
      </c>
      <c r="X10" s="14">
        <v>0.12316347755401</v>
      </c>
      <c r="Y10" s="14">
        <v>0.122832434445038</v>
      </c>
      <c r="Z10" s="14">
        <v>0.10840409883598399</v>
      </c>
      <c r="AA10" s="14">
        <v>0.108708505991976</v>
      </c>
      <c r="AB10" s="14">
        <v>0.15441659020814599</v>
      </c>
      <c r="AC10" s="14">
        <v>9.4480957392295201E-2</v>
      </c>
      <c r="AD10" s="14">
        <v>0.117873140479717</v>
      </c>
      <c r="AE10" s="14"/>
      <c r="AF10" s="14">
        <v>0.15659262510685501</v>
      </c>
      <c r="AG10" s="14">
        <v>0.106217604600195</v>
      </c>
      <c r="AH10" s="14">
        <v>9.7081934316116697E-2</v>
      </c>
      <c r="AI10" s="14"/>
      <c r="AJ10" s="14">
        <v>0.161408891869222</v>
      </c>
      <c r="AK10" s="14">
        <v>7.3692893302100507E-2</v>
      </c>
      <c r="AL10" s="14">
        <v>0.13823042658876</v>
      </c>
      <c r="AM10" s="14">
        <v>9.9300491926753207E-2</v>
      </c>
      <c r="AN10" s="14">
        <v>0.12783753051396299</v>
      </c>
      <c r="AO10" s="14"/>
      <c r="AP10" s="14">
        <v>0.213864925282752</v>
      </c>
      <c r="AQ10" s="14">
        <v>4.7217869566885999E-2</v>
      </c>
      <c r="AR10" s="14">
        <v>0.106936475306682</v>
      </c>
      <c r="AS10" s="14">
        <v>0.18359573821061101</v>
      </c>
      <c r="AT10" s="14">
        <v>0.13285716711464901</v>
      </c>
      <c r="AU10" s="14"/>
      <c r="AV10" s="14" t="s">
        <v>84</v>
      </c>
      <c r="AW10" s="14">
        <v>0.11095129827610201</v>
      </c>
      <c r="AX10" s="14">
        <v>0.111915506732968</v>
      </c>
      <c r="AY10" s="14">
        <v>9.5023564994898793E-2</v>
      </c>
      <c r="AZ10" s="14">
        <v>0</v>
      </c>
      <c r="BA10" s="14"/>
      <c r="BB10" s="14">
        <v>4.5238579991309903E-2</v>
      </c>
      <c r="BC10" s="14">
        <v>0.20354040547192301</v>
      </c>
      <c r="BD10" s="14">
        <v>0.10631338847099001</v>
      </c>
      <c r="BE10" s="14"/>
      <c r="BF10" s="14">
        <v>0.12821501895965401</v>
      </c>
    </row>
    <row r="11" spans="2:58" x14ac:dyDescent="0.35">
      <c r="B11" s="15" t="s">
        <v>219</v>
      </c>
      <c r="C11" s="14">
        <v>0.25523693839333</v>
      </c>
      <c r="D11" s="14">
        <v>0.26699429078249698</v>
      </c>
      <c r="E11" s="14">
        <v>0.24346487941641701</v>
      </c>
      <c r="F11" s="14"/>
      <c r="G11" s="14">
        <v>0.22462466209819201</v>
      </c>
      <c r="H11" s="14">
        <v>0.241973803996924</v>
      </c>
      <c r="I11" s="14">
        <v>0.242688509710134</v>
      </c>
      <c r="J11" s="14">
        <v>0.21809265798858801</v>
      </c>
      <c r="K11" s="14">
        <v>0.251827657072835</v>
      </c>
      <c r="L11" s="14">
        <v>0.32914980225041801</v>
      </c>
      <c r="M11" s="14"/>
      <c r="N11" s="14">
        <v>0.23581004026246899</v>
      </c>
      <c r="O11" s="14">
        <v>0.27538079467638799</v>
      </c>
      <c r="P11" s="14">
        <v>0.285428447753519</v>
      </c>
      <c r="Q11" s="14">
        <v>0.22938964706100301</v>
      </c>
      <c r="R11" s="14"/>
      <c r="S11" s="14">
        <v>0.24490590704069701</v>
      </c>
      <c r="T11" s="14">
        <v>0.29823049167142002</v>
      </c>
      <c r="U11" s="14">
        <v>0.258348215800624</v>
      </c>
      <c r="V11" s="14">
        <v>0.237086375535174</v>
      </c>
      <c r="W11" s="14">
        <v>0.25639102102565597</v>
      </c>
      <c r="X11" s="14">
        <v>0.28209741365900998</v>
      </c>
      <c r="Y11" s="14">
        <v>0.200178116389227</v>
      </c>
      <c r="Z11" s="14">
        <v>0.22409941766136701</v>
      </c>
      <c r="AA11" s="14">
        <v>0.240624152712338</v>
      </c>
      <c r="AB11" s="14">
        <v>0.26491660725192001</v>
      </c>
      <c r="AC11" s="14">
        <v>0.231258100881437</v>
      </c>
      <c r="AD11" s="14">
        <v>0.333691514460632</v>
      </c>
      <c r="AE11" s="14"/>
      <c r="AF11" s="14">
        <v>0.31348171879541797</v>
      </c>
      <c r="AG11" s="14">
        <v>0.22177147355462201</v>
      </c>
      <c r="AH11" s="14">
        <v>0.21467987363612001</v>
      </c>
      <c r="AI11" s="14"/>
      <c r="AJ11" s="14">
        <v>0.35631169513385902</v>
      </c>
      <c r="AK11" s="14">
        <v>0.17111306967427201</v>
      </c>
      <c r="AL11" s="14">
        <v>0.22433912785027199</v>
      </c>
      <c r="AM11" s="14">
        <v>0.37699206987126999</v>
      </c>
      <c r="AN11" s="14">
        <v>0.19358915392901399</v>
      </c>
      <c r="AO11" s="14"/>
      <c r="AP11" s="14">
        <v>0.35217265970890499</v>
      </c>
      <c r="AQ11" s="14">
        <v>0.165210955550746</v>
      </c>
      <c r="AR11" s="14">
        <v>0.244835837248017</v>
      </c>
      <c r="AS11" s="14">
        <v>0.33259312485891501</v>
      </c>
      <c r="AT11" s="14">
        <v>0.28748957706966999</v>
      </c>
      <c r="AU11" s="14"/>
      <c r="AV11" s="14" t="s">
        <v>84</v>
      </c>
      <c r="AW11" s="14">
        <v>0.24265068300603099</v>
      </c>
      <c r="AX11" s="14">
        <v>0.20508259796651901</v>
      </c>
      <c r="AY11" s="14">
        <v>0.24136045440297099</v>
      </c>
      <c r="AZ11" s="14">
        <v>0.240749022588781</v>
      </c>
      <c r="BA11" s="14"/>
      <c r="BB11" s="14">
        <v>0.18741622990174001</v>
      </c>
      <c r="BC11" s="14">
        <v>0.39984238715183301</v>
      </c>
      <c r="BD11" s="14">
        <v>0.47160316477696801</v>
      </c>
      <c r="BE11" s="14"/>
      <c r="BF11" s="14">
        <v>0.350162424924022</v>
      </c>
    </row>
    <row r="12" spans="2:58" x14ac:dyDescent="0.35">
      <c r="B12" s="15" t="s">
        <v>235</v>
      </c>
      <c r="C12" s="14">
        <v>0.28123274633089301</v>
      </c>
      <c r="D12" s="14">
        <v>0.29168052530265698</v>
      </c>
      <c r="E12" s="14">
        <v>0.27092273442311599</v>
      </c>
      <c r="F12" s="14"/>
      <c r="G12" s="14">
        <v>0.321055525606248</v>
      </c>
      <c r="H12" s="14">
        <v>0.28966508988189099</v>
      </c>
      <c r="I12" s="14">
        <v>0.28357788052657701</v>
      </c>
      <c r="J12" s="14">
        <v>0.26432808654527701</v>
      </c>
      <c r="K12" s="14">
        <v>0.257169975192164</v>
      </c>
      <c r="L12" s="14">
        <v>0.27593144445150503</v>
      </c>
      <c r="M12" s="14"/>
      <c r="N12" s="14">
        <v>0.33099678912966302</v>
      </c>
      <c r="O12" s="14">
        <v>0.285503013753449</v>
      </c>
      <c r="P12" s="14">
        <v>0.233550994709291</v>
      </c>
      <c r="Q12" s="14">
        <v>0.268060590562755</v>
      </c>
      <c r="R12" s="14"/>
      <c r="S12" s="14">
        <v>0.26545558230247601</v>
      </c>
      <c r="T12" s="14">
        <v>0.26105269718761698</v>
      </c>
      <c r="U12" s="14">
        <v>0.29466278317934402</v>
      </c>
      <c r="V12" s="14">
        <v>0.22212612165279999</v>
      </c>
      <c r="W12" s="14">
        <v>0.30964782824404402</v>
      </c>
      <c r="X12" s="14">
        <v>0.29316782550714998</v>
      </c>
      <c r="Y12" s="14">
        <v>0.28695577168039899</v>
      </c>
      <c r="Z12" s="14">
        <v>0.32671758485920399</v>
      </c>
      <c r="AA12" s="14">
        <v>0.27158632715439102</v>
      </c>
      <c r="AB12" s="14">
        <v>0.31510048478678299</v>
      </c>
      <c r="AC12" s="14">
        <v>0.36612022780551901</v>
      </c>
      <c r="AD12" s="14">
        <v>0.197116930554498</v>
      </c>
      <c r="AE12" s="14"/>
      <c r="AF12" s="14">
        <v>0.19281675807543699</v>
      </c>
      <c r="AG12" s="14">
        <v>0.34925072042199901</v>
      </c>
      <c r="AH12" s="14">
        <v>0.283278657054641</v>
      </c>
      <c r="AI12" s="14"/>
      <c r="AJ12" s="14">
        <v>0.17441500575601601</v>
      </c>
      <c r="AK12" s="14">
        <v>0.38948430886949198</v>
      </c>
      <c r="AL12" s="14">
        <v>0.44434507584175098</v>
      </c>
      <c r="AM12" s="14">
        <v>6.8002111412191799E-2</v>
      </c>
      <c r="AN12" s="14">
        <v>0.26311002140897399</v>
      </c>
      <c r="AO12" s="14"/>
      <c r="AP12" s="14">
        <v>0.119568983176553</v>
      </c>
      <c r="AQ12" s="14">
        <v>0.42777962555523402</v>
      </c>
      <c r="AR12" s="14">
        <v>0.346025849737219</v>
      </c>
      <c r="AS12" s="14">
        <v>0.155325613677817</v>
      </c>
      <c r="AT12" s="14">
        <v>0.18426125656784301</v>
      </c>
      <c r="AU12" s="14"/>
      <c r="AV12" s="14" t="s">
        <v>84</v>
      </c>
      <c r="AW12" s="14">
        <v>0.296906033272404</v>
      </c>
      <c r="AX12" s="14">
        <v>0.33354178249302902</v>
      </c>
      <c r="AY12" s="14">
        <v>0.30839282239558002</v>
      </c>
      <c r="AZ12" s="14">
        <v>0.31190416914750402</v>
      </c>
      <c r="BA12" s="14"/>
      <c r="BB12" s="14">
        <v>0.47883879043675198</v>
      </c>
      <c r="BC12" s="14">
        <v>0.105101844713423</v>
      </c>
      <c r="BD12" s="14">
        <v>0.13136293804132301</v>
      </c>
      <c r="BE12" s="14"/>
      <c r="BF12" s="14">
        <v>0.227643673592233</v>
      </c>
    </row>
    <row r="13" spans="2:58" x14ac:dyDescent="0.35">
      <c r="B13" s="15" t="s">
        <v>236</v>
      </c>
      <c r="C13" s="14">
        <v>0.13555889958939099</v>
      </c>
      <c r="D13" s="14">
        <v>0.14555714309519599</v>
      </c>
      <c r="E13" s="14">
        <v>0.12617679589219599</v>
      </c>
      <c r="F13" s="14"/>
      <c r="G13" s="14">
        <v>0.17853402553078801</v>
      </c>
      <c r="H13" s="14">
        <v>0.20062693499242801</v>
      </c>
      <c r="I13" s="14">
        <v>0.13947414910783501</v>
      </c>
      <c r="J13" s="14">
        <v>0.14144933622445999</v>
      </c>
      <c r="K13" s="14">
        <v>8.8909946097336406E-2</v>
      </c>
      <c r="L13" s="14">
        <v>7.7455729032429199E-2</v>
      </c>
      <c r="M13" s="14"/>
      <c r="N13" s="14">
        <v>0.15523650735837199</v>
      </c>
      <c r="O13" s="14">
        <v>0.13488695287018701</v>
      </c>
      <c r="P13" s="14">
        <v>0.13066001915209499</v>
      </c>
      <c r="Q13" s="14">
        <v>0.117949253053598</v>
      </c>
      <c r="R13" s="14"/>
      <c r="S13" s="14">
        <v>0.199385552259988</v>
      </c>
      <c r="T13" s="14">
        <v>9.3841249682752995E-2</v>
      </c>
      <c r="U13" s="14">
        <v>0.132743462568749</v>
      </c>
      <c r="V13" s="14">
        <v>0.103346335904033</v>
      </c>
      <c r="W13" s="14">
        <v>0.12799182476989501</v>
      </c>
      <c r="X13" s="14">
        <v>0.110710780219337</v>
      </c>
      <c r="Y13" s="14">
        <v>0.13822423886377799</v>
      </c>
      <c r="Z13" s="14">
        <v>0.20083998319899199</v>
      </c>
      <c r="AA13" s="14">
        <v>0.18190027332698799</v>
      </c>
      <c r="AB13" s="14">
        <v>6.9314334007189796E-2</v>
      </c>
      <c r="AC13" s="14">
        <v>0.14076888947378799</v>
      </c>
      <c r="AD13" s="14">
        <v>0.14069164333870601</v>
      </c>
      <c r="AE13" s="14"/>
      <c r="AF13" s="14">
        <v>9.4634759467326607E-2</v>
      </c>
      <c r="AG13" s="14">
        <v>0.166462149935792</v>
      </c>
      <c r="AH13" s="14">
        <v>0.12097829911255201</v>
      </c>
      <c r="AI13" s="14"/>
      <c r="AJ13" s="14">
        <v>5.26603403147443E-2</v>
      </c>
      <c r="AK13" s="14">
        <v>0.26654732418850002</v>
      </c>
      <c r="AL13" s="14">
        <v>6.56499674254091E-2</v>
      </c>
      <c r="AM13" s="14">
        <v>4.30107800529776E-2</v>
      </c>
      <c r="AN13" s="14">
        <v>0.10504233659194399</v>
      </c>
      <c r="AO13" s="14"/>
      <c r="AP13" s="14">
        <v>4.2905052266589597E-2</v>
      </c>
      <c r="AQ13" s="14">
        <v>0.271350649745076</v>
      </c>
      <c r="AR13" s="14">
        <v>0.116199107453942</v>
      </c>
      <c r="AS13" s="14">
        <v>3.2160627086927802E-2</v>
      </c>
      <c r="AT13" s="14">
        <v>2.7327134013885E-2</v>
      </c>
      <c r="AU13" s="14"/>
      <c r="AV13" s="14" t="s">
        <v>84</v>
      </c>
      <c r="AW13" s="14">
        <v>0.134834165470409</v>
      </c>
      <c r="AX13" s="14">
        <v>0.154694977941672</v>
      </c>
      <c r="AY13" s="14">
        <v>0.20054989305656701</v>
      </c>
      <c r="AZ13" s="14">
        <v>0.19610038947578801</v>
      </c>
      <c r="BA13" s="14"/>
      <c r="BB13" s="14">
        <v>0.13788271600825999</v>
      </c>
      <c r="BC13" s="14">
        <v>2.1754429895794399E-2</v>
      </c>
      <c r="BD13" s="14">
        <v>1.24116388464063E-2</v>
      </c>
      <c r="BE13" s="14"/>
      <c r="BF13" s="14">
        <v>6.3165042155550799E-2</v>
      </c>
    </row>
    <row r="14" spans="2:58" x14ac:dyDescent="0.35">
      <c r="B14" s="15" t="s">
        <v>141</v>
      </c>
      <c r="C14" s="20">
        <v>9.5668564264997299E-2</v>
      </c>
      <c r="D14" s="20">
        <v>6.7866128430373499E-2</v>
      </c>
      <c r="E14" s="20">
        <v>0.12214087281161801</v>
      </c>
      <c r="F14" s="20"/>
      <c r="G14" s="20">
        <v>0.111374264274294</v>
      </c>
      <c r="H14" s="20">
        <v>6.6747858432836801E-2</v>
      </c>
      <c r="I14" s="20">
        <v>0.106870630546402</v>
      </c>
      <c r="J14" s="20">
        <v>9.5606799543141496E-2</v>
      </c>
      <c r="K14" s="20">
        <v>0.12112328713107701</v>
      </c>
      <c r="L14" s="20">
        <v>8.2558844271618498E-2</v>
      </c>
      <c r="M14" s="20"/>
      <c r="N14" s="20">
        <v>7.3194954187353001E-2</v>
      </c>
      <c r="O14" s="20">
        <v>0.101996304714588</v>
      </c>
      <c r="P14" s="20">
        <v>7.9080813510988904E-2</v>
      </c>
      <c r="Q14" s="20">
        <v>0.12765574761624701</v>
      </c>
      <c r="R14" s="20"/>
      <c r="S14" s="20">
        <v>0.101471036297442</v>
      </c>
      <c r="T14" s="20">
        <v>8.4395917160454206E-2</v>
      </c>
      <c r="U14" s="20">
        <v>9.8046009487263497E-2</v>
      </c>
      <c r="V14" s="20">
        <v>0.114649443128088</v>
      </c>
      <c r="W14" s="20">
        <v>7.9269672373662198E-2</v>
      </c>
      <c r="X14" s="20">
        <v>9.9106033143297495E-2</v>
      </c>
      <c r="Y14" s="20">
        <v>0.108656021631234</v>
      </c>
      <c r="Z14" s="20">
        <v>4.6946996586707701E-2</v>
      </c>
      <c r="AA14" s="20">
        <v>8.64967755725677E-2</v>
      </c>
      <c r="AB14" s="20">
        <v>0.118356247411339</v>
      </c>
      <c r="AC14" s="20">
        <v>6.4310425291957699E-2</v>
      </c>
      <c r="AD14" s="20">
        <v>0.130204167874194</v>
      </c>
      <c r="AE14" s="20"/>
      <c r="AF14" s="20">
        <v>7.6308953024269197E-2</v>
      </c>
      <c r="AG14" s="20">
        <v>7.5658984466347903E-2</v>
      </c>
      <c r="AH14" s="20">
        <v>0.181443178217567</v>
      </c>
      <c r="AI14" s="20"/>
      <c r="AJ14" s="20">
        <v>8.8725663004293701E-2</v>
      </c>
      <c r="AK14" s="20">
        <v>4.69605539501457E-2</v>
      </c>
      <c r="AL14" s="20">
        <v>6.3636979041595598E-2</v>
      </c>
      <c r="AM14" s="20">
        <v>6.85766373466727E-2</v>
      </c>
      <c r="AN14" s="20">
        <v>0.18382414492106</v>
      </c>
      <c r="AO14" s="20"/>
      <c r="AP14" s="20">
        <v>8.0922275085859294E-2</v>
      </c>
      <c r="AQ14" s="20">
        <v>4.3908782621487202E-2</v>
      </c>
      <c r="AR14" s="20">
        <v>8.6631546123664596E-2</v>
      </c>
      <c r="AS14" s="20">
        <v>6.3145717534348597E-2</v>
      </c>
      <c r="AT14" s="20">
        <v>0.27637356737632002</v>
      </c>
      <c r="AU14" s="20"/>
      <c r="AV14" s="20" t="s">
        <v>84</v>
      </c>
      <c r="AW14" s="20">
        <v>0.10096803591426801</v>
      </c>
      <c r="AX14" s="20">
        <v>8.9274088675028701E-2</v>
      </c>
      <c r="AY14" s="20">
        <v>7.1015916776576898E-2</v>
      </c>
      <c r="AZ14" s="20">
        <v>0.1238229823692</v>
      </c>
      <c r="BA14" s="20"/>
      <c r="BB14" s="20">
        <v>0.10726948993155</v>
      </c>
      <c r="BC14" s="20">
        <v>5.97560156474587E-2</v>
      </c>
      <c r="BD14" s="20">
        <v>0.182503858901787</v>
      </c>
      <c r="BE14" s="20"/>
      <c r="BF14" s="20">
        <v>9.9499868787440895E-2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241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233</v>
      </c>
      <c r="C9" s="14">
        <v>0.112623066793668</v>
      </c>
      <c r="D9" s="14">
        <v>0.11352816505617</v>
      </c>
      <c r="E9" s="14">
        <v>0.110035489054976</v>
      </c>
      <c r="F9" s="14"/>
      <c r="G9" s="14">
        <v>5.9711519181698598E-2</v>
      </c>
      <c r="H9" s="14">
        <v>0.104562492964385</v>
      </c>
      <c r="I9" s="14">
        <v>0.12679827037153399</v>
      </c>
      <c r="J9" s="14">
        <v>0.16213163908976899</v>
      </c>
      <c r="K9" s="14">
        <v>0.130888024198373</v>
      </c>
      <c r="L9" s="14">
        <v>9.0229875882828006E-2</v>
      </c>
      <c r="M9" s="14"/>
      <c r="N9" s="14">
        <v>9.1707028393800002E-2</v>
      </c>
      <c r="O9" s="14">
        <v>9.31017744398797E-2</v>
      </c>
      <c r="P9" s="14">
        <v>0.13589492677561699</v>
      </c>
      <c r="Q9" s="14">
        <v>0.133192481201209</v>
      </c>
      <c r="R9" s="14"/>
      <c r="S9" s="14">
        <v>0.11913311121301499</v>
      </c>
      <c r="T9" s="14">
        <v>0.113547093014239</v>
      </c>
      <c r="U9" s="14">
        <v>0.140673944768688</v>
      </c>
      <c r="V9" s="14">
        <v>0.15004653818972</v>
      </c>
      <c r="W9" s="14">
        <v>0.133755433605664</v>
      </c>
      <c r="X9" s="14">
        <v>0.102932561637507</v>
      </c>
      <c r="Y9" s="14">
        <v>0.11940439902317</v>
      </c>
      <c r="Z9" s="14">
        <v>8.2943881850811099E-2</v>
      </c>
      <c r="AA9" s="14">
        <v>0.101810911093211</v>
      </c>
      <c r="AB9" s="14">
        <v>6.8514799254658906E-2</v>
      </c>
      <c r="AC9" s="14">
        <v>8.4188182610532195E-2</v>
      </c>
      <c r="AD9" s="14">
        <v>0.11154560120017901</v>
      </c>
      <c r="AE9" s="14"/>
      <c r="AF9" s="14">
        <v>0.167363174276005</v>
      </c>
      <c r="AG9" s="14">
        <v>8.3726234818377501E-2</v>
      </c>
      <c r="AH9" s="14">
        <v>9.2070666684489294E-2</v>
      </c>
      <c r="AI9" s="14"/>
      <c r="AJ9" s="14">
        <v>0.16325979015775799</v>
      </c>
      <c r="AK9" s="14">
        <v>6.6420440792749905E-2</v>
      </c>
      <c r="AL9" s="14">
        <v>4.5741313947048598E-2</v>
      </c>
      <c r="AM9" s="14">
        <v>0.235188448321212</v>
      </c>
      <c r="AN9" s="14">
        <v>0.113528072620385</v>
      </c>
      <c r="AO9" s="14"/>
      <c r="AP9" s="14">
        <v>0.18918697435564499</v>
      </c>
      <c r="AQ9" s="14">
        <v>5.0810479421595597E-2</v>
      </c>
      <c r="AR9" s="14">
        <v>9.99345545889469E-2</v>
      </c>
      <c r="AS9" s="14">
        <v>0.208750649582048</v>
      </c>
      <c r="AT9" s="14">
        <v>0.100112220949978</v>
      </c>
      <c r="AU9" s="14"/>
      <c r="AV9" s="14" t="s">
        <v>84</v>
      </c>
      <c r="AW9" s="14">
        <v>0.11461406541814401</v>
      </c>
      <c r="AX9" s="14">
        <v>0.11051785913661399</v>
      </c>
      <c r="AY9" s="14">
        <v>6.3577234211220995E-2</v>
      </c>
      <c r="AZ9" s="14">
        <v>8.7026710714210406E-2</v>
      </c>
      <c r="BA9" s="14"/>
      <c r="BB9" s="14">
        <v>5.2073269677352201E-2</v>
      </c>
      <c r="BC9" s="14">
        <v>0.18791196401865501</v>
      </c>
      <c r="BD9" s="14">
        <v>0.119820324640058</v>
      </c>
      <c r="BE9" s="14"/>
      <c r="BF9" s="14">
        <v>0.13461834379621401</v>
      </c>
    </row>
    <row r="10" spans="2:58" x14ac:dyDescent="0.35">
      <c r="B10" s="15" t="s">
        <v>234</v>
      </c>
      <c r="C10" s="14">
        <v>0.10162238266561099</v>
      </c>
      <c r="D10" s="14">
        <v>0.10355236818357599</v>
      </c>
      <c r="E10" s="14">
        <v>0.10003413577568999</v>
      </c>
      <c r="F10" s="14"/>
      <c r="G10" s="14">
        <v>0.10115686563298699</v>
      </c>
      <c r="H10" s="14">
        <v>0.108445590087969</v>
      </c>
      <c r="I10" s="14">
        <v>9.0252556508006093E-2</v>
      </c>
      <c r="J10" s="14">
        <v>9.9430234637665302E-2</v>
      </c>
      <c r="K10" s="14">
        <v>0.113489840361129</v>
      </c>
      <c r="L10" s="14">
        <v>9.9434301002656794E-2</v>
      </c>
      <c r="M10" s="14"/>
      <c r="N10" s="14">
        <v>0.10287740937789799</v>
      </c>
      <c r="O10" s="14">
        <v>0.10712744106604501</v>
      </c>
      <c r="P10" s="14">
        <v>0.103574538217138</v>
      </c>
      <c r="Q10" s="14">
        <v>9.0163108676442602E-2</v>
      </c>
      <c r="R10" s="14"/>
      <c r="S10" s="14">
        <v>6.1223883146761297E-2</v>
      </c>
      <c r="T10" s="14">
        <v>0.14808364024044399</v>
      </c>
      <c r="U10" s="14">
        <v>5.3804864997070302E-2</v>
      </c>
      <c r="V10" s="14">
        <v>0.15570050695843701</v>
      </c>
      <c r="W10" s="14">
        <v>9.5188601058869907E-2</v>
      </c>
      <c r="X10" s="14">
        <v>9.9606194801060199E-2</v>
      </c>
      <c r="Y10" s="14">
        <v>0.10434906652006901</v>
      </c>
      <c r="Z10" s="14">
        <v>8.3031530468607395E-2</v>
      </c>
      <c r="AA10" s="14">
        <v>9.6059067555173294E-2</v>
      </c>
      <c r="AB10" s="14">
        <v>0.12599879020315299</v>
      </c>
      <c r="AC10" s="14">
        <v>6.5488421395320906E-2</v>
      </c>
      <c r="AD10" s="14">
        <v>0.101016465677704</v>
      </c>
      <c r="AE10" s="14"/>
      <c r="AF10" s="14">
        <v>0.123861012357755</v>
      </c>
      <c r="AG10" s="14">
        <v>8.9107518147303499E-2</v>
      </c>
      <c r="AH10" s="14">
        <v>8.9823277333382398E-2</v>
      </c>
      <c r="AI10" s="14"/>
      <c r="AJ10" s="14">
        <v>0.131812029349442</v>
      </c>
      <c r="AK10" s="14">
        <v>6.6963837899195994E-2</v>
      </c>
      <c r="AL10" s="14">
        <v>0.10344571739201799</v>
      </c>
      <c r="AM10" s="14">
        <v>0.16796124555776101</v>
      </c>
      <c r="AN10" s="14">
        <v>0.117202703261913</v>
      </c>
      <c r="AO10" s="14"/>
      <c r="AP10" s="14">
        <v>0.15333088110437901</v>
      </c>
      <c r="AQ10" s="14">
        <v>5.2082260286700002E-2</v>
      </c>
      <c r="AR10" s="14">
        <v>0.10614764009508899</v>
      </c>
      <c r="AS10" s="14">
        <v>0.177837630486785</v>
      </c>
      <c r="AT10" s="14">
        <v>8.5181221138709101E-2</v>
      </c>
      <c r="AU10" s="14"/>
      <c r="AV10" s="14" t="s">
        <v>84</v>
      </c>
      <c r="AW10" s="14">
        <v>9.1142885938015505E-2</v>
      </c>
      <c r="AX10" s="14">
        <v>0.101211481441142</v>
      </c>
      <c r="AY10" s="14">
        <v>8.9476920847769106E-2</v>
      </c>
      <c r="AZ10" s="14">
        <v>7.2813499802480197E-2</v>
      </c>
      <c r="BA10" s="14"/>
      <c r="BB10" s="14">
        <v>2.8411335110727999E-2</v>
      </c>
      <c r="BC10" s="14">
        <v>0.203370337792105</v>
      </c>
      <c r="BD10" s="14">
        <v>9.2860248514102905E-2</v>
      </c>
      <c r="BE10" s="14"/>
      <c r="BF10" s="14">
        <v>0.11648055925482199</v>
      </c>
    </row>
    <row r="11" spans="2:58" x14ac:dyDescent="0.35">
      <c r="B11" s="15" t="s">
        <v>219</v>
      </c>
      <c r="C11" s="14">
        <v>0.33093874325800399</v>
      </c>
      <c r="D11" s="14">
        <v>0.33465381189230498</v>
      </c>
      <c r="E11" s="14">
        <v>0.32828107784984101</v>
      </c>
      <c r="F11" s="14"/>
      <c r="G11" s="14">
        <v>0.28170304868184398</v>
      </c>
      <c r="H11" s="14">
        <v>0.29685785278481802</v>
      </c>
      <c r="I11" s="14">
        <v>0.30265175325590898</v>
      </c>
      <c r="J11" s="14">
        <v>0.29331977450127</v>
      </c>
      <c r="K11" s="14">
        <v>0.36255444865269298</v>
      </c>
      <c r="L11" s="14">
        <v>0.42379397836223298</v>
      </c>
      <c r="M11" s="14"/>
      <c r="N11" s="14">
        <v>0.32393950798610499</v>
      </c>
      <c r="O11" s="14">
        <v>0.34067464889531102</v>
      </c>
      <c r="P11" s="14">
        <v>0.356997858196893</v>
      </c>
      <c r="Q11" s="14">
        <v>0.30368932265491799</v>
      </c>
      <c r="R11" s="14"/>
      <c r="S11" s="14">
        <v>0.28988166172798402</v>
      </c>
      <c r="T11" s="14">
        <v>0.37781761079330101</v>
      </c>
      <c r="U11" s="14">
        <v>0.34458671988558598</v>
      </c>
      <c r="V11" s="14">
        <v>0.26673241424176802</v>
      </c>
      <c r="W11" s="14">
        <v>0.387583954253365</v>
      </c>
      <c r="X11" s="14">
        <v>0.35013326014256102</v>
      </c>
      <c r="Y11" s="14">
        <v>0.31316885807658501</v>
      </c>
      <c r="Z11" s="14">
        <v>0.29410468296157999</v>
      </c>
      <c r="AA11" s="14">
        <v>0.27404012805549899</v>
      </c>
      <c r="AB11" s="14">
        <v>0.390586217691063</v>
      </c>
      <c r="AC11" s="14">
        <v>0.36853237256747701</v>
      </c>
      <c r="AD11" s="14">
        <v>0.34919358811921503</v>
      </c>
      <c r="AE11" s="14"/>
      <c r="AF11" s="14">
        <v>0.39339320168113501</v>
      </c>
      <c r="AG11" s="14">
        <v>0.30755542869784003</v>
      </c>
      <c r="AH11" s="14">
        <v>0.289808029368401</v>
      </c>
      <c r="AI11" s="14"/>
      <c r="AJ11" s="14">
        <v>0.412102093254479</v>
      </c>
      <c r="AK11" s="14">
        <v>0.24683592548283501</v>
      </c>
      <c r="AL11" s="14">
        <v>0.33816905006987402</v>
      </c>
      <c r="AM11" s="14">
        <v>0.45075577090737701</v>
      </c>
      <c r="AN11" s="14">
        <v>0.25577149626846701</v>
      </c>
      <c r="AO11" s="14"/>
      <c r="AP11" s="14">
        <v>0.43084566078224401</v>
      </c>
      <c r="AQ11" s="14">
        <v>0.23907337305724899</v>
      </c>
      <c r="AR11" s="14">
        <v>0.33353558671049499</v>
      </c>
      <c r="AS11" s="14">
        <v>0.361401954655442</v>
      </c>
      <c r="AT11" s="14">
        <v>0.40054659721867703</v>
      </c>
      <c r="AU11" s="14"/>
      <c r="AV11" s="14" t="s">
        <v>84</v>
      </c>
      <c r="AW11" s="14">
        <v>0.34158544145790598</v>
      </c>
      <c r="AX11" s="14">
        <v>0.272486459807468</v>
      </c>
      <c r="AY11" s="14">
        <v>0.34046634877801002</v>
      </c>
      <c r="AZ11" s="14">
        <v>0.241897014742878</v>
      </c>
      <c r="BA11" s="14"/>
      <c r="BB11" s="14">
        <v>0.287187030366859</v>
      </c>
      <c r="BC11" s="14">
        <v>0.38196100980262798</v>
      </c>
      <c r="BD11" s="14">
        <v>0.52372238781008096</v>
      </c>
      <c r="BE11" s="14"/>
      <c r="BF11" s="14">
        <v>0.3865040450542</v>
      </c>
    </row>
    <row r="12" spans="2:58" x14ac:dyDescent="0.35">
      <c r="B12" s="15" t="s">
        <v>235</v>
      </c>
      <c r="C12" s="14">
        <v>0.248598406699264</v>
      </c>
      <c r="D12" s="14">
        <v>0.25561616145084298</v>
      </c>
      <c r="E12" s="14">
        <v>0.241548002272234</v>
      </c>
      <c r="F12" s="14"/>
      <c r="G12" s="14">
        <v>0.31381373951881403</v>
      </c>
      <c r="H12" s="14">
        <v>0.27065008637045701</v>
      </c>
      <c r="I12" s="14">
        <v>0.24760874258723301</v>
      </c>
      <c r="J12" s="14">
        <v>0.239445713188432</v>
      </c>
      <c r="K12" s="14">
        <v>0.19290358345685599</v>
      </c>
      <c r="L12" s="14">
        <v>0.23299015067595499</v>
      </c>
      <c r="M12" s="14"/>
      <c r="N12" s="14">
        <v>0.28853724107006601</v>
      </c>
      <c r="O12" s="14">
        <v>0.25983073886639202</v>
      </c>
      <c r="P12" s="14">
        <v>0.200745402521321</v>
      </c>
      <c r="Q12" s="14">
        <v>0.23839584294250599</v>
      </c>
      <c r="R12" s="14"/>
      <c r="S12" s="14">
        <v>0.254300262136265</v>
      </c>
      <c r="T12" s="14">
        <v>0.207179980876528</v>
      </c>
      <c r="U12" s="14">
        <v>0.249294038717356</v>
      </c>
      <c r="V12" s="14">
        <v>0.21792680942043699</v>
      </c>
      <c r="W12" s="14">
        <v>0.21625745059530499</v>
      </c>
      <c r="X12" s="14">
        <v>0.23089295989127001</v>
      </c>
      <c r="Y12" s="14">
        <v>0.25910020319914101</v>
      </c>
      <c r="Z12" s="14">
        <v>0.35320583672850703</v>
      </c>
      <c r="AA12" s="14">
        <v>0.29576723179053699</v>
      </c>
      <c r="AB12" s="14">
        <v>0.228314375281644</v>
      </c>
      <c r="AC12" s="14">
        <v>0.31325277899554899</v>
      </c>
      <c r="AD12" s="14">
        <v>0.232995943171979</v>
      </c>
      <c r="AE12" s="14"/>
      <c r="AF12" s="14">
        <v>0.153796480709296</v>
      </c>
      <c r="AG12" s="14">
        <v>0.31029601593998302</v>
      </c>
      <c r="AH12" s="14">
        <v>0.26669524858607302</v>
      </c>
      <c r="AI12" s="14"/>
      <c r="AJ12" s="14">
        <v>0.15655072951903301</v>
      </c>
      <c r="AK12" s="14">
        <v>0.36656935702992099</v>
      </c>
      <c r="AL12" s="14">
        <v>0.34025130042116403</v>
      </c>
      <c r="AM12" s="14">
        <v>0.11189495100571301</v>
      </c>
      <c r="AN12" s="14">
        <v>0.21845997699662101</v>
      </c>
      <c r="AO12" s="14"/>
      <c r="AP12" s="14">
        <v>0.103746348045024</v>
      </c>
      <c r="AQ12" s="14">
        <v>0.39870689024857803</v>
      </c>
      <c r="AR12" s="14">
        <v>0.28602170668954702</v>
      </c>
      <c r="AS12" s="14">
        <v>0.15308751543407201</v>
      </c>
      <c r="AT12" s="14">
        <v>0.108848904194568</v>
      </c>
      <c r="AU12" s="14"/>
      <c r="AV12" s="14" t="s">
        <v>84</v>
      </c>
      <c r="AW12" s="14">
        <v>0.23996102784813</v>
      </c>
      <c r="AX12" s="14">
        <v>0.31286251941962101</v>
      </c>
      <c r="AY12" s="14">
        <v>0.27641957369796399</v>
      </c>
      <c r="AZ12" s="14">
        <v>0.236100467268618</v>
      </c>
      <c r="BA12" s="14"/>
      <c r="BB12" s="14">
        <v>0.40047769029784902</v>
      </c>
      <c r="BC12" s="14">
        <v>0.13411493232763499</v>
      </c>
      <c r="BD12" s="14">
        <v>8.1877052874599093E-2</v>
      </c>
      <c r="BE12" s="14"/>
      <c r="BF12" s="14">
        <v>0.205384827461945</v>
      </c>
    </row>
    <row r="13" spans="2:58" x14ac:dyDescent="0.35">
      <c r="B13" s="15" t="s">
        <v>236</v>
      </c>
      <c r="C13" s="14">
        <v>9.9767692064231694E-2</v>
      </c>
      <c r="D13" s="14">
        <v>0.109283041151021</v>
      </c>
      <c r="E13" s="14">
        <v>9.0752372930607894E-2</v>
      </c>
      <c r="F13" s="14"/>
      <c r="G13" s="14">
        <v>0.13254144551432101</v>
      </c>
      <c r="H13" s="14">
        <v>0.139953235657789</v>
      </c>
      <c r="I13" s="14">
        <v>0.112210171354341</v>
      </c>
      <c r="J13" s="14">
        <v>0.107813421808664</v>
      </c>
      <c r="K13" s="14">
        <v>6.8355771217236502E-2</v>
      </c>
      <c r="L13" s="14">
        <v>4.9746558938717801E-2</v>
      </c>
      <c r="M13" s="14"/>
      <c r="N13" s="14">
        <v>0.110445324464366</v>
      </c>
      <c r="O13" s="14">
        <v>9.8437149081934003E-2</v>
      </c>
      <c r="P13" s="14">
        <v>0.10283554611062599</v>
      </c>
      <c r="Q13" s="14">
        <v>8.8697026491169395E-2</v>
      </c>
      <c r="R13" s="14"/>
      <c r="S13" s="14">
        <v>0.14602551998438701</v>
      </c>
      <c r="T13" s="14">
        <v>6.1544909847752502E-2</v>
      </c>
      <c r="U13" s="14">
        <v>0.107355571638192</v>
      </c>
      <c r="V13" s="14">
        <v>7.1462709592027898E-2</v>
      </c>
      <c r="W13" s="14">
        <v>6.7578242545333594E-2</v>
      </c>
      <c r="X13" s="14">
        <v>0.107785715801007</v>
      </c>
      <c r="Y13" s="14">
        <v>0.113275724062254</v>
      </c>
      <c r="Z13" s="14">
        <v>0.13988029783245101</v>
      </c>
      <c r="AA13" s="14">
        <v>0.14581112423589501</v>
      </c>
      <c r="AB13" s="14">
        <v>5.2827853077895399E-2</v>
      </c>
      <c r="AC13" s="14">
        <v>8.4088520947671205E-2</v>
      </c>
      <c r="AD13" s="14">
        <v>7.3776368420047395E-2</v>
      </c>
      <c r="AE13" s="14"/>
      <c r="AF13" s="14">
        <v>6.6859076315339203E-2</v>
      </c>
      <c r="AG13" s="14">
        <v>0.121994813367197</v>
      </c>
      <c r="AH13" s="14">
        <v>9.4499971275529601E-2</v>
      </c>
      <c r="AI13" s="14"/>
      <c r="AJ13" s="14">
        <v>3.6941253634777398E-2</v>
      </c>
      <c r="AK13" s="14">
        <v>0.19183181027464899</v>
      </c>
      <c r="AL13" s="14">
        <v>6.7931408795539994E-2</v>
      </c>
      <c r="AM13" s="14">
        <v>0</v>
      </c>
      <c r="AN13" s="14">
        <v>8.5269520625463294E-2</v>
      </c>
      <c r="AO13" s="14"/>
      <c r="AP13" s="14">
        <v>2.70361652253014E-2</v>
      </c>
      <c r="AQ13" s="14">
        <v>0.19937625564026301</v>
      </c>
      <c r="AR13" s="14">
        <v>8.7541851479590996E-2</v>
      </c>
      <c r="AS13" s="14">
        <v>2.4855821173841799E-2</v>
      </c>
      <c r="AT13" s="14">
        <v>1.61843820745801E-2</v>
      </c>
      <c r="AU13" s="14"/>
      <c r="AV13" s="14" t="s">
        <v>84</v>
      </c>
      <c r="AW13" s="14">
        <v>0.107093718822473</v>
      </c>
      <c r="AX13" s="14">
        <v>9.8023051799927804E-2</v>
      </c>
      <c r="AY13" s="14">
        <v>0.153871124147308</v>
      </c>
      <c r="AZ13" s="14">
        <v>0.23833932510261399</v>
      </c>
      <c r="BA13" s="14"/>
      <c r="BB13" s="14">
        <v>9.8356511919293996E-2</v>
      </c>
      <c r="BC13" s="14">
        <v>3.0278272728716801E-2</v>
      </c>
      <c r="BD13" s="14">
        <v>1.1778448484235799E-2</v>
      </c>
      <c r="BE13" s="14"/>
      <c r="BF13" s="14">
        <v>4.8453288643819897E-2</v>
      </c>
    </row>
    <row r="14" spans="2:58" x14ac:dyDescent="0.35">
      <c r="B14" s="15" t="s">
        <v>141</v>
      </c>
      <c r="C14" s="20">
        <v>0.106449708519222</v>
      </c>
      <c r="D14" s="20">
        <v>8.3366452266084801E-2</v>
      </c>
      <c r="E14" s="20">
        <v>0.129348922116652</v>
      </c>
      <c r="F14" s="20"/>
      <c r="G14" s="20">
        <v>0.11107338147033601</v>
      </c>
      <c r="H14" s="20">
        <v>7.9530742134582597E-2</v>
      </c>
      <c r="I14" s="20">
        <v>0.120478505922977</v>
      </c>
      <c r="J14" s="20">
        <v>9.7859216774200605E-2</v>
      </c>
      <c r="K14" s="20">
        <v>0.13180833211371201</v>
      </c>
      <c r="L14" s="20">
        <v>0.10380513513761</v>
      </c>
      <c r="M14" s="20"/>
      <c r="N14" s="20">
        <v>8.2493488707765003E-2</v>
      </c>
      <c r="O14" s="20">
        <v>0.100828247650439</v>
      </c>
      <c r="P14" s="20">
        <v>9.9951728178404697E-2</v>
      </c>
      <c r="Q14" s="20">
        <v>0.14586221803375499</v>
      </c>
      <c r="R14" s="20"/>
      <c r="S14" s="20">
        <v>0.12943556179158699</v>
      </c>
      <c r="T14" s="20">
        <v>9.1826765227735502E-2</v>
      </c>
      <c r="U14" s="20">
        <v>0.10428485999310801</v>
      </c>
      <c r="V14" s="20">
        <v>0.13813102159761001</v>
      </c>
      <c r="W14" s="20">
        <v>9.9636317941462799E-2</v>
      </c>
      <c r="X14" s="20">
        <v>0.10864930772659601</v>
      </c>
      <c r="Y14" s="20">
        <v>9.0701749118780803E-2</v>
      </c>
      <c r="Z14" s="20">
        <v>4.6833770158043603E-2</v>
      </c>
      <c r="AA14" s="20">
        <v>8.6511537269684205E-2</v>
      </c>
      <c r="AB14" s="20">
        <v>0.133757964491585</v>
      </c>
      <c r="AC14" s="20">
        <v>8.4449723483449202E-2</v>
      </c>
      <c r="AD14" s="20">
        <v>0.13147203341087599</v>
      </c>
      <c r="AE14" s="20"/>
      <c r="AF14" s="20">
        <v>9.4727054660469295E-2</v>
      </c>
      <c r="AG14" s="20">
        <v>8.7319989029298994E-2</v>
      </c>
      <c r="AH14" s="20">
        <v>0.16710280675212499</v>
      </c>
      <c r="AI14" s="20"/>
      <c r="AJ14" s="20">
        <v>9.9334104084510599E-2</v>
      </c>
      <c r="AK14" s="20">
        <v>6.1378628520649701E-2</v>
      </c>
      <c r="AL14" s="20">
        <v>0.104461209374356</v>
      </c>
      <c r="AM14" s="20">
        <v>3.4199584207937901E-2</v>
      </c>
      <c r="AN14" s="20">
        <v>0.20976823022715099</v>
      </c>
      <c r="AO14" s="20"/>
      <c r="AP14" s="20">
        <v>9.5853970487407195E-2</v>
      </c>
      <c r="AQ14" s="20">
        <v>5.9950741345614601E-2</v>
      </c>
      <c r="AR14" s="20">
        <v>8.6818660436330394E-2</v>
      </c>
      <c r="AS14" s="20">
        <v>7.4066428667809894E-2</v>
      </c>
      <c r="AT14" s="20">
        <v>0.289126674423487</v>
      </c>
      <c r="AU14" s="20"/>
      <c r="AV14" s="20" t="s">
        <v>84</v>
      </c>
      <c r="AW14" s="20">
        <v>0.10560286051533101</v>
      </c>
      <c r="AX14" s="20">
        <v>0.104898628395227</v>
      </c>
      <c r="AY14" s="20">
        <v>7.6188798317727097E-2</v>
      </c>
      <c r="AZ14" s="20">
        <v>0.1238229823692</v>
      </c>
      <c r="BA14" s="20"/>
      <c r="BB14" s="20">
        <v>0.13349416262791799</v>
      </c>
      <c r="BC14" s="20">
        <v>6.2363483330259699E-2</v>
      </c>
      <c r="BD14" s="20">
        <v>0.16994153767692299</v>
      </c>
      <c r="BE14" s="20"/>
      <c r="BF14" s="20">
        <v>0.108558935789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242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233</v>
      </c>
      <c r="C9" s="14">
        <v>0.110759355573104</v>
      </c>
      <c r="D9" s="14">
        <v>0.104274764226246</v>
      </c>
      <c r="E9" s="14">
        <v>0.117430994626351</v>
      </c>
      <c r="F9" s="14"/>
      <c r="G9" s="14">
        <v>7.6201390579927294E-2</v>
      </c>
      <c r="H9" s="14">
        <v>0.11333492258358401</v>
      </c>
      <c r="I9" s="14">
        <v>0.12653626454894101</v>
      </c>
      <c r="J9" s="14">
        <v>0.14462075504812599</v>
      </c>
      <c r="K9" s="14">
        <v>0.122416271870167</v>
      </c>
      <c r="L9" s="14">
        <v>8.3402871669057493E-2</v>
      </c>
      <c r="M9" s="14"/>
      <c r="N9" s="14">
        <v>9.6002904208180598E-2</v>
      </c>
      <c r="O9" s="14">
        <v>9.1121537810724504E-2</v>
      </c>
      <c r="P9" s="14">
        <v>0.117854220441539</v>
      </c>
      <c r="Q9" s="14">
        <v>0.14104273720709801</v>
      </c>
      <c r="R9" s="14"/>
      <c r="S9" s="14">
        <v>9.5796756625222093E-2</v>
      </c>
      <c r="T9" s="14">
        <v>0.110501760378991</v>
      </c>
      <c r="U9" s="14">
        <v>0.113575439114348</v>
      </c>
      <c r="V9" s="14">
        <v>0.14307378537989701</v>
      </c>
      <c r="W9" s="14">
        <v>0.105501534436962</v>
      </c>
      <c r="X9" s="14">
        <v>0.13151009943835101</v>
      </c>
      <c r="Y9" s="14">
        <v>0.13730671981421499</v>
      </c>
      <c r="Z9" s="14">
        <v>8.18812222167596E-2</v>
      </c>
      <c r="AA9" s="14">
        <v>0.107547171070021</v>
      </c>
      <c r="AB9" s="14">
        <v>7.0844691934612597E-2</v>
      </c>
      <c r="AC9" s="14">
        <v>0.121329938961749</v>
      </c>
      <c r="AD9" s="14">
        <v>0.10864523545674901</v>
      </c>
      <c r="AE9" s="14"/>
      <c r="AF9" s="14">
        <v>0.164173435827734</v>
      </c>
      <c r="AG9" s="14">
        <v>7.8918396030210794E-2</v>
      </c>
      <c r="AH9" s="14">
        <v>9.4510965965737298E-2</v>
      </c>
      <c r="AI9" s="14"/>
      <c r="AJ9" s="14">
        <v>0.16053051992450901</v>
      </c>
      <c r="AK9" s="14">
        <v>5.52659168750404E-2</v>
      </c>
      <c r="AL9" s="14">
        <v>4.6119997927672102E-2</v>
      </c>
      <c r="AM9" s="14">
        <v>0.37561507060201899</v>
      </c>
      <c r="AN9" s="14">
        <v>0.114613696357301</v>
      </c>
      <c r="AO9" s="14"/>
      <c r="AP9" s="14">
        <v>0.197630354437031</v>
      </c>
      <c r="AQ9" s="14">
        <v>4.1485984557756497E-2</v>
      </c>
      <c r="AR9" s="14">
        <v>9.3188452344050904E-2</v>
      </c>
      <c r="AS9" s="14">
        <v>0.22054784247010001</v>
      </c>
      <c r="AT9" s="14">
        <v>9.0690904709443604E-2</v>
      </c>
      <c r="AU9" s="14"/>
      <c r="AV9" s="14" t="s">
        <v>84</v>
      </c>
      <c r="AW9" s="14">
        <v>0.10371720829499601</v>
      </c>
      <c r="AX9" s="14">
        <v>0.11282059246288099</v>
      </c>
      <c r="AY9" s="14">
        <v>8.5295760472923698E-2</v>
      </c>
      <c r="AZ9" s="14">
        <v>8.7026710714210406E-2</v>
      </c>
      <c r="BA9" s="14"/>
      <c r="BB9" s="14">
        <v>4.4538063016846E-2</v>
      </c>
      <c r="BC9" s="14">
        <v>0.194714818277717</v>
      </c>
      <c r="BD9" s="14">
        <v>0.10735941752978299</v>
      </c>
      <c r="BE9" s="14"/>
      <c r="BF9" s="14">
        <v>0.124129821394646</v>
      </c>
    </row>
    <row r="10" spans="2:58" x14ac:dyDescent="0.35">
      <c r="B10" s="15" t="s">
        <v>234</v>
      </c>
      <c r="C10" s="14">
        <v>0.10947563203166601</v>
      </c>
      <c r="D10" s="14">
        <v>0.118678687624758</v>
      </c>
      <c r="E10" s="14">
        <v>0.100794529558517</v>
      </c>
      <c r="F10" s="14"/>
      <c r="G10" s="14">
        <v>0.100737157929199</v>
      </c>
      <c r="H10" s="14">
        <v>8.5878879335220704E-2</v>
      </c>
      <c r="I10" s="14">
        <v>0.106889955699234</v>
      </c>
      <c r="J10" s="14">
        <v>0.116868706533009</v>
      </c>
      <c r="K10" s="14">
        <v>0.114977442388999</v>
      </c>
      <c r="L10" s="14">
        <v>0.12684667867393201</v>
      </c>
      <c r="M10" s="14"/>
      <c r="N10" s="14">
        <v>9.5361186841984705E-2</v>
      </c>
      <c r="O10" s="14">
        <v>0.102589305736217</v>
      </c>
      <c r="P10" s="14">
        <v>0.15137872301618299</v>
      </c>
      <c r="Q10" s="14">
        <v>9.2542484801096905E-2</v>
      </c>
      <c r="R10" s="14"/>
      <c r="S10" s="14">
        <v>7.1932311360546397E-2</v>
      </c>
      <c r="T10" s="14">
        <v>0.15540591271749701</v>
      </c>
      <c r="U10" s="14">
        <v>7.8611326060257905E-2</v>
      </c>
      <c r="V10" s="14">
        <v>0.142851708403823</v>
      </c>
      <c r="W10" s="14">
        <v>0.123562245651757</v>
      </c>
      <c r="X10" s="14">
        <v>0.101096422272357</v>
      </c>
      <c r="Y10" s="14">
        <v>0.11706455780489999</v>
      </c>
      <c r="Z10" s="14">
        <v>7.2173266653570295E-2</v>
      </c>
      <c r="AA10" s="14">
        <v>9.4893075267636295E-2</v>
      </c>
      <c r="AB10" s="14">
        <v>0.15224645126408901</v>
      </c>
      <c r="AC10" s="14">
        <v>6.7734482334828205E-2</v>
      </c>
      <c r="AD10" s="14">
        <v>8.4764725371405197E-2</v>
      </c>
      <c r="AE10" s="14"/>
      <c r="AF10" s="14">
        <v>0.13066653949049001</v>
      </c>
      <c r="AG10" s="14">
        <v>0.100626259548597</v>
      </c>
      <c r="AH10" s="14">
        <v>0.104594529872477</v>
      </c>
      <c r="AI10" s="14"/>
      <c r="AJ10" s="14">
        <v>0.15217969916319499</v>
      </c>
      <c r="AK10" s="14">
        <v>6.5504726290922799E-2</v>
      </c>
      <c r="AL10" s="14">
        <v>8.96577517357144E-2</v>
      </c>
      <c r="AM10" s="14">
        <v>3.2884918202439502E-2</v>
      </c>
      <c r="AN10" s="14">
        <v>0.121688499014695</v>
      </c>
      <c r="AO10" s="14"/>
      <c r="AP10" s="14">
        <v>0.18304506391887301</v>
      </c>
      <c r="AQ10" s="14">
        <v>4.3737848985861298E-2</v>
      </c>
      <c r="AR10" s="14">
        <v>0.140211177954459</v>
      </c>
      <c r="AS10" s="14">
        <v>0.16954964716915999</v>
      </c>
      <c r="AT10" s="14">
        <v>0.111659776320855</v>
      </c>
      <c r="AU10" s="14"/>
      <c r="AV10" s="14" t="s">
        <v>84</v>
      </c>
      <c r="AW10" s="14">
        <v>0.10570194511560201</v>
      </c>
      <c r="AX10" s="14">
        <v>0.10208206646114799</v>
      </c>
      <c r="AY10" s="14">
        <v>8.1738534739609306E-2</v>
      </c>
      <c r="AZ10" s="14">
        <v>0.113210225506997</v>
      </c>
      <c r="BA10" s="14"/>
      <c r="BB10" s="14">
        <v>3.4866213607608998E-2</v>
      </c>
      <c r="BC10" s="14">
        <v>0.19660159843663</v>
      </c>
      <c r="BD10" s="14">
        <v>0.105063656235834</v>
      </c>
      <c r="BE10" s="14"/>
      <c r="BF10" s="14">
        <v>0.126986579558861</v>
      </c>
    </row>
    <row r="11" spans="2:58" x14ac:dyDescent="0.35">
      <c r="B11" s="15" t="s">
        <v>219</v>
      </c>
      <c r="C11" s="14">
        <v>0.30515349706755002</v>
      </c>
      <c r="D11" s="14">
        <v>0.30669756500531298</v>
      </c>
      <c r="E11" s="14">
        <v>0.30352161140232398</v>
      </c>
      <c r="F11" s="14"/>
      <c r="G11" s="14">
        <v>0.25458312387892101</v>
      </c>
      <c r="H11" s="14">
        <v>0.27823827035238902</v>
      </c>
      <c r="I11" s="14">
        <v>0.28239073570129097</v>
      </c>
      <c r="J11" s="14">
        <v>0.27943901092963902</v>
      </c>
      <c r="K11" s="14">
        <v>0.31551287278908402</v>
      </c>
      <c r="L11" s="14">
        <v>0.39317121085350498</v>
      </c>
      <c r="M11" s="14"/>
      <c r="N11" s="14">
        <v>0.30227428049528399</v>
      </c>
      <c r="O11" s="14">
        <v>0.31864544754359703</v>
      </c>
      <c r="P11" s="14">
        <v>0.31793736143932899</v>
      </c>
      <c r="Q11" s="14">
        <v>0.28078008227255802</v>
      </c>
      <c r="R11" s="14"/>
      <c r="S11" s="14">
        <v>0.30252116594231399</v>
      </c>
      <c r="T11" s="14">
        <v>0.34644116080985099</v>
      </c>
      <c r="U11" s="14">
        <v>0.31152594665530198</v>
      </c>
      <c r="V11" s="14">
        <v>0.279018747289275</v>
      </c>
      <c r="W11" s="14">
        <v>0.295310425685676</v>
      </c>
      <c r="X11" s="14">
        <v>0.29414829018621202</v>
      </c>
      <c r="Y11" s="14">
        <v>0.25303991461413899</v>
      </c>
      <c r="Z11" s="14">
        <v>0.306204905834847</v>
      </c>
      <c r="AA11" s="14">
        <v>0.31575815067708901</v>
      </c>
      <c r="AB11" s="14">
        <v>0.30266441476860101</v>
      </c>
      <c r="AC11" s="14">
        <v>0.30311745986673699</v>
      </c>
      <c r="AD11" s="14">
        <v>0.36631495941358799</v>
      </c>
      <c r="AE11" s="14"/>
      <c r="AF11" s="14">
        <v>0.36082627190355698</v>
      </c>
      <c r="AG11" s="14">
        <v>0.28405067643433002</v>
      </c>
      <c r="AH11" s="14">
        <v>0.264718655548904</v>
      </c>
      <c r="AI11" s="14"/>
      <c r="AJ11" s="14">
        <v>0.40424923914767802</v>
      </c>
      <c r="AK11" s="14">
        <v>0.214936679935293</v>
      </c>
      <c r="AL11" s="14">
        <v>0.344400322665327</v>
      </c>
      <c r="AM11" s="14">
        <v>0.41266346060843201</v>
      </c>
      <c r="AN11" s="14">
        <v>0.24635636961044999</v>
      </c>
      <c r="AO11" s="14"/>
      <c r="AP11" s="14">
        <v>0.427731788723966</v>
      </c>
      <c r="AQ11" s="14">
        <v>0.19839148203579601</v>
      </c>
      <c r="AR11" s="14">
        <v>0.302668616862735</v>
      </c>
      <c r="AS11" s="14">
        <v>0.39259695504991499</v>
      </c>
      <c r="AT11" s="14">
        <v>0.34113653395136601</v>
      </c>
      <c r="AU11" s="14"/>
      <c r="AV11" s="14" t="s">
        <v>84</v>
      </c>
      <c r="AW11" s="14">
        <v>0.30707742660438098</v>
      </c>
      <c r="AX11" s="14">
        <v>0.238223355902103</v>
      </c>
      <c r="AY11" s="14">
        <v>0.33577837857319898</v>
      </c>
      <c r="AZ11" s="14">
        <v>0.36576800020525602</v>
      </c>
      <c r="BA11" s="14"/>
      <c r="BB11" s="14">
        <v>0.253675068418941</v>
      </c>
      <c r="BC11" s="14">
        <v>0.422261543479866</v>
      </c>
      <c r="BD11" s="14">
        <v>0.48501432069392603</v>
      </c>
      <c r="BE11" s="14"/>
      <c r="BF11" s="14">
        <v>0.38331828088442699</v>
      </c>
    </row>
    <row r="12" spans="2:58" x14ac:dyDescent="0.35">
      <c r="B12" s="15" t="s">
        <v>235</v>
      </c>
      <c r="C12" s="14">
        <v>0.26675518993486302</v>
      </c>
      <c r="D12" s="14">
        <v>0.28596813812495298</v>
      </c>
      <c r="E12" s="14">
        <v>0.247826499352895</v>
      </c>
      <c r="F12" s="14"/>
      <c r="G12" s="14">
        <v>0.30134712950307002</v>
      </c>
      <c r="H12" s="14">
        <v>0.30624782939995998</v>
      </c>
      <c r="I12" s="14">
        <v>0.25730804435579402</v>
      </c>
      <c r="J12" s="14">
        <v>0.25959416860409001</v>
      </c>
      <c r="K12" s="14">
        <v>0.25471410073436102</v>
      </c>
      <c r="L12" s="14">
        <v>0.233247753358268</v>
      </c>
      <c r="M12" s="14"/>
      <c r="N12" s="14">
        <v>0.30837481102098002</v>
      </c>
      <c r="O12" s="14">
        <v>0.266490652731947</v>
      </c>
      <c r="P12" s="14">
        <v>0.240499340966289</v>
      </c>
      <c r="Q12" s="14">
        <v>0.24800549965428001</v>
      </c>
      <c r="R12" s="14"/>
      <c r="S12" s="14">
        <v>0.29299969840130902</v>
      </c>
      <c r="T12" s="14">
        <v>0.221554653596544</v>
      </c>
      <c r="U12" s="14">
        <v>0.24477937631912</v>
      </c>
      <c r="V12" s="14">
        <v>0.20274807360153299</v>
      </c>
      <c r="W12" s="14">
        <v>0.29434668327013103</v>
      </c>
      <c r="X12" s="14">
        <v>0.261387800003272</v>
      </c>
      <c r="Y12" s="14">
        <v>0.27095147638446698</v>
      </c>
      <c r="Z12" s="14">
        <v>0.38694599341233299</v>
      </c>
      <c r="AA12" s="14">
        <v>0.26356062559577198</v>
      </c>
      <c r="AB12" s="14">
        <v>0.29692358577824901</v>
      </c>
      <c r="AC12" s="14">
        <v>0.30084472020754999</v>
      </c>
      <c r="AD12" s="14">
        <v>0.23527898308374301</v>
      </c>
      <c r="AE12" s="14"/>
      <c r="AF12" s="14">
        <v>0.180343976770028</v>
      </c>
      <c r="AG12" s="14">
        <v>0.32426787114782901</v>
      </c>
      <c r="AH12" s="14">
        <v>0.27898176642490602</v>
      </c>
      <c r="AI12" s="14"/>
      <c r="AJ12" s="14">
        <v>0.15186324459353401</v>
      </c>
      <c r="AK12" s="14">
        <v>0.39821230117277201</v>
      </c>
      <c r="AL12" s="14">
        <v>0.38222926987267702</v>
      </c>
      <c r="AM12" s="14">
        <v>6.8002111412191799E-2</v>
      </c>
      <c r="AN12" s="14">
        <v>0.25107713797612402</v>
      </c>
      <c r="AO12" s="14"/>
      <c r="AP12" s="14">
        <v>9.3908300503853001E-2</v>
      </c>
      <c r="AQ12" s="14">
        <v>0.43755970907323199</v>
      </c>
      <c r="AR12" s="14">
        <v>0.31180224085810199</v>
      </c>
      <c r="AS12" s="14">
        <v>0.11818484163006999</v>
      </c>
      <c r="AT12" s="14">
        <v>0.157003259894367</v>
      </c>
      <c r="AU12" s="14"/>
      <c r="AV12" s="14" t="s">
        <v>84</v>
      </c>
      <c r="AW12" s="14">
        <v>0.287855568563812</v>
      </c>
      <c r="AX12" s="14">
        <v>0.34348175964604299</v>
      </c>
      <c r="AY12" s="14">
        <v>0.25996736013691701</v>
      </c>
      <c r="AZ12" s="14">
        <v>6.9069681875032804E-2</v>
      </c>
      <c r="BA12" s="14"/>
      <c r="BB12" s="14">
        <v>0.44395045235845898</v>
      </c>
      <c r="BC12" s="14">
        <v>8.4751118764755495E-2</v>
      </c>
      <c r="BD12" s="14">
        <v>0.14473448125740199</v>
      </c>
      <c r="BE12" s="14"/>
      <c r="BF12" s="14">
        <v>0.20454900302478801</v>
      </c>
    </row>
    <row r="13" spans="2:58" x14ac:dyDescent="0.35">
      <c r="B13" s="15" t="s">
        <v>236</v>
      </c>
      <c r="C13" s="14">
        <v>0.103463195281516</v>
      </c>
      <c r="D13" s="14">
        <v>0.107254777033191</v>
      </c>
      <c r="E13" s="14">
        <v>0.100058979530126</v>
      </c>
      <c r="F13" s="14"/>
      <c r="G13" s="14">
        <v>0.153384297433074</v>
      </c>
      <c r="H13" s="14">
        <v>0.14711724708003199</v>
      </c>
      <c r="I13" s="14">
        <v>0.10820402107207699</v>
      </c>
      <c r="J13" s="14">
        <v>0.10892898770258599</v>
      </c>
      <c r="K13" s="14">
        <v>5.7902047360280803E-2</v>
      </c>
      <c r="L13" s="14">
        <v>5.7087875417020803E-2</v>
      </c>
      <c r="M13" s="14"/>
      <c r="N13" s="14">
        <v>0.126445971069478</v>
      </c>
      <c r="O13" s="14">
        <v>0.106318834544172</v>
      </c>
      <c r="P13" s="14">
        <v>8.3608573811237499E-2</v>
      </c>
      <c r="Q13" s="14">
        <v>9.4954660176165703E-2</v>
      </c>
      <c r="R13" s="14"/>
      <c r="S13" s="14">
        <v>0.12644253354624899</v>
      </c>
      <c r="T13" s="14">
        <v>7.4991751367118401E-2</v>
      </c>
      <c r="U13" s="14">
        <v>0.13468075636681701</v>
      </c>
      <c r="V13" s="14">
        <v>9.9031971053113801E-2</v>
      </c>
      <c r="W13" s="14">
        <v>9.54446581055821E-2</v>
      </c>
      <c r="X13" s="14">
        <v>0.101462253394109</v>
      </c>
      <c r="Y13" s="14">
        <v>0.102058828965309</v>
      </c>
      <c r="Z13" s="14">
        <v>0.117528986259909</v>
      </c>
      <c r="AA13" s="14">
        <v>0.136049919553108</v>
      </c>
      <c r="AB13" s="14">
        <v>4.8655455309475001E-2</v>
      </c>
      <c r="AC13" s="14">
        <v>0.112318113269522</v>
      </c>
      <c r="AD13" s="14">
        <v>8.9210656642096695E-2</v>
      </c>
      <c r="AE13" s="14"/>
      <c r="AF13" s="14">
        <v>7.5917069067179099E-2</v>
      </c>
      <c r="AG13" s="14">
        <v>0.12019694928936001</v>
      </c>
      <c r="AH13" s="14">
        <v>9.2027972805253003E-2</v>
      </c>
      <c r="AI13" s="14"/>
      <c r="AJ13" s="14">
        <v>3.4171031894158301E-2</v>
      </c>
      <c r="AK13" s="14">
        <v>0.20513077859717299</v>
      </c>
      <c r="AL13" s="14">
        <v>3.1620983089187697E-2</v>
      </c>
      <c r="AM13" s="14">
        <v>7.6634854966978999E-2</v>
      </c>
      <c r="AN13" s="14">
        <v>7.7785717122548698E-2</v>
      </c>
      <c r="AO13" s="14"/>
      <c r="AP13" s="14">
        <v>1.47587221035245E-2</v>
      </c>
      <c r="AQ13" s="14">
        <v>0.223428608644753</v>
      </c>
      <c r="AR13" s="14">
        <v>7.2589599387513998E-2</v>
      </c>
      <c r="AS13" s="14">
        <v>1.6637659648566401E-2</v>
      </c>
      <c r="AT13" s="14">
        <v>1.1039530955058901E-2</v>
      </c>
      <c r="AU13" s="14"/>
      <c r="AV13" s="14" t="s">
        <v>84</v>
      </c>
      <c r="AW13" s="14">
        <v>9.9087186026077495E-2</v>
      </c>
      <c r="AX13" s="14">
        <v>0.114189443401364</v>
      </c>
      <c r="AY13" s="14">
        <v>0.15680701710867001</v>
      </c>
      <c r="AZ13" s="14">
        <v>0.241102399329303</v>
      </c>
      <c r="BA13" s="14"/>
      <c r="BB13" s="14">
        <v>0.113678614346022</v>
      </c>
      <c r="BC13" s="14">
        <v>1.53296334516872E-2</v>
      </c>
      <c r="BD13" s="14">
        <v>0</v>
      </c>
      <c r="BE13" s="14"/>
      <c r="BF13" s="14">
        <v>5.09473530012741E-2</v>
      </c>
    </row>
    <row r="14" spans="2:58" x14ac:dyDescent="0.35">
      <c r="B14" s="15" t="s">
        <v>141</v>
      </c>
      <c r="C14" s="20">
        <v>0.1043931301113</v>
      </c>
      <c r="D14" s="20">
        <v>7.71260679855377E-2</v>
      </c>
      <c r="E14" s="20">
        <v>0.13036738552978699</v>
      </c>
      <c r="F14" s="20"/>
      <c r="G14" s="20">
        <v>0.113746900675809</v>
      </c>
      <c r="H14" s="20">
        <v>6.9182851248813806E-2</v>
      </c>
      <c r="I14" s="20">
        <v>0.118670978622664</v>
      </c>
      <c r="J14" s="20">
        <v>9.0548371182550894E-2</v>
      </c>
      <c r="K14" s="20">
        <v>0.13447726485710801</v>
      </c>
      <c r="L14" s="20">
        <v>0.106243610028218</v>
      </c>
      <c r="M14" s="20"/>
      <c r="N14" s="20">
        <v>7.15408463640929E-2</v>
      </c>
      <c r="O14" s="20">
        <v>0.114834221633341</v>
      </c>
      <c r="P14" s="20">
        <v>8.8721780325422495E-2</v>
      </c>
      <c r="Q14" s="20">
        <v>0.142674535888801</v>
      </c>
      <c r="R14" s="20"/>
      <c r="S14" s="20">
        <v>0.11030753412435899</v>
      </c>
      <c r="T14" s="20">
        <v>9.1104761129998602E-2</v>
      </c>
      <c r="U14" s="20">
        <v>0.116827155484155</v>
      </c>
      <c r="V14" s="20">
        <v>0.13327571427235799</v>
      </c>
      <c r="W14" s="20">
        <v>8.5834452849891704E-2</v>
      </c>
      <c r="X14" s="20">
        <v>0.11039513470569801</v>
      </c>
      <c r="Y14" s="20">
        <v>0.11957850241697</v>
      </c>
      <c r="Z14" s="20">
        <v>3.52656256225811E-2</v>
      </c>
      <c r="AA14" s="20">
        <v>8.2191057836373205E-2</v>
      </c>
      <c r="AB14" s="20">
        <v>0.128665400944974</v>
      </c>
      <c r="AC14" s="20">
        <v>9.4655285359613803E-2</v>
      </c>
      <c r="AD14" s="20">
        <v>0.115785440032418</v>
      </c>
      <c r="AE14" s="20"/>
      <c r="AF14" s="20">
        <v>8.8072706941011505E-2</v>
      </c>
      <c r="AG14" s="20">
        <v>9.1939847549673298E-2</v>
      </c>
      <c r="AH14" s="20">
        <v>0.165166109382722</v>
      </c>
      <c r="AI14" s="20"/>
      <c r="AJ14" s="20">
        <v>9.7006265276926198E-2</v>
      </c>
      <c r="AK14" s="20">
        <v>6.0949597128798397E-2</v>
      </c>
      <c r="AL14" s="20">
        <v>0.105971674709422</v>
      </c>
      <c r="AM14" s="20">
        <v>3.4199584207937901E-2</v>
      </c>
      <c r="AN14" s="20">
        <v>0.18847857991888201</v>
      </c>
      <c r="AO14" s="20"/>
      <c r="AP14" s="20">
        <v>8.2925770312753E-2</v>
      </c>
      <c r="AQ14" s="20">
        <v>5.5396366702600397E-2</v>
      </c>
      <c r="AR14" s="20">
        <v>7.9539912593139195E-2</v>
      </c>
      <c r="AS14" s="20">
        <v>8.2483054032188599E-2</v>
      </c>
      <c r="AT14" s="20">
        <v>0.28846999416891</v>
      </c>
      <c r="AU14" s="20"/>
      <c r="AV14" s="20" t="s">
        <v>84</v>
      </c>
      <c r="AW14" s="20">
        <v>9.6560665395130502E-2</v>
      </c>
      <c r="AX14" s="20">
        <v>8.9202782126461599E-2</v>
      </c>
      <c r="AY14" s="20">
        <v>8.0412948968681397E-2</v>
      </c>
      <c r="AZ14" s="20">
        <v>0.1238229823692</v>
      </c>
      <c r="BA14" s="20"/>
      <c r="BB14" s="20">
        <v>0.109291588252123</v>
      </c>
      <c r="BC14" s="20">
        <v>8.6341287589343799E-2</v>
      </c>
      <c r="BD14" s="20">
        <v>0.15782812428305601</v>
      </c>
      <c r="BE14" s="20"/>
      <c r="BF14" s="20">
        <v>0.11006896213600401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243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233</v>
      </c>
      <c r="C9" s="14">
        <v>0.108185475818922</v>
      </c>
      <c r="D9" s="14">
        <v>0.110624375382524</v>
      </c>
      <c r="E9" s="14">
        <v>0.106118681810146</v>
      </c>
      <c r="F9" s="14"/>
      <c r="G9" s="14">
        <v>6.8761614428360193E-2</v>
      </c>
      <c r="H9" s="14">
        <v>8.9741434152653704E-2</v>
      </c>
      <c r="I9" s="14">
        <v>0.122552494846713</v>
      </c>
      <c r="J9" s="14">
        <v>0.15266366589882099</v>
      </c>
      <c r="K9" s="14">
        <v>0.13149260050063699</v>
      </c>
      <c r="L9" s="14">
        <v>8.5811986647104502E-2</v>
      </c>
      <c r="M9" s="14"/>
      <c r="N9" s="14">
        <v>8.7320813969932895E-2</v>
      </c>
      <c r="O9" s="14">
        <v>8.7483401770057104E-2</v>
      </c>
      <c r="P9" s="14">
        <v>0.13159767137393399</v>
      </c>
      <c r="Q9" s="14">
        <v>0.13178131540742999</v>
      </c>
      <c r="R9" s="14"/>
      <c r="S9" s="14">
        <v>7.9466259347111795E-2</v>
      </c>
      <c r="T9" s="14">
        <v>0.11754131296430299</v>
      </c>
      <c r="U9" s="14">
        <v>0.14600212976634699</v>
      </c>
      <c r="V9" s="14">
        <v>0.14887452388583999</v>
      </c>
      <c r="W9" s="14">
        <v>0.118179092903146</v>
      </c>
      <c r="X9" s="14">
        <v>0.10353274570231701</v>
      </c>
      <c r="Y9" s="14">
        <v>0.105476764009554</v>
      </c>
      <c r="Z9" s="14">
        <v>0.10549679122858301</v>
      </c>
      <c r="AA9" s="14">
        <v>8.9218878637160104E-2</v>
      </c>
      <c r="AB9" s="14">
        <v>9.4343743739836103E-2</v>
      </c>
      <c r="AC9" s="14">
        <v>9.3594480214745104E-2</v>
      </c>
      <c r="AD9" s="14">
        <v>0.115838223505644</v>
      </c>
      <c r="AE9" s="14"/>
      <c r="AF9" s="14">
        <v>0.160281472763245</v>
      </c>
      <c r="AG9" s="14">
        <v>7.4748496431497197E-2</v>
      </c>
      <c r="AH9" s="14">
        <v>0.102330376902821</v>
      </c>
      <c r="AI9" s="14"/>
      <c r="AJ9" s="14">
        <v>0.15377970431434099</v>
      </c>
      <c r="AK9" s="14">
        <v>4.8207644865341501E-2</v>
      </c>
      <c r="AL9" s="14">
        <v>5.2404776261342802E-2</v>
      </c>
      <c r="AM9" s="14">
        <v>0.23035870804385999</v>
      </c>
      <c r="AN9" s="14">
        <v>0.127839347495184</v>
      </c>
      <c r="AO9" s="14"/>
      <c r="AP9" s="14">
        <v>0.16963488092691101</v>
      </c>
      <c r="AQ9" s="14">
        <v>4.5211827426838803E-2</v>
      </c>
      <c r="AR9" s="14">
        <v>9.1615883594818703E-2</v>
      </c>
      <c r="AS9" s="14">
        <v>0.21666574635491201</v>
      </c>
      <c r="AT9" s="14">
        <v>9.15305784442033E-2</v>
      </c>
      <c r="AU9" s="14"/>
      <c r="AV9" s="14" t="s">
        <v>84</v>
      </c>
      <c r="AW9" s="14">
        <v>0.12977470892189899</v>
      </c>
      <c r="AX9" s="14">
        <v>9.8948129490043293E-2</v>
      </c>
      <c r="AY9" s="14">
        <v>5.43232903104338E-2</v>
      </c>
      <c r="AZ9" s="14">
        <v>3.6600029205097001E-2</v>
      </c>
      <c r="BA9" s="14"/>
      <c r="BB9" s="14">
        <v>5.18592177214637E-2</v>
      </c>
      <c r="BC9" s="14">
        <v>0.19418492015306699</v>
      </c>
      <c r="BD9" s="14">
        <v>8.2683682911051395E-2</v>
      </c>
      <c r="BE9" s="14"/>
      <c r="BF9" s="14">
        <v>0.12893068311875699</v>
      </c>
    </row>
    <row r="10" spans="2:58" x14ac:dyDescent="0.35">
      <c r="B10" s="15" t="s">
        <v>234</v>
      </c>
      <c r="C10" s="14">
        <v>0.10162607051714399</v>
      </c>
      <c r="D10" s="14">
        <v>9.0152453472164301E-2</v>
      </c>
      <c r="E10" s="14">
        <v>0.113152053564071</v>
      </c>
      <c r="F10" s="14"/>
      <c r="G10" s="14">
        <v>8.7351569936664805E-2</v>
      </c>
      <c r="H10" s="14">
        <v>0.101480393144774</v>
      </c>
      <c r="I10" s="14">
        <v>9.5073890400600797E-2</v>
      </c>
      <c r="J10" s="14">
        <v>0.102852489751502</v>
      </c>
      <c r="K10" s="14">
        <v>0.108183520078034</v>
      </c>
      <c r="L10" s="14">
        <v>0.11115899968188001</v>
      </c>
      <c r="M10" s="14"/>
      <c r="N10" s="14">
        <v>9.1931125898368299E-2</v>
      </c>
      <c r="O10" s="14">
        <v>0.10226144972184401</v>
      </c>
      <c r="P10" s="14">
        <v>9.6021213914063805E-2</v>
      </c>
      <c r="Q10" s="14">
        <v>0.111843216140176</v>
      </c>
      <c r="R10" s="14"/>
      <c r="S10" s="14">
        <v>8.2822304511203496E-2</v>
      </c>
      <c r="T10" s="14">
        <v>0.125506476948296</v>
      </c>
      <c r="U10" s="14">
        <v>4.9050757610960102E-2</v>
      </c>
      <c r="V10" s="14">
        <v>0.17016911085174699</v>
      </c>
      <c r="W10" s="14">
        <v>8.9213630337052499E-2</v>
      </c>
      <c r="X10" s="14">
        <v>0.117940519483932</v>
      </c>
      <c r="Y10" s="14">
        <v>0.12985877584593999</v>
      </c>
      <c r="Z10" s="14">
        <v>5.7977503830277798E-2</v>
      </c>
      <c r="AA10" s="14">
        <v>7.7130469937128701E-2</v>
      </c>
      <c r="AB10" s="14">
        <v>0.11141269652128601</v>
      </c>
      <c r="AC10" s="14">
        <v>6.5872107673276906E-2</v>
      </c>
      <c r="AD10" s="14">
        <v>0.103708527362722</v>
      </c>
      <c r="AE10" s="14"/>
      <c r="AF10" s="14">
        <v>0.12066164211521101</v>
      </c>
      <c r="AG10" s="14">
        <v>9.9942296954257201E-2</v>
      </c>
      <c r="AH10" s="14">
        <v>9.1579051837526196E-2</v>
      </c>
      <c r="AI10" s="14"/>
      <c r="AJ10" s="14">
        <v>0.14151680450033199</v>
      </c>
      <c r="AK10" s="14">
        <v>6.2159035635810198E-2</v>
      </c>
      <c r="AL10" s="14">
        <v>0.13376037037893301</v>
      </c>
      <c r="AM10" s="14">
        <v>0.20770528721047099</v>
      </c>
      <c r="AN10" s="14">
        <v>9.8916831806011199E-2</v>
      </c>
      <c r="AO10" s="14"/>
      <c r="AP10" s="14">
        <v>0.18620398349292999</v>
      </c>
      <c r="AQ10" s="14">
        <v>4.61644908628739E-2</v>
      </c>
      <c r="AR10" s="14">
        <v>0.105839846158372</v>
      </c>
      <c r="AS10" s="14">
        <v>0.17233177135435801</v>
      </c>
      <c r="AT10" s="14">
        <v>7.5059901505558899E-2</v>
      </c>
      <c r="AU10" s="14"/>
      <c r="AV10" s="14" t="s">
        <v>84</v>
      </c>
      <c r="AW10" s="14">
        <v>8.0826134829875898E-2</v>
      </c>
      <c r="AX10" s="14">
        <v>0.102339404090866</v>
      </c>
      <c r="AY10" s="14">
        <v>0.106149771612048</v>
      </c>
      <c r="AZ10" s="14">
        <v>9.1196812580806405E-2</v>
      </c>
      <c r="BA10" s="14"/>
      <c r="BB10" s="14">
        <v>4.6959641036012099E-2</v>
      </c>
      <c r="BC10" s="14">
        <v>0.160355965926856</v>
      </c>
      <c r="BD10" s="14">
        <v>8.0611467292196107E-2</v>
      </c>
      <c r="BE10" s="14"/>
      <c r="BF10" s="14">
        <v>0.10205926284146601</v>
      </c>
    </row>
    <row r="11" spans="2:58" x14ac:dyDescent="0.35">
      <c r="B11" s="15" t="s">
        <v>219</v>
      </c>
      <c r="C11" s="14">
        <v>0.32976748277916701</v>
      </c>
      <c r="D11" s="14">
        <v>0.34315704874318298</v>
      </c>
      <c r="E11" s="14">
        <v>0.31661852326305501</v>
      </c>
      <c r="F11" s="14"/>
      <c r="G11" s="14">
        <v>0.25826015400385399</v>
      </c>
      <c r="H11" s="14">
        <v>0.29504089157338698</v>
      </c>
      <c r="I11" s="14">
        <v>0.30933248546230002</v>
      </c>
      <c r="J11" s="14">
        <v>0.328412408240705</v>
      </c>
      <c r="K11" s="14">
        <v>0.33394769459335599</v>
      </c>
      <c r="L11" s="14">
        <v>0.42047412299470999</v>
      </c>
      <c r="M11" s="14"/>
      <c r="N11" s="14">
        <v>0.32636853011383099</v>
      </c>
      <c r="O11" s="14">
        <v>0.33865346710452798</v>
      </c>
      <c r="P11" s="14">
        <v>0.342907283235171</v>
      </c>
      <c r="Q11" s="14">
        <v>0.31655160283503803</v>
      </c>
      <c r="R11" s="14"/>
      <c r="S11" s="14">
        <v>0.33273812032330402</v>
      </c>
      <c r="T11" s="14">
        <v>0.38350322379866097</v>
      </c>
      <c r="U11" s="14">
        <v>0.32845932101439101</v>
      </c>
      <c r="V11" s="14">
        <v>0.258097778110289</v>
      </c>
      <c r="W11" s="14">
        <v>0.37930726511807</v>
      </c>
      <c r="X11" s="14">
        <v>0.33161724812152499</v>
      </c>
      <c r="Y11" s="14">
        <v>0.29756908057933601</v>
      </c>
      <c r="Z11" s="14">
        <v>0.23421627644225801</v>
      </c>
      <c r="AA11" s="14">
        <v>0.29669432948282098</v>
      </c>
      <c r="AB11" s="14">
        <v>0.37441003422041402</v>
      </c>
      <c r="AC11" s="14">
        <v>0.35127649334070499</v>
      </c>
      <c r="AD11" s="14">
        <v>0.34451894814858602</v>
      </c>
      <c r="AE11" s="14"/>
      <c r="AF11" s="14">
        <v>0.39776080859518897</v>
      </c>
      <c r="AG11" s="14">
        <v>0.30240769885882102</v>
      </c>
      <c r="AH11" s="14">
        <v>0.28143395235671698</v>
      </c>
      <c r="AI11" s="14"/>
      <c r="AJ11" s="14">
        <v>0.416541412342609</v>
      </c>
      <c r="AK11" s="14">
        <v>0.24686011166835101</v>
      </c>
      <c r="AL11" s="14">
        <v>0.33949653109281602</v>
      </c>
      <c r="AM11" s="14">
        <v>0.46073089590107802</v>
      </c>
      <c r="AN11" s="14">
        <v>0.27411942534207701</v>
      </c>
      <c r="AO11" s="14"/>
      <c r="AP11" s="14">
        <v>0.42704896514577201</v>
      </c>
      <c r="AQ11" s="14">
        <v>0.24286366303013701</v>
      </c>
      <c r="AR11" s="14">
        <v>0.34493497579334997</v>
      </c>
      <c r="AS11" s="14">
        <v>0.370938872530923</v>
      </c>
      <c r="AT11" s="14">
        <v>0.39293277297789803</v>
      </c>
      <c r="AU11" s="14"/>
      <c r="AV11" s="14" t="s">
        <v>84</v>
      </c>
      <c r="AW11" s="14">
        <v>0.32493715386647998</v>
      </c>
      <c r="AX11" s="14">
        <v>0.28297766279514402</v>
      </c>
      <c r="AY11" s="14">
        <v>0.34082315476563302</v>
      </c>
      <c r="AZ11" s="14">
        <v>0.22517484965193099</v>
      </c>
      <c r="BA11" s="14"/>
      <c r="BB11" s="14">
        <v>0.26651126318479901</v>
      </c>
      <c r="BC11" s="14">
        <v>0.438963263036943</v>
      </c>
      <c r="BD11" s="14">
        <v>0.55086528157497705</v>
      </c>
      <c r="BE11" s="14"/>
      <c r="BF11" s="14">
        <v>0.41191061499371301</v>
      </c>
    </row>
    <row r="12" spans="2:58" x14ac:dyDescent="0.35">
      <c r="B12" s="15" t="s">
        <v>235</v>
      </c>
      <c r="C12" s="14">
        <v>0.25105559647000703</v>
      </c>
      <c r="D12" s="14">
        <v>0.253345837280398</v>
      </c>
      <c r="E12" s="14">
        <v>0.24863789463407901</v>
      </c>
      <c r="F12" s="14"/>
      <c r="G12" s="14">
        <v>0.34921663550638499</v>
      </c>
      <c r="H12" s="14">
        <v>0.28776904446898399</v>
      </c>
      <c r="I12" s="14">
        <v>0.22520068971351601</v>
      </c>
      <c r="J12" s="14">
        <v>0.22621704527251901</v>
      </c>
      <c r="K12" s="14">
        <v>0.225999465552573</v>
      </c>
      <c r="L12" s="14">
        <v>0.21400238699559301</v>
      </c>
      <c r="M12" s="14"/>
      <c r="N12" s="14">
        <v>0.30956509748647998</v>
      </c>
      <c r="O12" s="14">
        <v>0.25534376275605503</v>
      </c>
      <c r="P12" s="14">
        <v>0.218541295232661</v>
      </c>
      <c r="Q12" s="14">
        <v>0.21264158941233799</v>
      </c>
      <c r="R12" s="14"/>
      <c r="S12" s="14">
        <v>0.22149406293208901</v>
      </c>
      <c r="T12" s="14">
        <v>0.20846887722482799</v>
      </c>
      <c r="U12" s="14">
        <v>0.29161149142648402</v>
      </c>
      <c r="V12" s="14">
        <v>0.20721866947524101</v>
      </c>
      <c r="W12" s="14">
        <v>0.25164673577419999</v>
      </c>
      <c r="X12" s="14">
        <v>0.211980213263121</v>
      </c>
      <c r="Y12" s="14">
        <v>0.27068697276338199</v>
      </c>
      <c r="Z12" s="14">
        <v>0.36500176009406798</v>
      </c>
      <c r="AA12" s="14">
        <v>0.30996865636359</v>
      </c>
      <c r="AB12" s="14">
        <v>0.24863235641958201</v>
      </c>
      <c r="AC12" s="14">
        <v>0.301352469336158</v>
      </c>
      <c r="AD12" s="14">
        <v>0.216194056405528</v>
      </c>
      <c r="AE12" s="14"/>
      <c r="AF12" s="14">
        <v>0.165778058650219</v>
      </c>
      <c r="AG12" s="14">
        <v>0.29653059961088601</v>
      </c>
      <c r="AH12" s="14">
        <v>0.25012911809850902</v>
      </c>
      <c r="AI12" s="14"/>
      <c r="AJ12" s="14">
        <v>0.14695929050161399</v>
      </c>
      <c r="AK12" s="14">
        <v>0.38098844886302402</v>
      </c>
      <c r="AL12" s="14">
        <v>0.32505523145299298</v>
      </c>
      <c r="AM12" s="14">
        <v>6.7005524636653296E-2</v>
      </c>
      <c r="AN12" s="14">
        <v>0.21539176839604099</v>
      </c>
      <c r="AO12" s="14"/>
      <c r="AP12" s="14">
        <v>0.100887129314709</v>
      </c>
      <c r="AQ12" s="14">
        <v>0.40577356267158099</v>
      </c>
      <c r="AR12" s="14">
        <v>0.26752651277165801</v>
      </c>
      <c r="AS12" s="14">
        <v>0.15296368939840699</v>
      </c>
      <c r="AT12" s="14">
        <v>0.11962704099452499</v>
      </c>
      <c r="AU12" s="14"/>
      <c r="AV12" s="14" t="s">
        <v>84</v>
      </c>
      <c r="AW12" s="14">
        <v>0.26510865875464001</v>
      </c>
      <c r="AX12" s="14">
        <v>0.29834915013929098</v>
      </c>
      <c r="AY12" s="14">
        <v>0.27875953164409301</v>
      </c>
      <c r="AZ12" s="14">
        <v>0.31789423704164799</v>
      </c>
      <c r="BA12" s="14"/>
      <c r="BB12" s="14">
        <v>0.35442653355555798</v>
      </c>
      <c r="BC12" s="14">
        <v>0.12572750071988401</v>
      </c>
      <c r="BD12" s="14">
        <v>6.5030217153383002E-2</v>
      </c>
      <c r="BE12" s="14"/>
      <c r="BF12" s="14">
        <v>0.17896611457130901</v>
      </c>
    </row>
    <row r="13" spans="2:58" x14ac:dyDescent="0.35">
      <c r="B13" s="15" t="s">
        <v>236</v>
      </c>
      <c r="C13" s="14">
        <v>9.5837212241299596E-2</v>
      </c>
      <c r="D13" s="14">
        <v>0.113026884873577</v>
      </c>
      <c r="E13" s="14">
        <v>7.9301652147023297E-2</v>
      </c>
      <c r="F13" s="14"/>
      <c r="G13" s="14">
        <v>0.111575668413914</v>
      </c>
      <c r="H13" s="14">
        <v>0.144513704188069</v>
      </c>
      <c r="I13" s="14">
        <v>0.12358910113035</v>
      </c>
      <c r="J13" s="14">
        <v>8.9233958069162594E-2</v>
      </c>
      <c r="K13" s="14">
        <v>6.5202157278633502E-2</v>
      </c>
      <c r="L13" s="14">
        <v>4.9224578035943697E-2</v>
      </c>
      <c r="M13" s="14"/>
      <c r="N13" s="14">
        <v>0.10057381119488799</v>
      </c>
      <c r="O13" s="14">
        <v>9.6813619243422397E-2</v>
      </c>
      <c r="P13" s="14">
        <v>0.104537897341741</v>
      </c>
      <c r="Q13" s="14">
        <v>8.1863614467244605E-2</v>
      </c>
      <c r="R13" s="14"/>
      <c r="S13" s="14">
        <v>0.164344168404222</v>
      </c>
      <c r="T13" s="14">
        <v>5.79583804671839E-2</v>
      </c>
      <c r="U13" s="14">
        <v>7.9689019318406898E-2</v>
      </c>
      <c r="V13" s="14">
        <v>8.7712274206090998E-2</v>
      </c>
      <c r="W13" s="14">
        <v>6.7924939860291106E-2</v>
      </c>
      <c r="X13" s="14">
        <v>0.130984547191279</v>
      </c>
      <c r="Y13" s="14">
        <v>7.5049456250756499E-2</v>
      </c>
      <c r="Z13" s="14">
        <v>0.14249368260582901</v>
      </c>
      <c r="AA13" s="14">
        <v>0.11819660389254</v>
      </c>
      <c r="AB13" s="14">
        <v>3.1381448092200302E-2</v>
      </c>
      <c r="AC13" s="14">
        <v>8.5322922825595296E-2</v>
      </c>
      <c r="AD13" s="14">
        <v>8.9379683186062098E-2</v>
      </c>
      <c r="AE13" s="14"/>
      <c r="AF13" s="14">
        <v>6.39062135309479E-2</v>
      </c>
      <c r="AG13" s="14">
        <v>0.12797873506656601</v>
      </c>
      <c r="AH13" s="14">
        <v>9.1977626840518703E-2</v>
      </c>
      <c r="AI13" s="14"/>
      <c r="AJ13" s="14">
        <v>3.9433419036768898E-2</v>
      </c>
      <c r="AK13" s="14">
        <v>0.19167871124670799</v>
      </c>
      <c r="AL13" s="14">
        <v>5.8736317490321703E-2</v>
      </c>
      <c r="AM13" s="14">
        <v>0</v>
      </c>
      <c r="AN13" s="14">
        <v>7.7221620102845903E-2</v>
      </c>
      <c r="AO13" s="14"/>
      <c r="AP13" s="14">
        <v>3.6054466260592402E-2</v>
      </c>
      <c r="AQ13" s="14">
        <v>0.19587728918903599</v>
      </c>
      <c r="AR13" s="14">
        <v>7.6278519852636201E-2</v>
      </c>
      <c r="AS13" s="14">
        <v>3.8842426441307899E-3</v>
      </c>
      <c r="AT13" s="14">
        <v>1.5456268160962501E-2</v>
      </c>
      <c r="AU13" s="14"/>
      <c r="AV13" s="14" t="s">
        <v>84</v>
      </c>
      <c r="AW13" s="14">
        <v>8.4171151661986202E-2</v>
      </c>
      <c r="AX13" s="14">
        <v>0.10992092044504299</v>
      </c>
      <c r="AY13" s="14">
        <v>0.146072294896014</v>
      </c>
      <c r="AZ13" s="14">
        <v>0.12536297805358099</v>
      </c>
      <c r="BA13" s="14"/>
      <c r="BB13" s="14">
        <v>0.170951756250044</v>
      </c>
      <c r="BC13" s="14">
        <v>0</v>
      </c>
      <c r="BD13" s="14">
        <v>1.1778448484235799E-2</v>
      </c>
      <c r="BE13" s="14"/>
      <c r="BF13" s="14">
        <v>5.4067885791772102E-2</v>
      </c>
    </row>
    <row r="14" spans="2:58" x14ac:dyDescent="0.35">
      <c r="B14" s="15" t="s">
        <v>141</v>
      </c>
      <c r="C14" s="20">
        <v>0.11352816217346</v>
      </c>
      <c r="D14" s="20">
        <v>8.9693400248153698E-2</v>
      </c>
      <c r="E14" s="20">
        <v>0.13617119458162599</v>
      </c>
      <c r="F14" s="20"/>
      <c r="G14" s="20">
        <v>0.12483435771082201</v>
      </c>
      <c r="H14" s="20">
        <v>8.1454532472131996E-2</v>
      </c>
      <c r="I14" s="20">
        <v>0.12425133844651901</v>
      </c>
      <c r="J14" s="20">
        <v>0.100620432767291</v>
      </c>
      <c r="K14" s="20">
        <v>0.135174561996766</v>
      </c>
      <c r="L14" s="20">
        <v>0.119327925644768</v>
      </c>
      <c r="M14" s="20"/>
      <c r="N14" s="20">
        <v>8.4240621336499594E-2</v>
      </c>
      <c r="O14" s="20">
        <v>0.119444299404094</v>
      </c>
      <c r="P14" s="20">
        <v>0.10639463890242901</v>
      </c>
      <c r="Q14" s="20">
        <v>0.145318661737773</v>
      </c>
      <c r="R14" s="20"/>
      <c r="S14" s="20">
        <v>0.11913508448207</v>
      </c>
      <c r="T14" s="20">
        <v>0.107021728596728</v>
      </c>
      <c r="U14" s="20">
        <v>0.10518728086341</v>
      </c>
      <c r="V14" s="20">
        <v>0.127927643470792</v>
      </c>
      <c r="W14" s="20">
        <v>9.3728336007239899E-2</v>
      </c>
      <c r="X14" s="20">
        <v>0.103944726237826</v>
      </c>
      <c r="Y14" s="20">
        <v>0.12135895055103101</v>
      </c>
      <c r="Z14" s="20">
        <v>9.4813985798983202E-2</v>
      </c>
      <c r="AA14" s="20">
        <v>0.10879106168676</v>
      </c>
      <c r="AB14" s="20">
        <v>0.139819721006682</v>
      </c>
      <c r="AC14" s="20">
        <v>0.102581526609519</v>
      </c>
      <c r="AD14" s="20">
        <v>0.13036056139145899</v>
      </c>
      <c r="AE14" s="20"/>
      <c r="AF14" s="20">
        <v>9.1611804345189299E-2</v>
      </c>
      <c r="AG14" s="20">
        <v>9.8392173077972503E-2</v>
      </c>
      <c r="AH14" s="20">
        <v>0.18254987396390801</v>
      </c>
      <c r="AI14" s="20"/>
      <c r="AJ14" s="20">
        <v>0.101769369304335</v>
      </c>
      <c r="AK14" s="20">
        <v>7.0106047720766104E-2</v>
      </c>
      <c r="AL14" s="20">
        <v>9.0546773323593399E-2</v>
      </c>
      <c r="AM14" s="20">
        <v>3.4199584207937901E-2</v>
      </c>
      <c r="AN14" s="20">
        <v>0.20651100685784099</v>
      </c>
      <c r="AO14" s="20"/>
      <c r="AP14" s="20">
        <v>8.0170574859085894E-2</v>
      </c>
      <c r="AQ14" s="20">
        <v>6.4109166819534005E-2</v>
      </c>
      <c r="AR14" s="20">
        <v>0.113804261829166</v>
      </c>
      <c r="AS14" s="20">
        <v>8.3215677717269301E-2</v>
      </c>
      <c r="AT14" s="20">
        <v>0.30539343791685197</v>
      </c>
      <c r="AU14" s="20"/>
      <c r="AV14" s="20" t="s">
        <v>84</v>
      </c>
      <c r="AW14" s="20">
        <v>0.115182191965118</v>
      </c>
      <c r="AX14" s="20">
        <v>0.107464733039612</v>
      </c>
      <c r="AY14" s="20">
        <v>7.3871956771778199E-2</v>
      </c>
      <c r="AZ14" s="20">
        <v>0.203771093466937</v>
      </c>
      <c r="BA14" s="20"/>
      <c r="BB14" s="20">
        <v>0.109291588252123</v>
      </c>
      <c r="BC14" s="20">
        <v>8.07683501632495E-2</v>
      </c>
      <c r="BD14" s="20">
        <v>0.20903090258415699</v>
      </c>
      <c r="BE14" s="20"/>
      <c r="BF14" s="20">
        <v>0.124065438682983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244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233</v>
      </c>
      <c r="C9" s="14">
        <v>9.4517513859130903E-2</v>
      </c>
      <c r="D9" s="14">
        <v>0.10428949556136199</v>
      </c>
      <c r="E9" s="14">
        <v>8.5235600092108302E-2</v>
      </c>
      <c r="F9" s="14"/>
      <c r="G9" s="14">
        <v>5.8175117448509298E-2</v>
      </c>
      <c r="H9" s="14">
        <v>0.108408673656413</v>
      </c>
      <c r="I9" s="14">
        <v>0.107080580593645</v>
      </c>
      <c r="J9" s="14">
        <v>0.11646788558500699</v>
      </c>
      <c r="K9" s="14">
        <v>0.10872212783226901</v>
      </c>
      <c r="L9" s="14">
        <v>6.9757696479297499E-2</v>
      </c>
      <c r="M9" s="14"/>
      <c r="N9" s="14">
        <v>7.4838470930996798E-2</v>
      </c>
      <c r="O9" s="14">
        <v>6.7915836294943896E-2</v>
      </c>
      <c r="P9" s="14">
        <v>0.125183154438823</v>
      </c>
      <c r="Q9" s="14">
        <v>0.114313873168913</v>
      </c>
      <c r="R9" s="14"/>
      <c r="S9" s="14">
        <v>8.8053847838189606E-2</v>
      </c>
      <c r="T9" s="14">
        <v>0.110585519264216</v>
      </c>
      <c r="U9" s="14">
        <v>6.0218826175149898E-2</v>
      </c>
      <c r="V9" s="14">
        <v>0.14417488099668599</v>
      </c>
      <c r="W9" s="14">
        <v>6.5102092978330306E-2</v>
      </c>
      <c r="X9" s="14">
        <v>0.120038697176358</v>
      </c>
      <c r="Y9" s="14">
        <v>0.11153128801213</v>
      </c>
      <c r="Z9" s="14">
        <v>8.2125069039467299E-2</v>
      </c>
      <c r="AA9" s="14">
        <v>9.0834501133502804E-2</v>
      </c>
      <c r="AB9" s="14">
        <v>5.8757116090927902E-2</v>
      </c>
      <c r="AC9" s="14">
        <v>8.4507539742834897E-2</v>
      </c>
      <c r="AD9" s="14">
        <v>9.8536007867665101E-2</v>
      </c>
      <c r="AE9" s="14"/>
      <c r="AF9" s="14">
        <v>0.142797300641374</v>
      </c>
      <c r="AG9" s="14">
        <v>6.8917117088236696E-2</v>
      </c>
      <c r="AH9" s="14">
        <v>6.8345914898916699E-2</v>
      </c>
      <c r="AI9" s="14"/>
      <c r="AJ9" s="14">
        <v>0.14130447335051499</v>
      </c>
      <c r="AK9" s="14">
        <v>4.1664738669227201E-2</v>
      </c>
      <c r="AL9" s="14">
        <v>3.8151598510116597E-2</v>
      </c>
      <c r="AM9" s="14">
        <v>0.19815495950147299</v>
      </c>
      <c r="AN9" s="14">
        <v>9.4001107614335999E-2</v>
      </c>
      <c r="AO9" s="14"/>
      <c r="AP9" s="14">
        <v>0.146142210815146</v>
      </c>
      <c r="AQ9" s="14">
        <v>3.5921746260169002E-2</v>
      </c>
      <c r="AR9" s="14">
        <v>8.4689721958515998E-2</v>
      </c>
      <c r="AS9" s="14">
        <v>0.21423614806805799</v>
      </c>
      <c r="AT9" s="14">
        <v>6.4938119242095499E-2</v>
      </c>
      <c r="AU9" s="14"/>
      <c r="AV9" s="14" t="s">
        <v>84</v>
      </c>
      <c r="AW9" s="14">
        <v>0.114721315021729</v>
      </c>
      <c r="AX9" s="14">
        <v>7.6131519058856206E-2</v>
      </c>
      <c r="AY9" s="14">
        <v>7.0959124059395196E-2</v>
      </c>
      <c r="AZ9" s="14">
        <v>7.0164795457157703E-2</v>
      </c>
      <c r="BA9" s="14"/>
      <c r="BB9" s="14">
        <v>5.557901175261E-2</v>
      </c>
      <c r="BC9" s="14">
        <v>0.20249219898870699</v>
      </c>
      <c r="BD9" s="14">
        <v>6.9125528149246204E-2</v>
      </c>
      <c r="BE9" s="14"/>
      <c r="BF9" s="14">
        <v>0.124465553839402</v>
      </c>
    </row>
    <row r="10" spans="2:58" x14ac:dyDescent="0.35">
      <c r="B10" s="15" t="s">
        <v>234</v>
      </c>
      <c r="C10" s="14">
        <v>0.127798785219356</v>
      </c>
      <c r="D10" s="14">
        <v>0.147412884609809</v>
      </c>
      <c r="E10" s="14">
        <v>0.107963307242852</v>
      </c>
      <c r="F10" s="14"/>
      <c r="G10" s="14">
        <v>0.104376539720763</v>
      </c>
      <c r="H10" s="14">
        <v>0.141558212812606</v>
      </c>
      <c r="I10" s="14">
        <v>0.116110369786559</v>
      </c>
      <c r="J10" s="14">
        <v>0.139378192532362</v>
      </c>
      <c r="K10" s="14">
        <v>0.12107761256886999</v>
      </c>
      <c r="L10" s="14">
        <v>0.13677951309455399</v>
      </c>
      <c r="M10" s="14"/>
      <c r="N10" s="14">
        <v>0.13584741861441499</v>
      </c>
      <c r="O10" s="14">
        <v>0.130373561204743</v>
      </c>
      <c r="P10" s="14">
        <v>0.12095506817453699</v>
      </c>
      <c r="Q10" s="14">
        <v>0.12228869873899</v>
      </c>
      <c r="R10" s="14"/>
      <c r="S10" s="14">
        <v>0.12482873077190899</v>
      </c>
      <c r="T10" s="14">
        <v>0.121912716129827</v>
      </c>
      <c r="U10" s="14">
        <v>0.144596318216932</v>
      </c>
      <c r="V10" s="14">
        <v>0.170637953184684</v>
      </c>
      <c r="W10" s="14">
        <v>0.20076881482903799</v>
      </c>
      <c r="X10" s="14">
        <v>0.117150656015229</v>
      </c>
      <c r="Y10" s="14">
        <v>0.15141290410018399</v>
      </c>
      <c r="Z10" s="14">
        <v>7.0486861048317598E-2</v>
      </c>
      <c r="AA10" s="14">
        <v>0.109878922767569</v>
      </c>
      <c r="AB10" s="14">
        <v>0.11314337633617599</v>
      </c>
      <c r="AC10" s="14">
        <v>6.5541405719847401E-2</v>
      </c>
      <c r="AD10" s="14">
        <v>8.1766515078829094E-2</v>
      </c>
      <c r="AE10" s="14"/>
      <c r="AF10" s="14">
        <v>0.16682435405406401</v>
      </c>
      <c r="AG10" s="14">
        <v>0.10851930707294299</v>
      </c>
      <c r="AH10" s="14">
        <v>0.10289608992727101</v>
      </c>
      <c r="AI10" s="14"/>
      <c r="AJ10" s="14">
        <v>0.179300679568385</v>
      </c>
      <c r="AK10" s="14">
        <v>8.5246813714053904E-2</v>
      </c>
      <c r="AL10" s="14">
        <v>9.7694160541781594E-2</v>
      </c>
      <c r="AM10" s="14">
        <v>0.210044340802165</v>
      </c>
      <c r="AN10" s="14">
        <v>0.133030039974526</v>
      </c>
      <c r="AO10" s="14"/>
      <c r="AP10" s="14">
        <v>0.191917343549176</v>
      </c>
      <c r="AQ10" s="14">
        <v>6.8932683175200599E-2</v>
      </c>
      <c r="AR10" s="14">
        <v>8.7737559573857204E-2</v>
      </c>
      <c r="AS10" s="14">
        <v>0.22038661704427501</v>
      </c>
      <c r="AT10" s="14">
        <v>0.13513502536168301</v>
      </c>
      <c r="AU10" s="14"/>
      <c r="AV10" s="14" t="s">
        <v>84</v>
      </c>
      <c r="AW10" s="14">
        <v>0.119655620392724</v>
      </c>
      <c r="AX10" s="14">
        <v>0.123073755074024</v>
      </c>
      <c r="AY10" s="14">
        <v>9.63079829426884E-2</v>
      </c>
      <c r="AZ10" s="14">
        <v>9.08234072136299E-2</v>
      </c>
      <c r="BA10" s="14"/>
      <c r="BB10" s="14">
        <v>8.4239503376783195E-2</v>
      </c>
      <c r="BC10" s="14">
        <v>0.251847631903934</v>
      </c>
      <c r="BD10" s="14">
        <v>0.17675894173175999</v>
      </c>
      <c r="BE10" s="14"/>
      <c r="BF10" s="14">
        <v>0.16846793468728</v>
      </c>
    </row>
    <row r="11" spans="2:58" x14ac:dyDescent="0.35">
      <c r="B11" s="15" t="s">
        <v>219</v>
      </c>
      <c r="C11" s="14">
        <v>0.39711628622089301</v>
      </c>
      <c r="D11" s="14">
        <v>0.40515567146421999</v>
      </c>
      <c r="E11" s="14">
        <v>0.39042307497235401</v>
      </c>
      <c r="F11" s="14"/>
      <c r="G11" s="14">
        <v>0.34190438180322402</v>
      </c>
      <c r="H11" s="14">
        <v>0.31698062537973498</v>
      </c>
      <c r="I11" s="14">
        <v>0.330186625242818</v>
      </c>
      <c r="J11" s="14">
        <v>0.36841791788855299</v>
      </c>
      <c r="K11" s="14">
        <v>0.48402480920501501</v>
      </c>
      <c r="L11" s="14">
        <v>0.51834213415603803</v>
      </c>
      <c r="M11" s="14"/>
      <c r="N11" s="14">
        <v>0.39559134839849502</v>
      </c>
      <c r="O11" s="14">
        <v>0.39707485869311998</v>
      </c>
      <c r="P11" s="14">
        <v>0.41629648263131702</v>
      </c>
      <c r="Q11" s="14">
        <v>0.38341302105901398</v>
      </c>
      <c r="R11" s="14"/>
      <c r="S11" s="14">
        <v>0.34189123444274799</v>
      </c>
      <c r="T11" s="14">
        <v>0.45420769462636101</v>
      </c>
      <c r="U11" s="14">
        <v>0.413886412081369</v>
      </c>
      <c r="V11" s="14">
        <v>0.33881084412766699</v>
      </c>
      <c r="W11" s="14">
        <v>0.40966525057037401</v>
      </c>
      <c r="X11" s="14">
        <v>0.35904839609820399</v>
      </c>
      <c r="Y11" s="14">
        <v>0.34968901281210002</v>
      </c>
      <c r="Z11" s="14">
        <v>0.34181733352876498</v>
      </c>
      <c r="AA11" s="14">
        <v>0.36653330036849402</v>
      </c>
      <c r="AB11" s="14">
        <v>0.50512794088894997</v>
      </c>
      <c r="AC11" s="14">
        <v>0.47465925532610498</v>
      </c>
      <c r="AD11" s="14">
        <v>0.48185218070980701</v>
      </c>
      <c r="AE11" s="14"/>
      <c r="AF11" s="14">
        <v>0.42950642957306701</v>
      </c>
      <c r="AG11" s="14">
        <v>0.40775073885609697</v>
      </c>
      <c r="AH11" s="14">
        <v>0.33479902389258898</v>
      </c>
      <c r="AI11" s="14"/>
      <c r="AJ11" s="14">
        <v>0.43992272449245901</v>
      </c>
      <c r="AK11" s="14">
        <v>0.34497761713417402</v>
      </c>
      <c r="AL11" s="14">
        <v>0.50349968384600896</v>
      </c>
      <c r="AM11" s="14">
        <v>0.52134541603360696</v>
      </c>
      <c r="AN11" s="14">
        <v>0.31993089891479298</v>
      </c>
      <c r="AO11" s="14"/>
      <c r="AP11" s="14">
        <v>0.43657680539550903</v>
      </c>
      <c r="AQ11" s="14">
        <v>0.347231555538212</v>
      </c>
      <c r="AR11" s="14">
        <v>0.49065385181645299</v>
      </c>
      <c r="AS11" s="14">
        <v>0.41889158870683402</v>
      </c>
      <c r="AT11" s="14">
        <v>0.40279691906972198</v>
      </c>
      <c r="AU11" s="14"/>
      <c r="AV11" s="14" t="s">
        <v>84</v>
      </c>
      <c r="AW11" s="14">
        <v>0.39006698716467603</v>
      </c>
      <c r="AX11" s="14">
        <v>0.36699048808124402</v>
      </c>
      <c r="AY11" s="14">
        <v>0.42088497120329998</v>
      </c>
      <c r="AZ11" s="14">
        <v>0.39798350914629399</v>
      </c>
      <c r="BA11" s="14"/>
      <c r="BB11" s="14">
        <v>0.38936623521223301</v>
      </c>
      <c r="BC11" s="14">
        <v>0.41402873867477202</v>
      </c>
      <c r="BD11" s="14">
        <v>0.51934474794254504</v>
      </c>
      <c r="BE11" s="14"/>
      <c r="BF11" s="14">
        <v>0.436349619214843</v>
      </c>
    </row>
    <row r="12" spans="2:58" x14ac:dyDescent="0.35">
      <c r="B12" s="15" t="s">
        <v>235</v>
      </c>
      <c r="C12" s="14">
        <v>0.181680286999476</v>
      </c>
      <c r="D12" s="14">
        <v>0.16054154027800099</v>
      </c>
      <c r="E12" s="14">
        <v>0.20198089010175599</v>
      </c>
      <c r="F12" s="14"/>
      <c r="G12" s="14">
        <v>0.25899160830547502</v>
      </c>
      <c r="H12" s="14">
        <v>0.23530839918277899</v>
      </c>
      <c r="I12" s="14">
        <v>0.206806898488089</v>
      </c>
      <c r="J12" s="14">
        <v>0.17506055917928101</v>
      </c>
      <c r="K12" s="14">
        <v>0.10379376927091501</v>
      </c>
      <c r="L12" s="14">
        <v>0.12398862264292999</v>
      </c>
      <c r="M12" s="14"/>
      <c r="N12" s="14">
        <v>0.20507338394469601</v>
      </c>
      <c r="O12" s="14">
        <v>0.199674607242875</v>
      </c>
      <c r="P12" s="14">
        <v>0.15079993839415201</v>
      </c>
      <c r="Q12" s="14">
        <v>0.166164177807787</v>
      </c>
      <c r="R12" s="14"/>
      <c r="S12" s="14">
        <v>0.193676012669728</v>
      </c>
      <c r="T12" s="14">
        <v>0.12964723547179499</v>
      </c>
      <c r="U12" s="14">
        <v>0.17724310895303</v>
      </c>
      <c r="V12" s="14">
        <v>0.13654283399600201</v>
      </c>
      <c r="W12" s="14">
        <v>0.18516585081440601</v>
      </c>
      <c r="X12" s="14">
        <v>0.21134716153324301</v>
      </c>
      <c r="Y12" s="14">
        <v>0.16202860271289399</v>
      </c>
      <c r="Z12" s="14">
        <v>0.27570018044250499</v>
      </c>
      <c r="AA12" s="14">
        <v>0.24259285838286301</v>
      </c>
      <c r="AB12" s="14">
        <v>0.14590697046061701</v>
      </c>
      <c r="AC12" s="14">
        <v>0.22584835014575599</v>
      </c>
      <c r="AD12" s="14">
        <v>0.13859760353769299</v>
      </c>
      <c r="AE12" s="14"/>
      <c r="AF12" s="14">
        <v>9.5445926387769997E-2</v>
      </c>
      <c r="AG12" s="14">
        <v>0.22468903888137301</v>
      </c>
      <c r="AH12" s="14">
        <v>0.23719706542388699</v>
      </c>
      <c r="AI12" s="14"/>
      <c r="AJ12" s="14">
        <v>9.45648574371694E-2</v>
      </c>
      <c r="AK12" s="14">
        <v>0.29030235618616401</v>
      </c>
      <c r="AL12" s="14">
        <v>0.18450743058980801</v>
      </c>
      <c r="AM12" s="14">
        <v>3.6255699454816701E-2</v>
      </c>
      <c r="AN12" s="14">
        <v>0.18499541821881299</v>
      </c>
      <c r="AO12" s="14"/>
      <c r="AP12" s="14">
        <v>0.100574984172764</v>
      </c>
      <c r="AQ12" s="14">
        <v>0.31598988041193399</v>
      </c>
      <c r="AR12" s="14">
        <v>0.15862229301285</v>
      </c>
      <c r="AS12" s="14">
        <v>6.2922139562246696E-2</v>
      </c>
      <c r="AT12" s="14">
        <v>5.9476066628833098E-2</v>
      </c>
      <c r="AU12" s="14"/>
      <c r="AV12" s="14" t="s">
        <v>84</v>
      </c>
      <c r="AW12" s="14">
        <v>0.213334642651863</v>
      </c>
      <c r="AX12" s="14">
        <v>0.219617723727206</v>
      </c>
      <c r="AY12" s="14">
        <v>0.17939153735507599</v>
      </c>
      <c r="AZ12" s="14">
        <v>7.8865980711103595E-2</v>
      </c>
      <c r="BA12" s="14"/>
      <c r="BB12" s="14">
        <v>0.238540748567103</v>
      </c>
      <c r="BC12" s="14">
        <v>4.67133872880496E-2</v>
      </c>
      <c r="BD12" s="14">
        <v>2.5416773259934099E-2</v>
      </c>
      <c r="BE12" s="14"/>
      <c r="BF12" s="14">
        <v>0.10514501407277201</v>
      </c>
    </row>
    <row r="13" spans="2:58" x14ac:dyDescent="0.35">
      <c r="B13" s="15" t="s">
        <v>236</v>
      </c>
      <c r="C13" s="14">
        <v>7.2028676281701398E-2</v>
      </c>
      <c r="D13" s="14">
        <v>8.7476091295346101E-2</v>
      </c>
      <c r="E13" s="14">
        <v>5.7127456721983397E-2</v>
      </c>
      <c r="F13" s="14"/>
      <c r="G13" s="14">
        <v>9.34223139441787E-2</v>
      </c>
      <c r="H13" s="14">
        <v>0.10456756580837601</v>
      </c>
      <c r="I13" s="14">
        <v>0.104667002027517</v>
      </c>
      <c r="J13" s="14">
        <v>7.1927190959738901E-2</v>
      </c>
      <c r="K13" s="14">
        <v>3.7395258942137397E-2</v>
      </c>
      <c r="L13" s="14">
        <v>2.8188022664179701E-2</v>
      </c>
      <c r="M13" s="14"/>
      <c r="N13" s="14">
        <v>8.9152029399522104E-2</v>
      </c>
      <c r="O13" s="14">
        <v>6.8054060264480604E-2</v>
      </c>
      <c r="P13" s="14">
        <v>8.1975291425221794E-2</v>
      </c>
      <c r="Q13" s="14">
        <v>5.0186252944936401E-2</v>
      </c>
      <c r="R13" s="14"/>
      <c r="S13" s="14">
        <v>0.127247174360721</v>
      </c>
      <c r="T13" s="14">
        <v>6.1077361270794203E-2</v>
      </c>
      <c r="U13" s="14">
        <v>7.3581750250940298E-2</v>
      </c>
      <c r="V13" s="14">
        <v>5.5578831973479299E-2</v>
      </c>
      <c r="W13" s="14">
        <v>3.2614378511956199E-2</v>
      </c>
      <c r="X13" s="14">
        <v>7.9022066474399993E-2</v>
      </c>
      <c r="Y13" s="14">
        <v>6.3176301883751701E-2</v>
      </c>
      <c r="Z13" s="14">
        <v>0.124990561504898</v>
      </c>
      <c r="AA13" s="14">
        <v>9.2517871372477203E-2</v>
      </c>
      <c r="AB13" s="14">
        <v>2.6099254334930402E-2</v>
      </c>
      <c r="AC13" s="14">
        <v>4.6508189193792897E-2</v>
      </c>
      <c r="AD13" s="14">
        <v>3.6299653871521002E-2</v>
      </c>
      <c r="AE13" s="14"/>
      <c r="AF13" s="14">
        <v>5.62595063097166E-2</v>
      </c>
      <c r="AG13" s="14">
        <v>8.0926892271771897E-2</v>
      </c>
      <c r="AH13" s="14">
        <v>7.4814475469463904E-2</v>
      </c>
      <c r="AI13" s="14"/>
      <c r="AJ13" s="14">
        <v>2.8715465614689999E-2</v>
      </c>
      <c r="AK13" s="14">
        <v>0.14526373728091599</v>
      </c>
      <c r="AL13" s="14">
        <v>5.8776609752806401E-2</v>
      </c>
      <c r="AM13" s="14">
        <v>0</v>
      </c>
      <c r="AN13" s="14">
        <v>5.5212393615687499E-2</v>
      </c>
      <c r="AO13" s="14"/>
      <c r="AP13" s="14">
        <v>2.6635676226578801E-2</v>
      </c>
      <c r="AQ13" s="14">
        <v>0.14642030827109501</v>
      </c>
      <c r="AR13" s="14">
        <v>5.7135428167703103E-2</v>
      </c>
      <c r="AS13" s="14">
        <v>2.0384582686384999E-2</v>
      </c>
      <c r="AT13" s="14">
        <v>5.7699700014815797E-3</v>
      </c>
      <c r="AU13" s="14"/>
      <c r="AV13" s="14" t="s">
        <v>84</v>
      </c>
      <c r="AW13" s="14">
        <v>5.4409687352717999E-2</v>
      </c>
      <c r="AX13" s="14">
        <v>8.3042906975840394E-2</v>
      </c>
      <c r="AY13" s="14">
        <v>0.144032148625059</v>
      </c>
      <c r="AZ13" s="14">
        <v>0.19610038947578801</v>
      </c>
      <c r="BA13" s="14"/>
      <c r="BB13" s="14">
        <v>9.7212470689924793E-2</v>
      </c>
      <c r="BC13" s="14">
        <v>2.26700861879181E-2</v>
      </c>
      <c r="BD13" s="14">
        <v>0</v>
      </c>
      <c r="BE13" s="14"/>
      <c r="BF13" s="14">
        <v>3.7467876731061299E-2</v>
      </c>
    </row>
    <row r="14" spans="2:58" x14ac:dyDescent="0.35">
      <c r="B14" s="15" t="s">
        <v>141</v>
      </c>
      <c r="C14" s="20">
        <v>0.12685845141944299</v>
      </c>
      <c r="D14" s="20">
        <v>9.5124316791262695E-2</v>
      </c>
      <c r="E14" s="20">
        <v>0.157269670868946</v>
      </c>
      <c r="F14" s="20"/>
      <c r="G14" s="20">
        <v>0.14313003877784999</v>
      </c>
      <c r="H14" s="20">
        <v>9.3176523160091507E-2</v>
      </c>
      <c r="I14" s="20">
        <v>0.13514852386137199</v>
      </c>
      <c r="J14" s="20">
        <v>0.128748253855059</v>
      </c>
      <c r="K14" s="20">
        <v>0.144986422180793</v>
      </c>
      <c r="L14" s="20">
        <v>0.122944010963001</v>
      </c>
      <c r="M14" s="20"/>
      <c r="N14" s="20">
        <v>9.94973487118746E-2</v>
      </c>
      <c r="O14" s="20">
        <v>0.136907076299837</v>
      </c>
      <c r="P14" s="20">
        <v>0.104790064935949</v>
      </c>
      <c r="Q14" s="20">
        <v>0.163633976280361</v>
      </c>
      <c r="R14" s="20"/>
      <c r="S14" s="20">
        <v>0.124302999916705</v>
      </c>
      <c r="T14" s="20">
        <v>0.122569473237007</v>
      </c>
      <c r="U14" s="20">
        <v>0.13047358432257899</v>
      </c>
      <c r="V14" s="20">
        <v>0.154254655721481</v>
      </c>
      <c r="W14" s="20">
        <v>0.106683612295896</v>
      </c>
      <c r="X14" s="20">
        <v>0.113393022702566</v>
      </c>
      <c r="Y14" s="20">
        <v>0.162161890478941</v>
      </c>
      <c r="Z14" s="20">
        <v>0.10487999443604699</v>
      </c>
      <c r="AA14" s="20">
        <v>9.76425459750946E-2</v>
      </c>
      <c r="AB14" s="20">
        <v>0.150965341888399</v>
      </c>
      <c r="AC14" s="20">
        <v>0.10293525987166401</v>
      </c>
      <c r="AD14" s="20">
        <v>0.16294803893448401</v>
      </c>
      <c r="AE14" s="20"/>
      <c r="AF14" s="20">
        <v>0.109166483034009</v>
      </c>
      <c r="AG14" s="20">
        <v>0.109196905829578</v>
      </c>
      <c r="AH14" s="20">
        <v>0.18194743038787201</v>
      </c>
      <c r="AI14" s="20"/>
      <c r="AJ14" s="20">
        <v>0.11619179953678201</v>
      </c>
      <c r="AK14" s="20">
        <v>9.2544737015465298E-2</v>
      </c>
      <c r="AL14" s="20">
        <v>0.117370516759479</v>
      </c>
      <c r="AM14" s="20">
        <v>3.4199584207937901E-2</v>
      </c>
      <c r="AN14" s="20">
        <v>0.212830141661844</v>
      </c>
      <c r="AO14" s="20"/>
      <c r="AP14" s="20">
        <v>9.8152979840826604E-2</v>
      </c>
      <c r="AQ14" s="20">
        <v>8.5503826343389003E-2</v>
      </c>
      <c r="AR14" s="20">
        <v>0.121161145470621</v>
      </c>
      <c r="AS14" s="20">
        <v>6.3178923932201494E-2</v>
      </c>
      <c r="AT14" s="20">
        <v>0.33188389969618398</v>
      </c>
      <c r="AU14" s="20"/>
      <c r="AV14" s="20" t="s">
        <v>84</v>
      </c>
      <c r="AW14" s="20">
        <v>0.10781174741629</v>
      </c>
      <c r="AX14" s="20">
        <v>0.13114360708282899</v>
      </c>
      <c r="AY14" s="20">
        <v>8.8424235814481902E-2</v>
      </c>
      <c r="AZ14" s="20">
        <v>0.16606191799602599</v>
      </c>
      <c r="BA14" s="20"/>
      <c r="BB14" s="20">
        <v>0.13506203040134601</v>
      </c>
      <c r="BC14" s="20">
        <v>6.2247956956618097E-2</v>
      </c>
      <c r="BD14" s="20">
        <v>0.20935400891651501</v>
      </c>
      <c r="BE14" s="20"/>
      <c r="BF14" s="20">
        <v>0.12810400145464201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245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233</v>
      </c>
      <c r="C9" s="14">
        <v>8.9107866995965707E-2</v>
      </c>
      <c r="D9" s="14">
        <v>9.1800095211338195E-2</v>
      </c>
      <c r="E9" s="14">
        <v>8.6736881387668899E-2</v>
      </c>
      <c r="F9" s="14"/>
      <c r="G9" s="14">
        <v>3.4812804843470498E-2</v>
      </c>
      <c r="H9" s="14">
        <v>7.8658521895788897E-2</v>
      </c>
      <c r="I9" s="14">
        <v>0.118573380415488</v>
      </c>
      <c r="J9" s="14">
        <v>0.124529976429595</v>
      </c>
      <c r="K9" s="14">
        <v>0.10587312966875</v>
      </c>
      <c r="L9" s="14">
        <v>6.9639771882454696E-2</v>
      </c>
      <c r="M9" s="14"/>
      <c r="N9" s="14">
        <v>8.2050572426290505E-2</v>
      </c>
      <c r="O9" s="14">
        <v>6.5164820562654102E-2</v>
      </c>
      <c r="P9" s="14">
        <v>0.12060623874392599</v>
      </c>
      <c r="Q9" s="14">
        <v>9.5577888571587694E-2</v>
      </c>
      <c r="R9" s="14"/>
      <c r="S9" s="14">
        <v>7.5151371852197696E-2</v>
      </c>
      <c r="T9" s="14">
        <v>9.9797788540434196E-2</v>
      </c>
      <c r="U9" s="14">
        <v>6.0974526537858398E-2</v>
      </c>
      <c r="V9" s="14">
        <v>0.146084678231648</v>
      </c>
      <c r="W9" s="14">
        <v>9.2877875630684906E-2</v>
      </c>
      <c r="X9" s="14">
        <v>9.6580147386653395E-2</v>
      </c>
      <c r="Y9" s="14">
        <v>0.105912250706529</v>
      </c>
      <c r="Z9" s="14">
        <v>4.4803404024158E-2</v>
      </c>
      <c r="AA9" s="14">
        <v>8.1729973232278E-2</v>
      </c>
      <c r="AB9" s="14">
        <v>5.6583676914354598E-2</v>
      </c>
      <c r="AC9" s="14">
        <v>9.3235422756354505E-2</v>
      </c>
      <c r="AD9" s="14">
        <v>0.112736716681995</v>
      </c>
      <c r="AE9" s="14"/>
      <c r="AF9" s="14">
        <v>0.14629461547709599</v>
      </c>
      <c r="AG9" s="14">
        <v>6.2333986843081203E-2</v>
      </c>
      <c r="AH9" s="14">
        <v>5.2786669468867099E-2</v>
      </c>
      <c r="AI9" s="14"/>
      <c r="AJ9" s="14">
        <v>0.14445640428880499</v>
      </c>
      <c r="AK9" s="14">
        <v>3.2176203786652501E-2</v>
      </c>
      <c r="AL9" s="14">
        <v>2.93955757667257E-2</v>
      </c>
      <c r="AM9" s="14">
        <v>0.26955811156892501</v>
      </c>
      <c r="AN9" s="14">
        <v>8.37957760816221E-2</v>
      </c>
      <c r="AO9" s="14"/>
      <c r="AP9" s="14">
        <v>0.15037571387377399</v>
      </c>
      <c r="AQ9" s="14">
        <v>2.5575173666523999E-2</v>
      </c>
      <c r="AR9" s="14">
        <v>7.1700743197579506E-2</v>
      </c>
      <c r="AS9" s="14">
        <v>0.222510360502988</v>
      </c>
      <c r="AT9" s="14">
        <v>6.4800411757249404E-2</v>
      </c>
      <c r="AU9" s="14"/>
      <c r="AV9" s="14" t="s">
        <v>84</v>
      </c>
      <c r="AW9" s="14">
        <v>8.9823142406139103E-2</v>
      </c>
      <c r="AX9" s="14">
        <v>8.1848589396809293E-2</v>
      </c>
      <c r="AY9" s="14">
        <v>4.9270248607168401E-2</v>
      </c>
      <c r="AZ9" s="14">
        <v>8.7026710714210406E-2</v>
      </c>
      <c r="BA9" s="14"/>
      <c r="BB9" s="14">
        <v>4.1544270930147703E-2</v>
      </c>
      <c r="BC9" s="14">
        <v>0.220634304892982</v>
      </c>
      <c r="BD9" s="14">
        <v>9.3951990879265798E-2</v>
      </c>
      <c r="BE9" s="14"/>
      <c r="BF9" s="14">
        <v>0.131537268951156</v>
      </c>
    </row>
    <row r="10" spans="2:58" x14ac:dyDescent="0.35">
      <c r="B10" s="15" t="s">
        <v>234</v>
      </c>
      <c r="C10" s="14">
        <v>0.107044016970302</v>
      </c>
      <c r="D10" s="14">
        <v>0.110347197978188</v>
      </c>
      <c r="E10" s="14">
        <v>0.10412823084021799</v>
      </c>
      <c r="F10" s="14"/>
      <c r="G10" s="14">
        <v>0.12818166020263999</v>
      </c>
      <c r="H10" s="14">
        <v>8.1349055767772793E-2</v>
      </c>
      <c r="I10" s="14">
        <v>8.0189247072280506E-2</v>
      </c>
      <c r="J10" s="14">
        <v>0.11497312017653701</v>
      </c>
      <c r="K10" s="14">
        <v>0.13810898856576201</v>
      </c>
      <c r="L10" s="14">
        <v>0.108341831108637</v>
      </c>
      <c r="M10" s="14"/>
      <c r="N10" s="14">
        <v>0.12134834341488</v>
      </c>
      <c r="O10" s="14">
        <v>0.101284753153603</v>
      </c>
      <c r="P10" s="14">
        <v>0.10139743624233399</v>
      </c>
      <c r="Q10" s="14">
        <v>9.9987301764489597E-2</v>
      </c>
      <c r="R10" s="14"/>
      <c r="S10" s="14">
        <v>8.8448641889879207E-2</v>
      </c>
      <c r="T10" s="14">
        <v>0.12761936526176099</v>
      </c>
      <c r="U10" s="14">
        <v>9.0582204406512296E-2</v>
      </c>
      <c r="V10" s="14">
        <v>0.13301461091581901</v>
      </c>
      <c r="W10" s="14">
        <v>0.136444730950156</v>
      </c>
      <c r="X10" s="14">
        <v>0.127377687563444</v>
      </c>
      <c r="Y10" s="14">
        <v>0.12345469031759999</v>
      </c>
      <c r="Z10" s="14">
        <v>0.108488758390112</v>
      </c>
      <c r="AA10" s="14">
        <v>9.8583107426896299E-2</v>
      </c>
      <c r="AB10" s="14">
        <v>9.0067530445586602E-2</v>
      </c>
      <c r="AC10" s="14">
        <v>7.5142279379348101E-2</v>
      </c>
      <c r="AD10" s="14">
        <v>3.0449520450305599E-2</v>
      </c>
      <c r="AE10" s="14"/>
      <c r="AF10" s="14">
        <v>0.14313032679205401</v>
      </c>
      <c r="AG10" s="14">
        <v>8.4223242833853504E-2</v>
      </c>
      <c r="AH10" s="14">
        <v>7.2386856034123995E-2</v>
      </c>
      <c r="AI10" s="14"/>
      <c r="AJ10" s="14">
        <v>0.15420196410200401</v>
      </c>
      <c r="AK10" s="14">
        <v>5.4656171314799697E-2</v>
      </c>
      <c r="AL10" s="14">
        <v>0.11382194989547501</v>
      </c>
      <c r="AM10" s="14">
        <v>0.10460853907821401</v>
      </c>
      <c r="AN10" s="14">
        <v>0.12428667213780201</v>
      </c>
      <c r="AO10" s="14"/>
      <c r="AP10" s="14">
        <v>0.16341644085929899</v>
      </c>
      <c r="AQ10" s="14">
        <v>5.1543754399878502E-2</v>
      </c>
      <c r="AR10" s="14">
        <v>8.4527314640590906E-2</v>
      </c>
      <c r="AS10" s="14">
        <v>0.194053573615072</v>
      </c>
      <c r="AT10" s="14">
        <v>0.12451393592751001</v>
      </c>
      <c r="AU10" s="14"/>
      <c r="AV10" s="14" t="s">
        <v>84</v>
      </c>
      <c r="AW10" s="14">
        <v>0.11536243885353401</v>
      </c>
      <c r="AX10" s="14">
        <v>0.107548103776081</v>
      </c>
      <c r="AY10" s="14">
        <v>6.5578508462916393E-2</v>
      </c>
      <c r="AZ10" s="14">
        <v>7.2440094435303803E-2</v>
      </c>
      <c r="BA10" s="14"/>
      <c r="BB10" s="14">
        <v>3.8143245625905702E-2</v>
      </c>
      <c r="BC10" s="14">
        <v>0.23192259985167099</v>
      </c>
      <c r="BD10" s="14">
        <v>0.107395612765901</v>
      </c>
      <c r="BE10" s="14"/>
      <c r="BF10" s="14">
        <v>0.13588319941829299</v>
      </c>
    </row>
    <row r="11" spans="2:58" x14ac:dyDescent="0.35">
      <c r="B11" s="15" t="s">
        <v>219</v>
      </c>
      <c r="C11" s="14">
        <v>0.39278979739794301</v>
      </c>
      <c r="D11" s="14">
        <v>0.40657322616939601</v>
      </c>
      <c r="E11" s="14">
        <v>0.37944157067365097</v>
      </c>
      <c r="F11" s="14"/>
      <c r="G11" s="14">
        <v>0.34579291179070898</v>
      </c>
      <c r="H11" s="14">
        <v>0.32059362546054399</v>
      </c>
      <c r="I11" s="14">
        <v>0.330064878859815</v>
      </c>
      <c r="J11" s="14">
        <v>0.37874151242381499</v>
      </c>
      <c r="K11" s="14">
        <v>0.42616200425019402</v>
      </c>
      <c r="L11" s="14">
        <v>0.52273175072003097</v>
      </c>
      <c r="M11" s="14"/>
      <c r="N11" s="14">
        <v>0.380769854790238</v>
      </c>
      <c r="O11" s="14">
        <v>0.39241938264297999</v>
      </c>
      <c r="P11" s="14">
        <v>0.42042897544409202</v>
      </c>
      <c r="Q11" s="14">
        <v>0.38513730281200798</v>
      </c>
      <c r="R11" s="14"/>
      <c r="S11" s="14">
        <v>0.35173539333474402</v>
      </c>
      <c r="T11" s="14">
        <v>0.411802583070908</v>
      </c>
      <c r="U11" s="14">
        <v>0.41123021156910899</v>
      </c>
      <c r="V11" s="14">
        <v>0.33753273089001601</v>
      </c>
      <c r="W11" s="14">
        <v>0.44114957498231699</v>
      </c>
      <c r="X11" s="14">
        <v>0.35759137997860702</v>
      </c>
      <c r="Y11" s="14">
        <v>0.33500116253031098</v>
      </c>
      <c r="Z11" s="14">
        <v>0.29153871056173097</v>
      </c>
      <c r="AA11" s="14">
        <v>0.36573229071220498</v>
      </c>
      <c r="AB11" s="14">
        <v>0.509821273846229</v>
      </c>
      <c r="AC11" s="14">
        <v>0.457159019751468</v>
      </c>
      <c r="AD11" s="14">
        <v>0.54112819381733901</v>
      </c>
      <c r="AE11" s="14"/>
      <c r="AF11" s="14">
        <v>0.437006811854036</v>
      </c>
      <c r="AG11" s="14">
        <v>0.38158846762264897</v>
      </c>
      <c r="AH11" s="14">
        <v>0.33617379976045197</v>
      </c>
      <c r="AI11" s="14"/>
      <c r="AJ11" s="14">
        <v>0.45712556785311098</v>
      </c>
      <c r="AK11" s="14">
        <v>0.32723447545449702</v>
      </c>
      <c r="AL11" s="14">
        <v>0.41453105689905501</v>
      </c>
      <c r="AM11" s="14">
        <v>0.52322406234968899</v>
      </c>
      <c r="AN11" s="14">
        <v>0.31528018996082702</v>
      </c>
      <c r="AO11" s="14"/>
      <c r="AP11" s="14">
        <v>0.465983237313563</v>
      </c>
      <c r="AQ11" s="14">
        <v>0.31411500715561502</v>
      </c>
      <c r="AR11" s="14">
        <v>0.43465367395610799</v>
      </c>
      <c r="AS11" s="14">
        <v>0.43736335832573198</v>
      </c>
      <c r="AT11" s="14">
        <v>0.39358470345532398</v>
      </c>
      <c r="AU11" s="14"/>
      <c r="AV11" s="14" t="s">
        <v>84</v>
      </c>
      <c r="AW11" s="14">
        <v>0.39218982910522998</v>
      </c>
      <c r="AX11" s="14">
        <v>0.37234578639259702</v>
      </c>
      <c r="AY11" s="14">
        <v>0.36965881580073501</v>
      </c>
      <c r="AZ11" s="14">
        <v>0.39950490666756799</v>
      </c>
      <c r="BA11" s="14"/>
      <c r="BB11" s="14">
        <v>0.366220672233461</v>
      </c>
      <c r="BC11" s="14">
        <v>0.44817346158323801</v>
      </c>
      <c r="BD11" s="14">
        <v>0.536674619938182</v>
      </c>
      <c r="BE11" s="14"/>
      <c r="BF11" s="14">
        <v>0.44829164977388303</v>
      </c>
    </row>
    <row r="12" spans="2:58" x14ac:dyDescent="0.35">
      <c r="B12" s="15" t="s">
        <v>235</v>
      </c>
      <c r="C12" s="14">
        <v>0.21492917098129199</v>
      </c>
      <c r="D12" s="14">
        <v>0.21000006457881701</v>
      </c>
      <c r="E12" s="14">
        <v>0.21946827678889</v>
      </c>
      <c r="F12" s="14"/>
      <c r="G12" s="14">
        <v>0.25501328047905902</v>
      </c>
      <c r="H12" s="14">
        <v>0.327321661503234</v>
      </c>
      <c r="I12" s="14">
        <v>0.23449116167911599</v>
      </c>
      <c r="J12" s="14">
        <v>0.191412935844785</v>
      </c>
      <c r="K12" s="14">
        <v>0.14661781703323601</v>
      </c>
      <c r="L12" s="14">
        <v>0.146098669717207</v>
      </c>
      <c r="M12" s="14"/>
      <c r="N12" s="14">
        <v>0.24696477137782</v>
      </c>
      <c r="O12" s="14">
        <v>0.212645762808783</v>
      </c>
      <c r="P12" s="14">
        <v>0.19649209767629</v>
      </c>
      <c r="Q12" s="14">
        <v>0.19896926874095999</v>
      </c>
      <c r="R12" s="14"/>
      <c r="S12" s="14">
        <v>0.227740860556265</v>
      </c>
      <c r="T12" s="14">
        <v>0.193418508542616</v>
      </c>
      <c r="U12" s="14">
        <v>0.228207082670913</v>
      </c>
      <c r="V12" s="14">
        <v>0.16852181254123899</v>
      </c>
      <c r="W12" s="14">
        <v>0.204453186447138</v>
      </c>
      <c r="X12" s="14">
        <v>0.23089666700514999</v>
      </c>
      <c r="Y12" s="14">
        <v>0.22184248326931899</v>
      </c>
      <c r="Z12" s="14">
        <v>0.30863112081318</v>
      </c>
      <c r="AA12" s="14">
        <v>0.24656898270778899</v>
      </c>
      <c r="AB12" s="14">
        <v>0.18293687594344801</v>
      </c>
      <c r="AC12" s="14">
        <v>0.25452506414392101</v>
      </c>
      <c r="AD12" s="14">
        <v>9.8925152353560697E-2</v>
      </c>
      <c r="AE12" s="14"/>
      <c r="AF12" s="14">
        <v>0.13045322737981399</v>
      </c>
      <c r="AG12" s="14">
        <v>0.27225127126756998</v>
      </c>
      <c r="AH12" s="14">
        <v>0.26846684575992702</v>
      </c>
      <c r="AI12" s="14"/>
      <c r="AJ12" s="14">
        <v>0.12380831237159499</v>
      </c>
      <c r="AK12" s="14">
        <v>0.35268991821365198</v>
      </c>
      <c r="AL12" s="14">
        <v>0.24757912879341601</v>
      </c>
      <c r="AM12" s="14">
        <v>0</v>
      </c>
      <c r="AN12" s="14">
        <v>0.193085357723143</v>
      </c>
      <c r="AO12" s="14"/>
      <c r="AP12" s="14">
        <v>0.102233257184789</v>
      </c>
      <c r="AQ12" s="14">
        <v>0.38358152902047599</v>
      </c>
      <c r="AR12" s="14">
        <v>0.236789213873107</v>
      </c>
      <c r="AS12" s="14">
        <v>8.0752567491924998E-2</v>
      </c>
      <c r="AT12" s="14">
        <v>6.3762850616509298E-2</v>
      </c>
      <c r="AU12" s="14"/>
      <c r="AV12" s="14" t="s">
        <v>84</v>
      </c>
      <c r="AW12" s="14">
        <v>0.24469133486376701</v>
      </c>
      <c r="AX12" s="14">
        <v>0.237760322275616</v>
      </c>
      <c r="AY12" s="14">
        <v>0.27629824297206201</v>
      </c>
      <c r="AZ12" s="14">
        <v>0.15605101758215101</v>
      </c>
      <c r="BA12" s="14"/>
      <c r="BB12" s="14">
        <v>0.36621547855745501</v>
      </c>
      <c r="BC12" s="14">
        <v>4.7268790792644899E-2</v>
      </c>
      <c r="BD12" s="14">
        <v>6.3836546739435104E-2</v>
      </c>
      <c r="BE12" s="14"/>
      <c r="BF12" s="14">
        <v>0.151711694033073</v>
      </c>
    </row>
    <row r="13" spans="2:58" x14ac:dyDescent="0.35">
      <c r="B13" s="15" t="s">
        <v>236</v>
      </c>
      <c r="C13" s="14">
        <v>7.2976983249497598E-2</v>
      </c>
      <c r="D13" s="14">
        <v>9.30305728802336E-2</v>
      </c>
      <c r="E13" s="14">
        <v>5.3571836450111397E-2</v>
      </c>
      <c r="F13" s="14"/>
      <c r="G13" s="14">
        <v>8.7031636846509705E-2</v>
      </c>
      <c r="H13" s="14">
        <v>9.2661375546066599E-2</v>
      </c>
      <c r="I13" s="14">
        <v>0.10786964456498201</v>
      </c>
      <c r="J13" s="14">
        <v>8.2789393503067799E-2</v>
      </c>
      <c r="K13" s="14">
        <v>3.06568937169986E-2</v>
      </c>
      <c r="L13" s="14">
        <v>3.9723452280612699E-2</v>
      </c>
      <c r="M13" s="14"/>
      <c r="N13" s="14">
        <v>8.20168857929994E-2</v>
      </c>
      <c r="O13" s="14">
        <v>7.7944891665392493E-2</v>
      </c>
      <c r="P13" s="14">
        <v>7.4352009138151806E-2</v>
      </c>
      <c r="Q13" s="14">
        <v>5.8122811044541201E-2</v>
      </c>
      <c r="R13" s="14"/>
      <c r="S13" s="14">
        <v>0.12442982110395701</v>
      </c>
      <c r="T13" s="14">
        <v>4.9140505993616801E-2</v>
      </c>
      <c r="U13" s="14">
        <v>7.3594805401868899E-2</v>
      </c>
      <c r="V13" s="14">
        <v>6.1246347056506403E-2</v>
      </c>
      <c r="W13" s="14">
        <v>3.8949005229743899E-2</v>
      </c>
      <c r="X13" s="14">
        <v>6.0951895265216501E-2</v>
      </c>
      <c r="Y13" s="14">
        <v>7.52831346032964E-2</v>
      </c>
      <c r="Z13" s="14">
        <v>0.14084882354730299</v>
      </c>
      <c r="AA13" s="14">
        <v>0.10182780545510101</v>
      </c>
      <c r="AB13" s="14">
        <v>2.6308127898799001E-2</v>
      </c>
      <c r="AC13" s="14">
        <v>5.5690112389473703E-2</v>
      </c>
      <c r="AD13" s="14">
        <v>5.1733942093570302E-2</v>
      </c>
      <c r="AE13" s="14"/>
      <c r="AF13" s="14">
        <v>5.4470258512209803E-2</v>
      </c>
      <c r="AG13" s="14">
        <v>8.5067291467011294E-2</v>
      </c>
      <c r="AH13" s="14">
        <v>7.9448001628140294E-2</v>
      </c>
      <c r="AI13" s="14"/>
      <c r="AJ13" s="14">
        <v>2.3860795858364901E-2</v>
      </c>
      <c r="AK13" s="14">
        <v>0.144322170338373</v>
      </c>
      <c r="AL13" s="14">
        <v>7.0007910684681901E-2</v>
      </c>
      <c r="AM13" s="14">
        <v>3.40326496564985E-2</v>
      </c>
      <c r="AN13" s="14">
        <v>6.0944649614444603E-2</v>
      </c>
      <c r="AO13" s="14"/>
      <c r="AP13" s="14">
        <v>2.5385934031290702E-2</v>
      </c>
      <c r="AQ13" s="14">
        <v>0.15111774239137801</v>
      </c>
      <c r="AR13" s="14">
        <v>5.8406679276436897E-2</v>
      </c>
      <c r="AS13" s="14">
        <v>1.1868468029226699E-2</v>
      </c>
      <c r="AT13" s="14">
        <v>1.07933644875664E-2</v>
      </c>
      <c r="AU13" s="14"/>
      <c r="AV13" s="14" t="s">
        <v>84</v>
      </c>
      <c r="AW13" s="14">
        <v>5.1632105231298499E-2</v>
      </c>
      <c r="AX13" s="14">
        <v>7.8382541033300196E-2</v>
      </c>
      <c r="AY13" s="14">
        <v>0.14574037030524301</v>
      </c>
      <c r="AZ13" s="14">
        <v>0.161154288231566</v>
      </c>
      <c r="BA13" s="14"/>
      <c r="BB13" s="14">
        <v>8.8384078166917901E-2</v>
      </c>
      <c r="BC13" s="14">
        <v>0</v>
      </c>
      <c r="BD13" s="14">
        <v>0</v>
      </c>
      <c r="BE13" s="14"/>
      <c r="BF13" s="14">
        <v>2.6709946266792399E-2</v>
      </c>
    </row>
    <row r="14" spans="2:58" x14ac:dyDescent="0.35">
      <c r="B14" s="15" t="s">
        <v>141</v>
      </c>
      <c r="C14" s="20">
        <v>0.123152164404999</v>
      </c>
      <c r="D14" s="20">
        <v>8.8248843182027706E-2</v>
      </c>
      <c r="E14" s="20">
        <v>0.15665320385946099</v>
      </c>
      <c r="F14" s="20"/>
      <c r="G14" s="20">
        <v>0.14916770583761099</v>
      </c>
      <c r="H14" s="20">
        <v>9.9415759826594105E-2</v>
      </c>
      <c r="I14" s="20">
        <v>0.128811687408319</v>
      </c>
      <c r="J14" s="20">
        <v>0.10755306162220001</v>
      </c>
      <c r="K14" s="20">
        <v>0.15258116676506001</v>
      </c>
      <c r="L14" s="20">
        <v>0.11346452429105799</v>
      </c>
      <c r="M14" s="20"/>
      <c r="N14" s="20">
        <v>8.6849572197771494E-2</v>
      </c>
      <c r="O14" s="20">
        <v>0.15054038916658699</v>
      </c>
      <c r="P14" s="20">
        <v>8.6723242755206098E-2</v>
      </c>
      <c r="Q14" s="20">
        <v>0.162205427066414</v>
      </c>
      <c r="R14" s="20"/>
      <c r="S14" s="20">
        <v>0.13249391126295801</v>
      </c>
      <c r="T14" s="20">
        <v>0.118221248590664</v>
      </c>
      <c r="U14" s="20">
        <v>0.13541116941373799</v>
      </c>
      <c r="V14" s="20">
        <v>0.15359982036477199</v>
      </c>
      <c r="W14" s="20">
        <v>8.6125626759960203E-2</v>
      </c>
      <c r="X14" s="20">
        <v>0.126602222800929</v>
      </c>
      <c r="Y14" s="20">
        <v>0.13850627857294401</v>
      </c>
      <c r="Z14" s="20">
        <v>0.105689182663516</v>
      </c>
      <c r="AA14" s="20">
        <v>0.105557840465731</v>
      </c>
      <c r="AB14" s="20">
        <v>0.134282514951583</v>
      </c>
      <c r="AC14" s="20">
        <v>6.4248101579434697E-2</v>
      </c>
      <c r="AD14" s="20">
        <v>0.165026474603229</v>
      </c>
      <c r="AE14" s="20"/>
      <c r="AF14" s="20">
        <v>8.8644759984790003E-2</v>
      </c>
      <c r="AG14" s="20">
        <v>0.11453573996583501</v>
      </c>
      <c r="AH14" s="20">
        <v>0.19073782734849001</v>
      </c>
      <c r="AI14" s="20"/>
      <c r="AJ14" s="20">
        <v>9.6546955526120706E-2</v>
      </c>
      <c r="AK14" s="20">
        <v>8.8921060892026102E-2</v>
      </c>
      <c r="AL14" s="20">
        <v>0.124664377960646</v>
      </c>
      <c r="AM14" s="20">
        <v>6.85766373466727E-2</v>
      </c>
      <c r="AN14" s="20">
        <v>0.22260735448216101</v>
      </c>
      <c r="AO14" s="20"/>
      <c r="AP14" s="20">
        <v>9.2605416737284896E-2</v>
      </c>
      <c r="AQ14" s="20">
        <v>7.4066793366128994E-2</v>
      </c>
      <c r="AR14" s="20">
        <v>0.113922375056178</v>
      </c>
      <c r="AS14" s="20">
        <v>5.3451672035056498E-2</v>
      </c>
      <c r="AT14" s="20">
        <v>0.34254473375584199</v>
      </c>
      <c r="AU14" s="20"/>
      <c r="AV14" s="20" t="s">
        <v>84</v>
      </c>
      <c r="AW14" s="20">
        <v>0.106301149540031</v>
      </c>
      <c r="AX14" s="20">
        <v>0.12211465712559701</v>
      </c>
      <c r="AY14" s="20">
        <v>9.3453813851874803E-2</v>
      </c>
      <c r="AZ14" s="20">
        <v>0.1238229823692</v>
      </c>
      <c r="BA14" s="20"/>
      <c r="BB14" s="20">
        <v>9.9492254486113693E-2</v>
      </c>
      <c r="BC14" s="20">
        <v>5.2000842879463403E-2</v>
      </c>
      <c r="BD14" s="20">
        <v>0.19814122967721701</v>
      </c>
      <c r="BE14" s="20"/>
      <c r="BF14" s="20">
        <v>0.10586624155680199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246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233</v>
      </c>
      <c r="C9" s="14">
        <v>7.7269856471190307E-2</v>
      </c>
      <c r="D9" s="14">
        <v>8.8123341344567604E-2</v>
      </c>
      <c r="E9" s="14">
        <v>6.6878860332171594E-2</v>
      </c>
      <c r="F9" s="14"/>
      <c r="G9" s="14">
        <v>4.8357217892754802E-2</v>
      </c>
      <c r="H9" s="14">
        <v>6.9192084522701994E-2</v>
      </c>
      <c r="I9" s="14">
        <v>7.9343857792599698E-2</v>
      </c>
      <c r="J9" s="14">
        <v>0.104596726500552</v>
      </c>
      <c r="K9" s="14">
        <v>9.9274962733722105E-2</v>
      </c>
      <c r="L9" s="14">
        <v>6.4321237412361995E-2</v>
      </c>
      <c r="M9" s="14"/>
      <c r="N9" s="14">
        <v>7.0025736278727005E-2</v>
      </c>
      <c r="O9" s="14">
        <v>5.1393175529104398E-2</v>
      </c>
      <c r="P9" s="14">
        <v>0.108869895984447</v>
      </c>
      <c r="Q9" s="14">
        <v>8.1723454006227297E-2</v>
      </c>
      <c r="R9" s="14"/>
      <c r="S9" s="14">
        <v>6.1880037301842099E-2</v>
      </c>
      <c r="T9" s="14">
        <v>7.5316676332295607E-2</v>
      </c>
      <c r="U9" s="14">
        <v>6.72293310561312E-2</v>
      </c>
      <c r="V9" s="14">
        <v>0.106456512304502</v>
      </c>
      <c r="W9" s="14">
        <v>5.7372822860556803E-2</v>
      </c>
      <c r="X9" s="14">
        <v>9.7641181021853402E-2</v>
      </c>
      <c r="Y9" s="14">
        <v>0.105834656953721</v>
      </c>
      <c r="Z9" s="14">
        <v>7.0199851252632894E-2</v>
      </c>
      <c r="AA9" s="14">
        <v>6.8628684111470606E-2</v>
      </c>
      <c r="AB9" s="14">
        <v>6.8288752183842102E-2</v>
      </c>
      <c r="AC9" s="14">
        <v>8.4577886618348794E-2</v>
      </c>
      <c r="AD9" s="14">
        <v>6.1696374091687801E-2</v>
      </c>
      <c r="AE9" s="14"/>
      <c r="AF9" s="14">
        <v>0.12902320379764001</v>
      </c>
      <c r="AG9" s="14">
        <v>4.9279074157513598E-2</v>
      </c>
      <c r="AH9" s="14">
        <v>5.13381698635232E-2</v>
      </c>
      <c r="AI9" s="14"/>
      <c r="AJ9" s="14">
        <v>0.122022004496511</v>
      </c>
      <c r="AK9" s="14">
        <v>3.0024746368171502E-2</v>
      </c>
      <c r="AL9" s="14">
        <v>2.1896314591042999E-2</v>
      </c>
      <c r="AM9" s="14">
        <v>0.19815495950147299</v>
      </c>
      <c r="AN9" s="14">
        <v>7.4255105994077295E-2</v>
      </c>
      <c r="AO9" s="14"/>
      <c r="AP9" s="14">
        <v>0.13582121880468101</v>
      </c>
      <c r="AQ9" s="14">
        <v>1.9314855394175701E-2</v>
      </c>
      <c r="AR9" s="14">
        <v>5.0697073166454498E-2</v>
      </c>
      <c r="AS9" s="14">
        <v>0.19542785486939801</v>
      </c>
      <c r="AT9" s="14">
        <v>7.5948258892597695E-2</v>
      </c>
      <c r="AU9" s="14"/>
      <c r="AV9" s="14" t="s">
        <v>84</v>
      </c>
      <c r="AW9" s="14">
        <v>9.3425179474449394E-2</v>
      </c>
      <c r="AX9" s="14">
        <v>6.9030596569012503E-2</v>
      </c>
      <c r="AY9" s="14">
        <v>3.5064090888738797E-2</v>
      </c>
      <c r="AZ9" s="14">
        <v>3.6600029205097001E-2</v>
      </c>
      <c r="BA9" s="14"/>
      <c r="BB9" s="14">
        <v>8.1457347266388602E-3</v>
      </c>
      <c r="BC9" s="14">
        <v>0.18742721464781301</v>
      </c>
      <c r="BD9" s="14">
        <v>9.6030213091305203E-2</v>
      </c>
      <c r="BE9" s="14"/>
      <c r="BF9" s="14">
        <v>9.9198602889078599E-2</v>
      </c>
    </row>
    <row r="10" spans="2:58" x14ac:dyDescent="0.35">
      <c r="B10" s="15" t="s">
        <v>234</v>
      </c>
      <c r="C10" s="14">
        <v>8.9266177192086404E-2</v>
      </c>
      <c r="D10" s="14">
        <v>9.8122197953669499E-2</v>
      </c>
      <c r="E10" s="14">
        <v>8.0864942655249905E-2</v>
      </c>
      <c r="F10" s="14"/>
      <c r="G10" s="14">
        <v>9.5790029819149899E-2</v>
      </c>
      <c r="H10" s="14">
        <v>0.101683652732177</v>
      </c>
      <c r="I10" s="14">
        <v>7.1142101072816599E-2</v>
      </c>
      <c r="J10" s="14">
        <v>0.101758461640584</v>
      </c>
      <c r="K10" s="14">
        <v>8.0834634371325098E-2</v>
      </c>
      <c r="L10" s="14">
        <v>8.5048468351685697E-2</v>
      </c>
      <c r="M10" s="14"/>
      <c r="N10" s="14">
        <v>8.5870841421860994E-2</v>
      </c>
      <c r="O10" s="14">
        <v>9.0198344528605895E-2</v>
      </c>
      <c r="P10" s="14">
        <v>7.6457192465808899E-2</v>
      </c>
      <c r="Q10" s="14">
        <v>0.102405912175871</v>
      </c>
      <c r="R10" s="14"/>
      <c r="S10" s="14">
        <v>7.7315282080781603E-2</v>
      </c>
      <c r="T10" s="14">
        <v>0.11641475531852299</v>
      </c>
      <c r="U10" s="14">
        <v>6.0540118009286201E-2</v>
      </c>
      <c r="V10" s="14">
        <v>0.12670387883393</v>
      </c>
      <c r="W10" s="14">
        <v>0.129767917902956</v>
      </c>
      <c r="X10" s="14">
        <v>8.4230521635872205E-2</v>
      </c>
      <c r="Y10" s="14">
        <v>0.105981248194467</v>
      </c>
      <c r="Z10" s="14">
        <v>7.1649224164307398E-2</v>
      </c>
      <c r="AA10" s="14">
        <v>7.36700652261401E-2</v>
      </c>
      <c r="AB10" s="14">
        <v>7.7162190391633897E-2</v>
      </c>
      <c r="AC10" s="14">
        <v>2.7948609390494601E-2</v>
      </c>
      <c r="AD10" s="14">
        <v>8.7309093968747101E-2</v>
      </c>
      <c r="AE10" s="14"/>
      <c r="AF10" s="14">
        <v>0.10654907009449199</v>
      </c>
      <c r="AG10" s="14">
        <v>7.2500241049359995E-2</v>
      </c>
      <c r="AH10" s="14">
        <v>7.4140299641504995E-2</v>
      </c>
      <c r="AI10" s="14"/>
      <c r="AJ10" s="14">
        <v>0.124746903694669</v>
      </c>
      <c r="AK10" s="14">
        <v>6.18574996294615E-2</v>
      </c>
      <c r="AL10" s="14">
        <v>6.2225025843889503E-2</v>
      </c>
      <c r="AM10" s="14">
        <v>7.4968013446844103E-2</v>
      </c>
      <c r="AN10" s="14">
        <v>9.1521340651189997E-2</v>
      </c>
      <c r="AO10" s="14"/>
      <c r="AP10" s="14">
        <v>0.150908285014074</v>
      </c>
      <c r="AQ10" s="14">
        <v>4.2429085620453E-2</v>
      </c>
      <c r="AR10" s="14">
        <v>8.7177747013985202E-2</v>
      </c>
      <c r="AS10" s="14">
        <v>0.15351570377597101</v>
      </c>
      <c r="AT10" s="14">
        <v>7.3759688113839497E-2</v>
      </c>
      <c r="AU10" s="14"/>
      <c r="AV10" s="14" t="s">
        <v>84</v>
      </c>
      <c r="AW10" s="14">
        <v>8.8632870494616697E-2</v>
      </c>
      <c r="AX10" s="14">
        <v>9.6322651323375696E-2</v>
      </c>
      <c r="AY10" s="14">
        <v>8.4276992302272397E-2</v>
      </c>
      <c r="AZ10" s="14">
        <v>7.2440094435303803E-2</v>
      </c>
      <c r="BA10" s="14"/>
      <c r="BB10" s="14">
        <v>3.4669145676295497E-2</v>
      </c>
      <c r="BC10" s="14">
        <v>0.172551511717047</v>
      </c>
      <c r="BD10" s="14">
        <v>8.1113444871200605E-2</v>
      </c>
      <c r="BE10" s="14"/>
      <c r="BF10" s="14">
        <v>0.10301799648759601</v>
      </c>
    </row>
    <row r="11" spans="2:58" x14ac:dyDescent="0.35">
      <c r="B11" s="15" t="s">
        <v>219</v>
      </c>
      <c r="C11" s="14">
        <v>0.35664132853588199</v>
      </c>
      <c r="D11" s="14">
        <v>0.35081760717024801</v>
      </c>
      <c r="E11" s="14">
        <v>0.36237019486836602</v>
      </c>
      <c r="F11" s="14"/>
      <c r="G11" s="14">
        <v>0.32142702094626302</v>
      </c>
      <c r="H11" s="14">
        <v>0.30655160228371398</v>
      </c>
      <c r="I11" s="14">
        <v>0.34695349832528299</v>
      </c>
      <c r="J11" s="14">
        <v>0.32668631371347201</v>
      </c>
      <c r="K11" s="14">
        <v>0.34686560539928102</v>
      </c>
      <c r="L11" s="14">
        <v>0.45964554102768601</v>
      </c>
      <c r="M11" s="14"/>
      <c r="N11" s="14">
        <v>0.378194206328195</v>
      </c>
      <c r="O11" s="14">
        <v>0.36299900024816001</v>
      </c>
      <c r="P11" s="14">
        <v>0.366246036248289</v>
      </c>
      <c r="Q11" s="14">
        <v>0.322763848300607</v>
      </c>
      <c r="R11" s="14"/>
      <c r="S11" s="14">
        <v>0.32845538042088501</v>
      </c>
      <c r="T11" s="14">
        <v>0.35505601350940902</v>
      </c>
      <c r="U11" s="14">
        <v>0.375343892510556</v>
      </c>
      <c r="V11" s="14">
        <v>0.30979188494458298</v>
      </c>
      <c r="W11" s="14">
        <v>0.40187424474300398</v>
      </c>
      <c r="X11" s="14">
        <v>0.31857209106441797</v>
      </c>
      <c r="Y11" s="14">
        <v>0.34190803937826802</v>
      </c>
      <c r="Z11" s="14">
        <v>0.30829778420931803</v>
      </c>
      <c r="AA11" s="14">
        <v>0.34190360344071202</v>
      </c>
      <c r="AB11" s="14">
        <v>0.43597233933076002</v>
      </c>
      <c r="AC11" s="14">
        <v>0.39413020883447702</v>
      </c>
      <c r="AD11" s="14">
        <v>0.45156256719164001</v>
      </c>
      <c r="AE11" s="14"/>
      <c r="AF11" s="14">
        <v>0.39697861367881798</v>
      </c>
      <c r="AG11" s="14">
        <v>0.343024216498797</v>
      </c>
      <c r="AH11" s="14">
        <v>0.32411010198340701</v>
      </c>
      <c r="AI11" s="14"/>
      <c r="AJ11" s="14">
        <v>0.42137509308182503</v>
      </c>
      <c r="AK11" s="14">
        <v>0.28219041318451998</v>
      </c>
      <c r="AL11" s="14">
        <v>0.35739030647589898</v>
      </c>
      <c r="AM11" s="14">
        <v>0.51425296641649498</v>
      </c>
      <c r="AN11" s="14">
        <v>0.30121037139595203</v>
      </c>
      <c r="AO11" s="14"/>
      <c r="AP11" s="14">
        <v>0.43571093404408001</v>
      </c>
      <c r="AQ11" s="14">
        <v>0.26862332982201698</v>
      </c>
      <c r="AR11" s="14">
        <v>0.38453594245247802</v>
      </c>
      <c r="AS11" s="14">
        <v>0.40680026160714799</v>
      </c>
      <c r="AT11" s="14">
        <v>0.422853226603843</v>
      </c>
      <c r="AU11" s="14"/>
      <c r="AV11" s="14" t="s">
        <v>84</v>
      </c>
      <c r="AW11" s="14">
        <v>0.346059648517548</v>
      </c>
      <c r="AX11" s="14">
        <v>0.34815524236754802</v>
      </c>
      <c r="AY11" s="14">
        <v>0.35081815731645699</v>
      </c>
      <c r="AZ11" s="14">
        <v>0.32820201724213899</v>
      </c>
      <c r="BA11" s="14"/>
      <c r="BB11" s="14">
        <v>0.32181065233703199</v>
      </c>
      <c r="BC11" s="14">
        <v>0.40887805364643498</v>
      </c>
      <c r="BD11" s="14">
        <v>0.54849530607914498</v>
      </c>
      <c r="BE11" s="14"/>
      <c r="BF11" s="14">
        <v>0.41479723577291999</v>
      </c>
    </row>
    <row r="12" spans="2:58" x14ac:dyDescent="0.35">
      <c r="B12" s="15" t="s">
        <v>235</v>
      </c>
      <c r="C12" s="14">
        <v>0.201744646121059</v>
      </c>
      <c r="D12" s="14">
        <v>0.197005059777347</v>
      </c>
      <c r="E12" s="14">
        <v>0.20605939237722001</v>
      </c>
      <c r="F12" s="14"/>
      <c r="G12" s="14">
        <v>0.266218702893533</v>
      </c>
      <c r="H12" s="14">
        <v>0.28183090453451998</v>
      </c>
      <c r="I12" s="14">
        <v>0.21094563887686199</v>
      </c>
      <c r="J12" s="14">
        <v>0.19634939487568101</v>
      </c>
      <c r="K12" s="14">
        <v>0.151087901758647</v>
      </c>
      <c r="L12" s="14">
        <v>0.124726626086772</v>
      </c>
      <c r="M12" s="14"/>
      <c r="N12" s="14">
        <v>0.215443730359793</v>
      </c>
      <c r="O12" s="14">
        <v>0.21477177006086701</v>
      </c>
      <c r="P12" s="14">
        <v>0.20098920388224301</v>
      </c>
      <c r="Q12" s="14">
        <v>0.177644166629808</v>
      </c>
      <c r="R12" s="14"/>
      <c r="S12" s="14">
        <v>0.17767905956049801</v>
      </c>
      <c r="T12" s="14">
        <v>0.184552086250269</v>
      </c>
      <c r="U12" s="14">
        <v>0.21491351440694101</v>
      </c>
      <c r="V12" s="14">
        <v>0.15952526478654999</v>
      </c>
      <c r="W12" s="14">
        <v>0.23107326431112901</v>
      </c>
      <c r="X12" s="14">
        <v>0.19940181083289499</v>
      </c>
      <c r="Y12" s="14">
        <v>0.174797072490641</v>
      </c>
      <c r="Z12" s="14">
        <v>0.31558171105359101</v>
      </c>
      <c r="AA12" s="14">
        <v>0.25433098795507902</v>
      </c>
      <c r="AB12" s="14">
        <v>0.178635538411865</v>
      </c>
      <c r="AC12" s="14">
        <v>0.23045406280230599</v>
      </c>
      <c r="AD12" s="14">
        <v>0.168027779416311</v>
      </c>
      <c r="AE12" s="14"/>
      <c r="AF12" s="14">
        <v>0.12514269455388499</v>
      </c>
      <c r="AG12" s="14">
        <v>0.246021877351315</v>
      </c>
      <c r="AH12" s="14">
        <v>0.24261922195007199</v>
      </c>
      <c r="AI12" s="14"/>
      <c r="AJ12" s="14">
        <v>0.112594833116216</v>
      </c>
      <c r="AK12" s="14">
        <v>0.323430323183519</v>
      </c>
      <c r="AL12" s="14">
        <v>0.227896912678617</v>
      </c>
      <c r="AM12" s="14">
        <v>3.40326496564985E-2</v>
      </c>
      <c r="AN12" s="14">
        <v>0.187871683152391</v>
      </c>
      <c r="AO12" s="14"/>
      <c r="AP12" s="14">
        <v>8.4100091086553697E-2</v>
      </c>
      <c r="AQ12" s="14">
        <v>0.36287594483490498</v>
      </c>
      <c r="AR12" s="14">
        <v>0.179745930097512</v>
      </c>
      <c r="AS12" s="14">
        <v>7.8573908880241405E-2</v>
      </c>
      <c r="AT12" s="14">
        <v>4.7218083809565499E-2</v>
      </c>
      <c r="AU12" s="14"/>
      <c r="AV12" s="14" t="s">
        <v>84</v>
      </c>
      <c r="AW12" s="14">
        <v>0.23250732101621999</v>
      </c>
      <c r="AX12" s="14">
        <v>0.23832821365988099</v>
      </c>
      <c r="AY12" s="14">
        <v>0.20632335161115001</v>
      </c>
      <c r="AZ12" s="14">
        <v>6.8510867496282393E-2</v>
      </c>
      <c r="BA12" s="14"/>
      <c r="BB12" s="14">
        <v>0.32972206567581103</v>
      </c>
      <c r="BC12" s="14">
        <v>6.6460824432496096E-2</v>
      </c>
      <c r="BD12" s="14">
        <v>1.3005134413527899E-2</v>
      </c>
      <c r="BE12" s="14"/>
      <c r="BF12" s="14">
        <v>0.140027169534993</v>
      </c>
    </row>
    <row r="13" spans="2:58" x14ac:dyDescent="0.35">
      <c r="B13" s="15" t="s">
        <v>236</v>
      </c>
      <c r="C13" s="14">
        <v>8.2954771425753901E-2</v>
      </c>
      <c r="D13" s="14">
        <v>0.101509817399266</v>
      </c>
      <c r="E13" s="14">
        <v>6.5045277139694394E-2</v>
      </c>
      <c r="F13" s="14"/>
      <c r="G13" s="14">
        <v>0.106257574786268</v>
      </c>
      <c r="H13" s="14">
        <v>0.120803095833546</v>
      </c>
      <c r="I13" s="14">
        <v>0.114439903862518</v>
      </c>
      <c r="J13" s="14">
        <v>9.35455806840291E-2</v>
      </c>
      <c r="K13" s="14">
        <v>3.7913331578148197E-2</v>
      </c>
      <c r="L13" s="14">
        <v>3.2748240215848802E-2</v>
      </c>
      <c r="M13" s="14"/>
      <c r="N13" s="14">
        <v>9.9613617794919507E-2</v>
      </c>
      <c r="O13" s="14">
        <v>7.9899044265570096E-2</v>
      </c>
      <c r="P13" s="14">
        <v>8.3951480081302293E-2</v>
      </c>
      <c r="Q13" s="14">
        <v>6.6859979777429704E-2</v>
      </c>
      <c r="R13" s="14"/>
      <c r="S13" s="14">
        <v>0.158987053926262</v>
      </c>
      <c r="T13" s="14">
        <v>6.0083006043766499E-2</v>
      </c>
      <c r="U13" s="14">
        <v>6.0490782205417197E-2</v>
      </c>
      <c r="V13" s="14">
        <v>7.8012426862167597E-2</v>
      </c>
      <c r="W13" s="14">
        <v>4.6504754331495299E-2</v>
      </c>
      <c r="X13" s="14">
        <v>0.10092102641308601</v>
      </c>
      <c r="Y13" s="14">
        <v>7.9210588768906395E-2</v>
      </c>
      <c r="Z13" s="14">
        <v>0.14034269867493601</v>
      </c>
      <c r="AA13" s="14">
        <v>8.2249945338552594E-2</v>
      </c>
      <c r="AB13" s="14">
        <v>2.59909519364547E-2</v>
      </c>
      <c r="AC13" s="14">
        <v>8.4971561297318698E-2</v>
      </c>
      <c r="AD13" s="14">
        <v>3.6299653871521002E-2</v>
      </c>
      <c r="AE13" s="14"/>
      <c r="AF13" s="14">
        <v>5.8087346712708599E-2</v>
      </c>
      <c r="AG13" s="14">
        <v>0.107358262506448</v>
      </c>
      <c r="AH13" s="14">
        <v>7.5746577019674396E-2</v>
      </c>
      <c r="AI13" s="14"/>
      <c r="AJ13" s="14">
        <v>3.7418500178684103E-2</v>
      </c>
      <c r="AK13" s="14">
        <v>0.163465739244577</v>
      </c>
      <c r="AL13" s="14">
        <v>4.7407600736701701E-2</v>
      </c>
      <c r="AM13" s="14">
        <v>3.3624074914001399E-2</v>
      </c>
      <c r="AN13" s="14">
        <v>6.1076924702880002E-2</v>
      </c>
      <c r="AO13" s="14"/>
      <c r="AP13" s="14">
        <v>3.3165886376799701E-2</v>
      </c>
      <c r="AQ13" s="14">
        <v>0.16912092272411999</v>
      </c>
      <c r="AR13" s="14">
        <v>4.5690758449174002E-2</v>
      </c>
      <c r="AS13" s="14">
        <v>1.2034958079964299E-2</v>
      </c>
      <c r="AT13" s="14">
        <v>5.0234704820888596E-3</v>
      </c>
      <c r="AU13" s="14"/>
      <c r="AV13" s="14" t="s">
        <v>84</v>
      </c>
      <c r="AW13" s="14">
        <v>6.7028762566173405E-2</v>
      </c>
      <c r="AX13" s="14">
        <v>7.5405529924365305E-2</v>
      </c>
      <c r="AY13" s="14">
        <v>0.17710958838239499</v>
      </c>
      <c r="AZ13" s="14">
        <v>0.244550029098585</v>
      </c>
      <c r="BA13" s="14"/>
      <c r="BB13" s="14">
        <v>0.122213416045483</v>
      </c>
      <c r="BC13" s="14">
        <v>7.7214469108885199E-3</v>
      </c>
      <c r="BD13" s="14">
        <v>1.24116388464063E-2</v>
      </c>
      <c r="BE13" s="14"/>
      <c r="BF13" s="14">
        <v>4.47488845448335E-2</v>
      </c>
    </row>
    <row r="14" spans="2:58" x14ac:dyDescent="0.35">
      <c r="B14" s="15" t="s">
        <v>141</v>
      </c>
      <c r="C14" s="20">
        <v>0.192123220254028</v>
      </c>
      <c r="D14" s="20">
        <v>0.16442197635490199</v>
      </c>
      <c r="E14" s="20">
        <v>0.21878133262729799</v>
      </c>
      <c r="F14" s="20"/>
      <c r="G14" s="20">
        <v>0.16194945366203201</v>
      </c>
      <c r="H14" s="20">
        <v>0.119938660093342</v>
      </c>
      <c r="I14" s="20">
        <v>0.17717500006992001</v>
      </c>
      <c r="J14" s="20">
        <v>0.177063522585682</v>
      </c>
      <c r="K14" s="20">
        <v>0.28402356415887697</v>
      </c>
      <c r="L14" s="20">
        <v>0.233509886905646</v>
      </c>
      <c r="M14" s="20"/>
      <c r="N14" s="20">
        <v>0.150851867816505</v>
      </c>
      <c r="O14" s="20">
        <v>0.200738665367693</v>
      </c>
      <c r="P14" s="20">
        <v>0.16348619133791001</v>
      </c>
      <c r="Q14" s="20">
        <v>0.24860263911005701</v>
      </c>
      <c r="R14" s="20"/>
      <c r="S14" s="20">
        <v>0.19568318670973101</v>
      </c>
      <c r="T14" s="20">
        <v>0.208577462545737</v>
      </c>
      <c r="U14" s="20">
        <v>0.221482361811668</v>
      </c>
      <c r="V14" s="20">
        <v>0.21951003226826801</v>
      </c>
      <c r="W14" s="20">
        <v>0.13340699585085899</v>
      </c>
      <c r="X14" s="20">
        <v>0.199233369031875</v>
      </c>
      <c r="Y14" s="20">
        <v>0.192268394213997</v>
      </c>
      <c r="Z14" s="20">
        <v>9.3928730645213995E-2</v>
      </c>
      <c r="AA14" s="20">
        <v>0.179216713928046</v>
      </c>
      <c r="AB14" s="20">
        <v>0.213950227745444</v>
      </c>
      <c r="AC14" s="20">
        <v>0.177917671057055</v>
      </c>
      <c r="AD14" s="20">
        <v>0.19510453146009299</v>
      </c>
      <c r="AE14" s="20"/>
      <c r="AF14" s="20">
        <v>0.18421907116245601</v>
      </c>
      <c r="AG14" s="20">
        <v>0.181816328436567</v>
      </c>
      <c r="AH14" s="20">
        <v>0.23204562954181901</v>
      </c>
      <c r="AI14" s="20"/>
      <c r="AJ14" s="20">
        <v>0.18184266543209501</v>
      </c>
      <c r="AK14" s="20">
        <v>0.13903127838974999</v>
      </c>
      <c r="AL14" s="20">
        <v>0.28318383967385002</v>
      </c>
      <c r="AM14" s="20">
        <v>0.14496733606468801</v>
      </c>
      <c r="AN14" s="20">
        <v>0.28406457410350999</v>
      </c>
      <c r="AO14" s="20"/>
      <c r="AP14" s="20">
        <v>0.160293584673812</v>
      </c>
      <c r="AQ14" s="20">
        <v>0.13763586160433</v>
      </c>
      <c r="AR14" s="20">
        <v>0.252152548820397</v>
      </c>
      <c r="AS14" s="20">
        <v>0.153647312787277</v>
      </c>
      <c r="AT14" s="20">
        <v>0.37519727209806603</v>
      </c>
      <c r="AU14" s="20"/>
      <c r="AV14" s="20" t="s">
        <v>84</v>
      </c>
      <c r="AW14" s="20">
        <v>0.172346217930993</v>
      </c>
      <c r="AX14" s="20">
        <v>0.17275776615581701</v>
      </c>
      <c r="AY14" s="20">
        <v>0.14640781949898701</v>
      </c>
      <c r="AZ14" s="20">
        <v>0.24969696252259299</v>
      </c>
      <c r="BA14" s="20"/>
      <c r="BB14" s="20">
        <v>0.183438985538739</v>
      </c>
      <c r="BC14" s="20">
        <v>0.15696094864532001</v>
      </c>
      <c r="BD14" s="20">
        <v>0.24894426269841499</v>
      </c>
      <c r="BE14" s="20"/>
      <c r="BF14" s="20">
        <v>0.19821011077057901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247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233</v>
      </c>
      <c r="C9" s="14">
        <v>7.5476854954411102E-2</v>
      </c>
      <c r="D9" s="14">
        <v>8.8021256189042801E-2</v>
      </c>
      <c r="E9" s="14">
        <v>6.3426154935391499E-2</v>
      </c>
      <c r="F9" s="14"/>
      <c r="G9" s="14">
        <v>3.9018437597235098E-2</v>
      </c>
      <c r="H9" s="14">
        <v>6.4778978243563698E-2</v>
      </c>
      <c r="I9" s="14">
        <v>8.8655419406126604E-2</v>
      </c>
      <c r="J9" s="14">
        <v>9.5387704088766401E-2</v>
      </c>
      <c r="K9" s="14">
        <v>0.10816250230928499</v>
      </c>
      <c r="L9" s="14">
        <v>5.9517763865460101E-2</v>
      </c>
      <c r="M9" s="14"/>
      <c r="N9" s="14">
        <v>6.3747892636560194E-2</v>
      </c>
      <c r="O9" s="14">
        <v>5.8519994317918003E-2</v>
      </c>
      <c r="P9" s="14">
        <v>0.111299850945713</v>
      </c>
      <c r="Q9" s="14">
        <v>7.3636015350055498E-2</v>
      </c>
      <c r="R9" s="14"/>
      <c r="S9" s="14">
        <v>5.7109613058296801E-2</v>
      </c>
      <c r="T9" s="14">
        <v>8.3384744288095697E-2</v>
      </c>
      <c r="U9" s="14">
        <v>5.4913522000320902E-2</v>
      </c>
      <c r="V9" s="14">
        <v>0.13293149758583001</v>
      </c>
      <c r="W9" s="14">
        <v>7.0366552168611804E-2</v>
      </c>
      <c r="X9" s="14">
        <v>8.0749825582402804E-2</v>
      </c>
      <c r="Y9" s="14">
        <v>0.11097154512311699</v>
      </c>
      <c r="Z9" s="14">
        <v>5.82746334657986E-2</v>
      </c>
      <c r="AA9" s="14">
        <v>6.3381106230692694E-2</v>
      </c>
      <c r="AB9" s="14">
        <v>4.1308761711687403E-2</v>
      </c>
      <c r="AC9" s="14">
        <v>8.3847368740571304E-2</v>
      </c>
      <c r="AD9" s="14">
        <v>6.6591806852189794E-2</v>
      </c>
      <c r="AE9" s="14"/>
      <c r="AF9" s="14">
        <v>0.13222193730752599</v>
      </c>
      <c r="AG9" s="14">
        <v>4.6410901339706198E-2</v>
      </c>
      <c r="AH9" s="14">
        <v>3.9591611550952401E-2</v>
      </c>
      <c r="AI9" s="14"/>
      <c r="AJ9" s="14">
        <v>0.127454681007172</v>
      </c>
      <c r="AK9" s="14">
        <v>2.65003124927801E-2</v>
      </c>
      <c r="AL9" s="14">
        <v>2.93955757667257E-2</v>
      </c>
      <c r="AM9" s="14">
        <v>0.19815495950147299</v>
      </c>
      <c r="AN9" s="14">
        <v>7.4600017132548893E-2</v>
      </c>
      <c r="AO9" s="14"/>
      <c r="AP9" s="14">
        <v>0.149067878123575</v>
      </c>
      <c r="AQ9" s="14">
        <v>1.89379788467882E-2</v>
      </c>
      <c r="AR9" s="14">
        <v>4.4257178839784798E-2</v>
      </c>
      <c r="AS9" s="14">
        <v>0.19446561872776599</v>
      </c>
      <c r="AT9" s="14">
        <v>5.44415116322799E-2</v>
      </c>
      <c r="AU9" s="14"/>
      <c r="AV9" s="14" t="s">
        <v>84</v>
      </c>
      <c r="AW9" s="14">
        <v>8.1178915919656897E-2</v>
      </c>
      <c r="AX9" s="14">
        <v>7.4066484768526897E-2</v>
      </c>
      <c r="AY9" s="14">
        <v>2.1583283097320601E-2</v>
      </c>
      <c r="AZ9" s="14">
        <v>3.6600029205097001E-2</v>
      </c>
      <c r="BA9" s="14"/>
      <c r="BB9" s="14">
        <v>8.1457347266388602E-3</v>
      </c>
      <c r="BC9" s="14">
        <v>0.185043404563912</v>
      </c>
      <c r="BD9" s="14">
        <v>6.9426760413409297E-2</v>
      </c>
      <c r="BE9" s="14"/>
      <c r="BF9" s="14">
        <v>9.5782920242499694E-2</v>
      </c>
    </row>
    <row r="10" spans="2:58" x14ac:dyDescent="0.35">
      <c r="B10" s="15" t="s">
        <v>234</v>
      </c>
      <c r="C10" s="14">
        <v>8.7191196692407005E-2</v>
      </c>
      <c r="D10" s="14">
        <v>9.2334722090125998E-2</v>
      </c>
      <c r="E10" s="14">
        <v>8.2416177821144201E-2</v>
      </c>
      <c r="F10" s="14"/>
      <c r="G10" s="14">
        <v>0.115151337353172</v>
      </c>
      <c r="H10" s="14">
        <v>9.7372412572146905E-2</v>
      </c>
      <c r="I10" s="14">
        <v>8.83522550456457E-2</v>
      </c>
      <c r="J10" s="14">
        <v>6.8181256387962005E-2</v>
      </c>
      <c r="K10" s="14">
        <v>9.0259705247703007E-2</v>
      </c>
      <c r="L10" s="14">
        <v>7.2798993085024799E-2</v>
      </c>
      <c r="M10" s="14"/>
      <c r="N10" s="14">
        <v>9.2662074805543004E-2</v>
      </c>
      <c r="O10" s="14">
        <v>8.1641394024795699E-2</v>
      </c>
      <c r="P10" s="14">
        <v>8.8058760003429701E-2</v>
      </c>
      <c r="Q10" s="14">
        <v>8.5419189076880606E-2</v>
      </c>
      <c r="R10" s="14"/>
      <c r="S10" s="14">
        <v>8.1789512513282106E-2</v>
      </c>
      <c r="T10" s="14">
        <v>0.11637846677604</v>
      </c>
      <c r="U10" s="14">
        <v>6.6646516397163902E-2</v>
      </c>
      <c r="V10" s="14">
        <v>7.92314930146856E-2</v>
      </c>
      <c r="W10" s="14">
        <v>0.13557798172879401</v>
      </c>
      <c r="X10" s="14">
        <v>9.4206567341366995E-2</v>
      </c>
      <c r="Y10" s="14">
        <v>7.0997988342263396E-2</v>
      </c>
      <c r="Z10" s="14">
        <v>6.2690255985915599E-2</v>
      </c>
      <c r="AA10" s="14">
        <v>7.3993909207505107E-2</v>
      </c>
      <c r="AB10" s="14">
        <v>0.110359475347147</v>
      </c>
      <c r="AC10" s="14">
        <v>3.8438986645887498E-2</v>
      </c>
      <c r="AD10" s="14">
        <v>6.6785035628515593E-2</v>
      </c>
      <c r="AE10" s="14"/>
      <c r="AF10" s="14">
        <v>0.100625748270156</v>
      </c>
      <c r="AG10" s="14">
        <v>7.5594236663272099E-2</v>
      </c>
      <c r="AH10" s="14">
        <v>7.6786769062553203E-2</v>
      </c>
      <c r="AI10" s="14"/>
      <c r="AJ10" s="14">
        <v>0.108661954731772</v>
      </c>
      <c r="AK10" s="14">
        <v>6.4671012960837201E-2</v>
      </c>
      <c r="AL10" s="14">
        <v>8.4325813215760506E-2</v>
      </c>
      <c r="AM10" s="14">
        <v>0.10958162632138101</v>
      </c>
      <c r="AN10" s="14">
        <v>0.101884745655065</v>
      </c>
      <c r="AO10" s="14"/>
      <c r="AP10" s="14">
        <v>0.144057439917567</v>
      </c>
      <c r="AQ10" s="14">
        <v>4.2815137225842799E-2</v>
      </c>
      <c r="AR10" s="14">
        <v>9.2445018240371907E-2</v>
      </c>
      <c r="AS10" s="14">
        <v>0.13168229593712599</v>
      </c>
      <c r="AT10" s="14">
        <v>6.8971699236285003E-2</v>
      </c>
      <c r="AU10" s="14"/>
      <c r="AV10" s="14" t="s">
        <v>84</v>
      </c>
      <c r="AW10" s="14">
        <v>8.3888440965389804E-2</v>
      </c>
      <c r="AX10" s="14">
        <v>9.3608910988968203E-2</v>
      </c>
      <c r="AY10" s="14">
        <v>9.3920489255079703E-2</v>
      </c>
      <c r="AZ10" s="14">
        <v>6.5608134982847996E-2</v>
      </c>
      <c r="BA10" s="14"/>
      <c r="BB10" s="14">
        <v>1.55363329276105E-2</v>
      </c>
      <c r="BC10" s="14">
        <v>0.13595934729880699</v>
      </c>
      <c r="BD10" s="14">
        <v>5.4816152828997697E-2</v>
      </c>
      <c r="BE10" s="14"/>
      <c r="BF10" s="14">
        <v>7.5434740449687399E-2</v>
      </c>
    </row>
    <row r="11" spans="2:58" x14ac:dyDescent="0.35">
      <c r="B11" s="15" t="s">
        <v>219</v>
      </c>
      <c r="C11" s="14">
        <v>0.364050730249391</v>
      </c>
      <c r="D11" s="14">
        <v>0.38135396518904002</v>
      </c>
      <c r="E11" s="14">
        <v>0.34717382926815199</v>
      </c>
      <c r="F11" s="14"/>
      <c r="G11" s="14">
        <v>0.33711347976192402</v>
      </c>
      <c r="H11" s="14">
        <v>0.29691592147060403</v>
      </c>
      <c r="I11" s="14">
        <v>0.34042781369182301</v>
      </c>
      <c r="J11" s="14">
        <v>0.36686782894506298</v>
      </c>
      <c r="K11" s="14">
        <v>0.33955151507252801</v>
      </c>
      <c r="L11" s="14">
        <v>0.46991549542552302</v>
      </c>
      <c r="M11" s="14"/>
      <c r="N11" s="14">
        <v>0.38516310081862698</v>
      </c>
      <c r="O11" s="14">
        <v>0.350816467277622</v>
      </c>
      <c r="P11" s="14">
        <v>0.38066452928481698</v>
      </c>
      <c r="Q11" s="14">
        <v>0.34503412513602699</v>
      </c>
      <c r="R11" s="14"/>
      <c r="S11" s="14">
        <v>0.33374881117600402</v>
      </c>
      <c r="T11" s="14">
        <v>0.35186171692748502</v>
      </c>
      <c r="U11" s="14">
        <v>0.35754470596661497</v>
      </c>
      <c r="V11" s="14">
        <v>0.34955566230877</v>
      </c>
      <c r="W11" s="14">
        <v>0.37611752958314598</v>
      </c>
      <c r="X11" s="14">
        <v>0.38036674060304398</v>
      </c>
      <c r="Y11" s="14">
        <v>0.35881563585739901</v>
      </c>
      <c r="Z11" s="14">
        <v>0.31537667700090599</v>
      </c>
      <c r="AA11" s="14">
        <v>0.33967322581924703</v>
      </c>
      <c r="AB11" s="14">
        <v>0.43087860298837599</v>
      </c>
      <c r="AC11" s="14">
        <v>0.418434302300075</v>
      </c>
      <c r="AD11" s="14">
        <v>0.418695104925289</v>
      </c>
      <c r="AE11" s="14"/>
      <c r="AF11" s="14">
        <v>0.41241573749833399</v>
      </c>
      <c r="AG11" s="14">
        <v>0.35542766087960298</v>
      </c>
      <c r="AH11" s="14">
        <v>0.290363544632112</v>
      </c>
      <c r="AI11" s="14"/>
      <c r="AJ11" s="14">
        <v>0.43222528141819799</v>
      </c>
      <c r="AK11" s="14">
        <v>0.30477443003397803</v>
      </c>
      <c r="AL11" s="14">
        <v>0.360908691210724</v>
      </c>
      <c r="AM11" s="14">
        <v>0.47963935354195802</v>
      </c>
      <c r="AN11" s="14">
        <v>0.26637827834824501</v>
      </c>
      <c r="AO11" s="14"/>
      <c r="AP11" s="14">
        <v>0.44240717885889103</v>
      </c>
      <c r="AQ11" s="14">
        <v>0.27598213654236697</v>
      </c>
      <c r="AR11" s="14">
        <v>0.34950318706544697</v>
      </c>
      <c r="AS11" s="14">
        <v>0.44167741803259303</v>
      </c>
      <c r="AT11" s="14">
        <v>0.41781272282420701</v>
      </c>
      <c r="AU11" s="14"/>
      <c r="AV11" s="14" t="s">
        <v>84</v>
      </c>
      <c r="AW11" s="14">
        <v>0.35070556918121598</v>
      </c>
      <c r="AX11" s="14">
        <v>0.34014848285416799</v>
      </c>
      <c r="AY11" s="14">
        <v>0.367052336572327</v>
      </c>
      <c r="AZ11" s="14">
        <v>0.40354484419087799</v>
      </c>
      <c r="BA11" s="14"/>
      <c r="BB11" s="14">
        <v>0.31578864868332301</v>
      </c>
      <c r="BC11" s="14">
        <v>0.45175274007292099</v>
      </c>
      <c r="BD11" s="14">
        <v>0.54956137678205297</v>
      </c>
      <c r="BE11" s="14"/>
      <c r="BF11" s="14">
        <v>0.42876240449157399</v>
      </c>
    </row>
    <row r="12" spans="2:58" x14ac:dyDescent="0.35">
      <c r="B12" s="15" t="s">
        <v>235</v>
      </c>
      <c r="C12" s="14">
        <v>0.19878332434925799</v>
      </c>
      <c r="D12" s="14">
        <v>0.17207520734315199</v>
      </c>
      <c r="E12" s="14">
        <v>0.22458355694072099</v>
      </c>
      <c r="F12" s="14"/>
      <c r="G12" s="14">
        <v>0.24507984267491401</v>
      </c>
      <c r="H12" s="14">
        <v>0.294188968754033</v>
      </c>
      <c r="I12" s="14">
        <v>0.202656824996058</v>
      </c>
      <c r="J12" s="14">
        <v>0.20988100092766901</v>
      </c>
      <c r="K12" s="14">
        <v>0.131154412045494</v>
      </c>
      <c r="L12" s="14">
        <v>0.123706100810123</v>
      </c>
      <c r="M12" s="14"/>
      <c r="N12" s="14">
        <v>0.21332656183971499</v>
      </c>
      <c r="O12" s="14">
        <v>0.22118125890634799</v>
      </c>
      <c r="P12" s="14">
        <v>0.16678776137118301</v>
      </c>
      <c r="Q12" s="14">
        <v>0.18954311516856201</v>
      </c>
      <c r="R12" s="14"/>
      <c r="S12" s="14">
        <v>0.187341089296402</v>
      </c>
      <c r="T12" s="14">
        <v>0.19432451787558</v>
      </c>
      <c r="U12" s="14">
        <v>0.212964807639205</v>
      </c>
      <c r="V12" s="14">
        <v>0.169851302115444</v>
      </c>
      <c r="W12" s="14">
        <v>0.26553976497154103</v>
      </c>
      <c r="X12" s="14">
        <v>0.17216400572475399</v>
      </c>
      <c r="Y12" s="14">
        <v>0.17381134506713</v>
      </c>
      <c r="Z12" s="14">
        <v>0.295166667725766</v>
      </c>
      <c r="AA12" s="14">
        <v>0.24877199033300301</v>
      </c>
      <c r="AB12" s="14">
        <v>0.14994139956902899</v>
      </c>
      <c r="AC12" s="14">
        <v>0.195682663163982</v>
      </c>
      <c r="AD12" s="14">
        <v>0.151535442250227</v>
      </c>
      <c r="AE12" s="14"/>
      <c r="AF12" s="14">
        <v>0.11987492883293099</v>
      </c>
      <c r="AG12" s="14">
        <v>0.231856538370595</v>
      </c>
      <c r="AH12" s="14">
        <v>0.28707439731203799</v>
      </c>
      <c r="AI12" s="14"/>
      <c r="AJ12" s="14">
        <v>0.12239695204480699</v>
      </c>
      <c r="AK12" s="14">
        <v>0.29353011687771702</v>
      </c>
      <c r="AL12" s="14">
        <v>0.225141205058176</v>
      </c>
      <c r="AM12" s="14">
        <v>7.7043429709476197E-2</v>
      </c>
      <c r="AN12" s="14">
        <v>0.219536233678335</v>
      </c>
      <c r="AO12" s="14"/>
      <c r="AP12" s="14">
        <v>8.1774731147098295E-2</v>
      </c>
      <c r="AQ12" s="14">
        <v>0.34693190310454902</v>
      </c>
      <c r="AR12" s="14">
        <v>0.22643869455014101</v>
      </c>
      <c r="AS12" s="14">
        <v>7.0080809991515294E-2</v>
      </c>
      <c r="AT12" s="14">
        <v>6.3302859512429796E-2</v>
      </c>
      <c r="AU12" s="14"/>
      <c r="AV12" s="14" t="s">
        <v>84</v>
      </c>
      <c r="AW12" s="14">
        <v>0.24603477462699899</v>
      </c>
      <c r="AX12" s="14">
        <v>0.23259637743936501</v>
      </c>
      <c r="AY12" s="14">
        <v>0.194771422641837</v>
      </c>
      <c r="AZ12" s="14">
        <v>0.16933701983691701</v>
      </c>
      <c r="BA12" s="14"/>
      <c r="BB12" s="14">
        <v>0.38161187314904699</v>
      </c>
      <c r="BC12" s="14">
        <v>6.7195818195336293E-2</v>
      </c>
      <c r="BD12" s="14">
        <v>2.5538169032147201E-2</v>
      </c>
      <c r="BE12" s="14"/>
      <c r="BF12" s="14">
        <v>0.16129171676903101</v>
      </c>
    </row>
    <row r="13" spans="2:58" x14ac:dyDescent="0.35">
      <c r="B13" s="15" t="s">
        <v>236</v>
      </c>
      <c r="C13" s="14">
        <v>8.6312876756684295E-2</v>
      </c>
      <c r="D13" s="14">
        <v>0.10838348084327699</v>
      </c>
      <c r="E13" s="14">
        <v>6.4973640991770207E-2</v>
      </c>
      <c r="F13" s="14"/>
      <c r="G13" s="14">
        <v>9.7685706937041802E-2</v>
      </c>
      <c r="H13" s="14">
        <v>0.119452539791274</v>
      </c>
      <c r="I13" s="14">
        <v>0.128113299906124</v>
      </c>
      <c r="J13" s="14">
        <v>9.3364839391683996E-2</v>
      </c>
      <c r="K13" s="14">
        <v>5.1109302533087597E-2</v>
      </c>
      <c r="L13" s="14">
        <v>3.5758557092078203E-2</v>
      </c>
      <c r="M13" s="14"/>
      <c r="N13" s="14">
        <v>0.102652773637112</v>
      </c>
      <c r="O13" s="14">
        <v>9.03179950366855E-2</v>
      </c>
      <c r="P13" s="14">
        <v>8.7705601163924604E-2</v>
      </c>
      <c r="Q13" s="14">
        <v>6.2917739540969297E-2</v>
      </c>
      <c r="R13" s="14"/>
      <c r="S13" s="14">
        <v>0.156306537169391</v>
      </c>
      <c r="T13" s="14">
        <v>6.4921020936429902E-2</v>
      </c>
      <c r="U13" s="14">
        <v>9.1754219017215102E-2</v>
      </c>
      <c r="V13" s="14">
        <v>6.0949328438455803E-2</v>
      </c>
      <c r="W13" s="14">
        <v>3.8636000733637599E-2</v>
      </c>
      <c r="X13" s="14">
        <v>0.107124021404021</v>
      </c>
      <c r="Y13" s="14">
        <v>6.3607895364088105E-2</v>
      </c>
      <c r="Z13" s="14">
        <v>0.13948427801775101</v>
      </c>
      <c r="AA13" s="14">
        <v>8.6706271317936207E-2</v>
      </c>
      <c r="AB13" s="14">
        <v>3.7237388032788699E-2</v>
      </c>
      <c r="AC13" s="14">
        <v>9.3245402950581993E-2</v>
      </c>
      <c r="AD13" s="14">
        <v>8.6519346580557696E-2</v>
      </c>
      <c r="AE13" s="14"/>
      <c r="AF13" s="14">
        <v>6.4145841330485898E-2</v>
      </c>
      <c r="AG13" s="14">
        <v>0.109091382743675</v>
      </c>
      <c r="AH13" s="14">
        <v>8.3253746784461402E-2</v>
      </c>
      <c r="AI13" s="14"/>
      <c r="AJ13" s="14">
        <v>3.2438421352476501E-2</v>
      </c>
      <c r="AK13" s="14">
        <v>0.177261093215069</v>
      </c>
      <c r="AL13" s="14">
        <v>6.00835917983297E-2</v>
      </c>
      <c r="AM13" s="14">
        <v>3.3624074914001399E-2</v>
      </c>
      <c r="AN13" s="14">
        <v>5.9766421141048201E-2</v>
      </c>
      <c r="AO13" s="14"/>
      <c r="AP13" s="14">
        <v>3.6541740376169099E-2</v>
      </c>
      <c r="AQ13" s="14">
        <v>0.182266050232089</v>
      </c>
      <c r="AR13" s="14">
        <v>4.1666174850325297E-2</v>
      </c>
      <c r="AS13" s="14">
        <v>1.66096278918587E-2</v>
      </c>
      <c r="AT13" s="14">
        <v>0</v>
      </c>
      <c r="AU13" s="14"/>
      <c r="AV13" s="14" t="s">
        <v>84</v>
      </c>
      <c r="AW13" s="14">
        <v>6.0607083369384501E-2</v>
      </c>
      <c r="AX13" s="14">
        <v>9.3631275568958894E-2</v>
      </c>
      <c r="AY13" s="14">
        <v>0.19267469625297401</v>
      </c>
      <c r="AZ13" s="14">
        <v>0.118402472723264</v>
      </c>
      <c r="BA13" s="14"/>
      <c r="BB13" s="14">
        <v>9.8069282655496803E-2</v>
      </c>
      <c r="BC13" s="14">
        <v>1.5965171220797901E-2</v>
      </c>
      <c r="BD13" s="14">
        <v>0</v>
      </c>
      <c r="BE13" s="14"/>
      <c r="BF13" s="14">
        <v>3.5334117027130303E-2</v>
      </c>
    </row>
    <row r="14" spans="2:58" x14ac:dyDescent="0.35">
      <c r="B14" s="15" t="s">
        <v>141</v>
      </c>
      <c r="C14" s="20">
        <v>0.18818501699784801</v>
      </c>
      <c r="D14" s="20">
        <v>0.15783136834536299</v>
      </c>
      <c r="E14" s="20">
        <v>0.217426640042822</v>
      </c>
      <c r="F14" s="20"/>
      <c r="G14" s="20">
        <v>0.16595119567571301</v>
      </c>
      <c r="H14" s="20">
        <v>0.12729117916837901</v>
      </c>
      <c r="I14" s="20">
        <v>0.15179438695422301</v>
      </c>
      <c r="J14" s="20">
        <v>0.16631737025885601</v>
      </c>
      <c r="K14" s="20">
        <v>0.27976256279190298</v>
      </c>
      <c r="L14" s="20">
        <v>0.23830308972179101</v>
      </c>
      <c r="M14" s="20"/>
      <c r="N14" s="20">
        <v>0.14244759626244299</v>
      </c>
      <c r="O14" s="20">
        <v>0.19752289043662999</v>
      </c>
      <c r="P14" s="20">
        <v>0.165483497230933</v>
      </c>
      <c r="Q14" s="20">
        <v>0.24344981572750601</v>
      </c>
      <c r="R14" s="20"/>
      <c r="S14" s="20">
        <v>0.18370443678662501</v>
      </c>
      <c r="T14" s="20">
        <v>0.18912953319636999</v>
      </c>
      <c r="U14" s="20">
        <v>0.21617622897948</v>
      </c>
      <c r="V14" s="20">
        <v>0.20748071653681499</v>
      </c>
      <c r="W14" s="20">
        <v>0.113762170814269</v>
      </c>
      <c r="X14" s="20">
        <v>0.16538883934441201</v>
      </c>
      <c r="Y14" s="20">
        <v>0.22179559024600301</v>
      </c>
      <c r="Z14" s="20">
        <v>0.12900748780386301</v>
      </c>
      <c r="AA14" s="20">
        <v>0.18747349709161501</v>
      </c>
      <c r="AB14" s="20">
        <v>0.23027437235097201</v>
      </c>
      <c r="AC14" s="20">
        <v>0.170351276198902</v>
      </c>
      <c r="AD14" s="20">
        <v>0.20987326376321999</v>
      </c>
      <c r="AE14" s="20"/>
      <c r="AF14" s="20">
        <v>0.170715806760567</v>
      </c>
      <c r="AG14" s="20">
        <v>0.181619280003149</v>
      </c>
      <c r="AH14" s="20">
        <v>0.222929930657883</v>
      </c>
      <c r="AI14" s="20"/>
      <c r="AJ14" s="20">
        <v>0.17682270944557399</v>
      </c>
      <c r="AK14" s="20">
        <v>0.13326303441961801</v>
      </c>
      <c r="AL14" s="20">
        <v>0.24014512295028401</v>
      </c>
      <c r="AM14" s="20">
        <v>0.10195655601171</v>
      </c>
      <c r="AN14" s="20">
        <v>0.27783430404475801</v>
      </c>
      <c r="AO14" s="20"/>
      <c r="AP14" s="20">
        <v>0.14615103157670001</v>
      </c>
      <c r="AQ14" s="20">
        <v>0.133066794048364</v>
      </c>
      <c r="AR14" s="20">
        <v>0.24568974645392999</v>
      </c>
      <c r="AS14" s="20">
        <v>0.14548422941914099</v>
      </c>
      <c r="AT14" s="20">
        <v>0.39547120679479802</v>
      </c>
      <c r="AU14" s="20"/>
      <c r="AV14" s="20" t="s">
        <v>84</v>
      </c>
      <c r="AW14" s="20">
        <v>0.17758521593735299</v>
      </c>
      <c r="AX14" s="20">
        <v>0.16594846838001201</v>
      </c>
      <c r="AY14" s="20">
        <v>0.12999777218046099</v>
      </c>
      <c r="AZ14" s="20">
        <v>0.206507499060996</v>
      </c>
      <c r="BA14" s="20"/>
      <c r="BB14" s="20">
        <v>0.18084812785788401</v>
      </c>
      <c r="BC14" s="20">
        <v>0.14408351864822599</v>
      </c>
      <c r="BD14" s="20">
        <v>0.30065754094339298</v>
      </c>
      <c r="BE14" s="20"/>
      <c r="BF14" s="20">
        <v>0.20339410102007699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M21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13" width="20.6328125" customWidth="1"/>
  </cols>
  <sheetData>
    <row r="2" spans="2:13" ht="40" customHeight="1" x14ac:dyDescent="0.35">
      <c r="D2" s="30" t="s">
        <v>255</v>
      </c>
      <c r="E2" s="27"/>
      <c r="F2" s="27"/>
      <c r="G2" s="27"/>
      <c r="H2" s="27"/>
      <c r="I2" s="27"/>
      <c r="J2" s="27"/>
      <c r="K2" s="27"/>
      <c r="L2" s="27"/>
      <c r="M2" s="27"/>
    </row>
    <row r="6" spans="2:13" ht="50" customHeight="1" x14ac:dyDescent="0.35">
      <c r="B6" s="17" t="s">
        <v>15</v>
      </c>
      <c r="C6" s="17" t="s">
        <v>207</v>
      </c>
      <c r="D6" s="17" t="s">
        <v>208</v>
      </c>
      <c r="E6" s="17" t="s">
        <v>209</v>
      </c>
      <c r="F6" s="17" t="s">
        <v>210</v>
      </c>
      <c r="G6" s="17" t="s">
        <v>211</v>
      </c>
      <c r="H6" s="17" t="s">
        <v>212</v>
      </c>
      <c r="I6" s="17" t="s">
        <v>213</v>
      </c>
      <c r="J6" s="17" t="s">
        <v>214</v>
      </c>
      <c r="K6" s="17" t="s">
        <v>215</v>
      </c>
      <c r="L6" s="17" t="s">
        <v>216</v>
      </c>
    </row>
    <row r="7" spans="2:13" ht="43.5" x14ac:dyDescent="0.35">
      <c r="B7" s="15" t="s">
        <v>248</v>
      </c>
      <c r="C7" s="14">
        <v>0.22304412747764299</v>
      </c>
      <c r="D7" s="14">
        <v>0.234485027445967</v>
      </c>
      <c r="E7" s="14">
        <v>0.208776197242769</v>
      </c>
      <c r="F7" s="14">
        <v>0.211300704599274</v>
      </c>
      <c r="G7" s="14">
        <v>0.20877370993111299</v>
      </c>
      <c r="H7" s="14">
        <v>0.22032575916424599</v>
      </c>
      <c r="I7" s="14">
        <v>0.25764239290969099</v>
      </c>
      <c r="J7" s="14">
        <v>0.233869417704161</v>
      </c>
      <c r="K7" s="14">
        <v>0.21107867714749501</v>
      </c>
      <c r="L7" s="14">
        <v>0.20639488529315</v>
      </c>
    </row>
    <row r="8" spans="2:13" x14ac:dyDescent="0.35">
      <c r="B8" s="15" t="s">
        <v>249</v>
      </c>
      <c r="C8" s="14">
        <v>0.121316412572502</v>
      </c>
      <c r="D8" s="14">
        <v>9.69330280697904E-2</v>
      </c>
      <c r="E8" s="14">
        <v>0.150689751717731</v>
      </c>
      <c r="F8" s="14">
        <v>9.7342442302680895E-2</v>
      </c>
      <c r="G8" s="14">
        <v>0.113680757425933</v>
      </c>
      <c r="H8" s="14">
        <v>0.132631007131645</v>
      </c>
      <c r="I8" s="14">
        <v>0.107878157415359</v>
      </c>
      <c r="J8" s="14">
        <v>0.107526224845147</v>
      </c>
      <c r="K8" s="14">
        <v>9.9493047573568194E-2</v>
      </c>
      <c r="L8" s="14">
        <v>9.7375811313252694E-2</v>
      </c>
    </row>
    <row r="9" spans="2:13" x14ac:dyDescent="0.35">
      <c r="B9" s="15" t="s">
        <v>250</v>
      </c>
      <c r="C9" s="14">
        <v>0.12775952882026101</v>
      </c>
      <c r="D9" s="14">
        <v>0.10613160287119799</v>
      </c>
      <c r="E9" s="14">
        <v>0.14363218353631199</v>
      </c>
      <c r="F9" s="14">
        <v>0.10684697607964801</v>
      </c>
      <c r="G9" s="14">
        <v>0.108104527452679</v>
      </c>
      <c r="H9" s="14">
        <v>0.12711631878455801</v>
      </c>
      <c r="I9" s="14">
        <v>9.2231828392419404E-2</v>
      </c>
      <c r="J9" s="14">
        <v>0.100453179714605</v>
      </c>
      <c r="K9" s="14">
        <v>9.5231067035299696E-2</v>
      </c>
      <c r="L9" s="14">
        <v>9.0477149364457402E-2</v>
      </c>
    </row>
    <row r="10" spans="2:13" x14ac:dyDescent="0.35">
      <c r="B10" s="15" t="s">
        <v>251</v>
      </c>
      <c r="C10" s="14">
        <v>0.21479842303397401</v>
      </c>
      <c r="D10" s="14">
        <v>0.22405806992460001</v>
      </c>
      <c r="E10" s="14">
        <v>0.21673690797505299</v>
      </c>
      <c r="F10" s="14">
        <v>0.22399743992165699</v>
      </c>
      <c r="G10" s="14">
        <v>0.235865786460247</v>
      </c>
      <c r="H10" s="14">
        <v>0.217191861338974</v>
      </c>
      <c r="I10" s="14">
        <v>0.20967437318475499</v>
      </c>
      <c r="J10" s="14">
        <v>0.214689432115685</v>
      </c>
      <c r="K10" s="14">
        <v>0.202178183658488</v>
      </c>
      <c r="L10" s="14">
        <v>0.19716698854755199</v>
      </c>
    </row>
    <row r="11" spans="2:13" x14ac:dyDescent="0.35">
      <c r="B11" s="15" t="s">
        <v>252</v>
      </c>
      <c r="C11" s="14">
        <v>0.113537016324986</v>
      </c>
      <c r="D11" s="14">
        <v>0.114124256883725</v>
      </c>
      <c r="E11" s="14">
        <v>0.107856307057887</v>
      </c>
      <c r="F11" s="14">
        <v>0.16161374704853801</v>
      </c>
      <c r="G11" s="14">
        <v>0.14546000323892599</v>
      </c>
      <c r="H11" s="14">
        <v>0.113368947397662</v>
      </c>
      <c r="I11" s="14">
        <v>0.105550368715692</v>
      </c>
      <c r="J11" s="14">
        <v>0.118202563455628</v>
      </c>
      <c r="K11" s="14">
        <v>0.10068583862642599</v>
      </c>
      <c r="L11" s="14">
        <v>0.107599106889672</v>
      </c>
    </row>
    <row r="12" spans="2:13" x14ac:dyDescent="0.35">
      <c r="B12" s="15" t="s">
        <v>253</v>
      </c>
      <c r="C12" s="14">
        <v>4.2767548320495501E-2</v>
      </c>
      <c r="D12" s="14">
        <v>4.0730522751622297E-2</v>
      </c>
      <c r="E12" s="14">
        <v>4.4543951948493102E-2</v>
      </c>
      <c r="F12" s="14">
        <v>4.9162060350927399E-2</v>
      </c>
      <c r="G12" s="14">
        <v>5.4792362403811301E-2</v>
      </c>
      <c r="H12" s="14">
        <v>4.38341441424515E-2</v>
      </c>
      <c r="I12" s="14">
        <v>3.6714236451731302E-2</v>
      </c>
      <c r="J12" s="14">
        <v>4.68384145555545E-2</v>
      </c>
      <c r="K12" s="14">
        <v>4.2310605453697303E-2</v>
      </c>
      <c r="L12" s="14">
        <v>4.67751680640889E-2</v>
      </c>
    </row>
    <row r="13" spans="2:13" x14ac:dyDescent="0.35">
      <c r="B13" s="15" t="s">
        <v>254</v>
      </c>
      <c r="C13" s="14">
        <v>2.3218523621537999E-2</v>
      </c>
      <c r="D13" s="14">
        <v>1.69464557310256E-2</v>
      </c>
      <c r="E13" s="14">
        <v>2.4146253063372002E-2</v>
      </c>
      <c r="F13" s="14">
        <v>3.4212579989985802E-2</v>
      </c>
      <c r="G13" s="14">
        <v>2.19297169105921E-2</v>
      </c>
      <c r="H13" s="14">
        <v>2.6014534257552301E-2</v>
      </c>
      <c r="I13" s="14">
        <v>1.98932608294753E-2</v>
      </c>
      <c r="J13" s="14">
        <v>2.67033436382547E-2</v>
      </c>
      <c r="K13" s="14">
        <v>2.9431443907637501E-2</v>
      </c>
      <c r="L13" s="14">
        <v>2.50717201287547E-2</v>
      </c>
    </row>
    <row r="14" spans="2:13" x14ac:dyDescent="0.35">
      <c r="B14" s="15" t="s">
        <v>97</v>
      </c>
      <c r="C14" s="14">
        <v>0.13355841982860001</v>
      </c>
      <c r="D14" s="14">
        <v>0.16659103632207201</v>
      </c>
      <c r="E14" s="14">
        <v>0.103618447458383</v>
      </c>
      <c r="F14" s="14">
        <v>0.11552404970728899</v>
      </c>
      <c r="G14" s="14">
        <v>0.11139313617669901</v>
      </c>
      <c r="H14" s="14">
        <v>0.11951742778291199</v>
      </c>
      <c r="I14" s="14">
        <v>0.17041538210087601</v>
      </c>
      <c r="J14" s="14">
        <v>0.15171742397096499</v>
      </c>
      <c r="K14" s="14">
        <v>0.21959113659738799</v>
      </c>
      <c r="L14" s="14">
        <v>0.229139170399072</v>
      </c>
    </row>
    <row r="15" spans="2:13" x14ac:dyDescent="0.35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2:13" x14ac:dyDescent="0.35">
      <c r="B16" t="s">
        <v>80</v>
      </c>
    </row>
    <row r="17" spans="2:2" x14ac:dyDescent="0.35">
      <c r="B17" t="s">
        <v>81</v>
      </c>
    </row>
    <row r="21" spans="2:2" x14ac:dyDescent="0.35">
      <c r="B21" s="8" t="str">
        <f>HYPERLINK("#'Contents'!A1", "Return to Contents")</f>
        <v>Return to Contents</v>
      </c>
    </row>
  </sheetData>
  <mergeCells count="1">
    <mergeCell ref="D2:M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BF21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256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ht="43.5" x14ac:dyDescent="0.35">
      <c r="B9" s="15" t="s">
        <v>248</v>
      </c>
      <c r="C9" s="14">
        <v>0.22304412747764299</v>
      </c>
      <c r="D9" s="14">
        <v>0.233747468929003</v>
      </c>
      <c r="E9" s="14">
        <v>0.21221811190815501</v>
      </c>
      <c r="F9" s="14"/>
      <c r="G9" s="14">
        <v>0.112493737787328</v>
      </c>
      <c r="H9" s="14">
        <v>0.13629015978356601</v>
      </c>
      <c r="I9" s="14">
        <v>0.15487438878330401</v>
      </c>
      <c r="J9" s="14">
        <v>0.24938286879760799</v>
      </c>
      <c r="K9" s="14">
        <v>0.31950756500312599</v>
      </c>
      <c r="L9" s="14">
        <v>0.33619702863557499</v>
      </c>
      <c r="M9" s="14"/>
      <c r="N9" s="14">
        <v>0.205806581074717</v>
      </c>
      <c r="O9" s="14">
        <v>0.221729921523563</v>
      </c>
      <c r="P9" s="14">
        <v>0.232217637505158</v>
      </c>
      <c r="Q9" s="14">
        <v>0.230607217514947</v>
      </c>
      <c r="R9" s="14"/>
      <c r="S9" s="14">
        <v>0.14534961805146801</v>
      </c>
      <c r="T9" s="14">
        <v>0.28290113576695303</v>
      </c>
      <c r="U9" s="14">
        <v>0.28047083783085103</v>
      </c>
      <c r="V9" s="14">
        <v>0.25632145942015799</v>
      </c>
      <c r="W9" s="14">
        <v>0.28108211479711898</v>
      </c>
      <c r="X9" s="14">
        <v>0.21600742113178101</v>
      </c>
      <c r="Y9" s="14">
        <v>0.22321465097016999</v>
      </c>
      <c r="Z9" s="14">
        <v>0.17669214600959801</v>
      </c>
      <c r="AA9" s="14">
        <v>0.181225402033033</v>
      </c>
      <c r="AB9" s="14">
        <v>0.23992190569529101</v>
      </c>
      <c r="AC9" s="14">
        <v>0.14988517098162199</v>
      </c>
      <c r="AD9" s="14">
        <v>0.245822973806919</v>
      </c>
      <c r="AE9" s="14"/>
      <c r="AF9" s="14">
        <v>0.35543685868332198</v>
      </c>
      <c r="AG9" s="14">
        <v>0.14519768126708499</v>
      </c>
      <c r="AH9" s="14">
        <v>0.17099003406070501</v>
      </c>
      <c r="AI9" s="14"/>
      <c r="AJ9" s="14">
        <v>0.37395189441424798</v>
      </c>
      <c r="AK9" s="14">
        <v>6.3003038791202198E-2</v>
      </c>
      <c r="AL9" s="14">
        <v>0.19310733263614199</v>
      </c>
      <c r="AM9" s="14">
        <v>0.51747113845913795</v>
      </c>
      <c r="AN9" s="14">
        <v>0.21701622288755301</v>
      </c>
      <c r="AO9" s="14"/>
      <c r="AP9" s="14">
        <v>0.400827042367638</v>
      </c>
      <c r="AQ9" s="14">
        <v>5.2085714486346399E-2</v>
      </c>
      <c r="AR9" s="14">
        <v>0.182313787751093</v>
      </c>
      <c r="AS9" s="14">
        <v>0.467056004773376</v>
      </c>
      <c r="AT9" s="14">
        <v>0.246103558271175</v>
      </c>
      <c r="AU9" s="14"/>
      <c r="AV9" s="14" t="s">
        <v>84</v>
      </c>
      <c r="AW9" s="14">
        <v>0.22353585634472001</v>
      </c>
      <c r="AX9" s="14">
        <v>0.173850974657319</v>
      </c>
      <c r="AY9" s="14">
        <v>0.11805082730557601</v>
      </c>
      <c r="AZ9" s="14">
        <v>0.16636311525932501</v>
      </c>
      <c r="BA9" s="14"/>
      <c r="BB9" s="14">
        <v>8.9783960166100601E-2</v>
      </c>
      <c r="BC9" s="14">
        <v>0.53321057627272805</v>
      </c>
      <c r="BD9" s="14">
        <v>0.31554972589935398</v>
      </c>
      <c r="BE9" s="14"/>
      <c r="BF9" s="14">
        <v>0.32749351003689298</v>
      </c>
    </row>
    <row r="10" spans="2:58" x14ac:dyDescent="0.35">
      <c r="B10" s="15" t="s">
        <v>249</v>
      </c>
      <c r="C10" s="14">
        <v>0.121316412572502</v>
      </c>
      <c r="D10" s="14">
        <v>0.105021054283144</v>
      </c>
      <c r="E10" s="14">
        <v>0.135677743138508</v>
      </c>
      <c r="F10" s="14"/>
      <c r="G10" s="14">
        <v>0.14528230631580999</v>
      </c>
      <c r="H10" s="14">
        <v>0.102852549319102</v>
      </c>
      <c r="I10" s="14">
        <v>0.124930414619268</v>
      </c>
      <c r="J10" s="14">
        <v>0.12618948266105301</v>
      </c>
      <c r="K10" s="14">
        <v>0.10888564613152101</v>
      </c>
      <c r="L10" s="14">
        <v>0.12182651921836</v>
      </c>
      <c r="M10" s="14"/>
      <c r="N10" s="14">
        <v>0.101592328162066</v>
      </c>
      <c r="O10" s="14">
        <v>0.115287779730483</v>
      </c>
      <c r="P10" s="14">
        <v>0.16467940022028901</v>
      </c>
      <c r="Q10" s="14">
        <v>0.110929001089901</v>
      </c>
      <c r="R10" s="14"/>
      <c r="S10" s="14">
        <v>0.137929204449485</v>
      </c>
      <c r="T10" s="14">
        <v>0.11036264699036399</v>
      </c>
      <c r="U10" s="14">
        <v>0.11506580432232701</v>
      </c>
      <c r="V10" s="14">
        <v>0.162103047638613</v>
      </c>
      <c r="W10" s="14">
        <v>0.122458233797013</v>
      </c>
      <c r="X10" s="14">
        <v>0.11236408017110899</v>
      </c>
      <c r="Y10" s="14">
        <v>0.12422092405740499</v>
      </c>
      <c r="Z10" s="14">
        <v>6.8923207770721195E-2</v>
      </c>
      <c r="AA10" s="14">
        <v>0.123036737792473</v>
      </c>
      <c r="AB10" s="14">
        <v>8.34235423540092E-2</v>
      </c>
      <c r="AC10" s="14">
        <v>0.151618697310304</v>
      </c>
      <c r="AD10" s="14">
        <v>0.127968137633548</v>
      </c>
      <c r="AE10" s="14"/>
      <c r="AF10" s="14">
        <v>0.137501405066705</v>
      </c>
      <c r="AG10" s="14">
        <v>0.1112049423066</v>
      </c>
      <c r="AH10" s="14">
        <v>8.9689990371014106E-2</v>
      </c>
      <c r="AI10" s="14"/>
      <c r="AJ10" s="14">
        <v>0.148556888894149</v>
      </c>
      <c r="AK10" s="14">
        <v>9.8238561034366997E-2</v>
      </c>
      <c r="AL10" s="14">
        <v>7.6662352611252593E-2</v>
      </c>
      <c r="AM10" s="14">
        <v>0.13247346989293701</v>
      </c>
      <c r="AN10" s="14">
        <v>0.12210143359681799</v>
      </c>
      <c r="AO10" s="14"/>
      <c r="AP10" s="14">
        <v>0.13663685478534801</v>
      </c>
      <c r="AQ10" s="14">
        <v>8.1989666810863504E-2</v>
      </c>
      <c r="AR10" s="14">
        <v>0.13698243243675801</v>
      </c>
      <c r="AS10" s="14">
        <v>0.17480000880781199</v>
      </c>
      <c r="AT10" s="14">
        <v>0.14019279218414801</v>
      </c>
      <c r="AU10" s="14"/>
      <c r="AV10" s="14" t="s">
        <v>84</v>
      </c>
      <c r="AW10" s="14">
        <v>0.13391212842110101</v>
      </c>
      <c r="AX10" s="14">
        <v>0.12842407401151901</v>
      </c>
      <c r="AY10" s="14">
        <v>0.122638173169796</v>
      </c>
      <c r="AZ10" s="14">
        <v>4.8765533821733799E-2</v>
      </c>
      <c r="BA10" s="14"/>
      <c r="BB10" s="14">
        <v>7.7017136631399002E-2</v>
      </c>
      <c r="BC10" s="14">
        <v>0.193279293045272</v>
      </c>
      <c r="BD10" s="14">
        <v>0.22768921975099499</v>
      </c>
      <c r="BE10" s="14"/>
      <c r="BF10" s="14">
        <v>0.158519552424707</v>
      </c>
    </row>
    <row r="11" spans="2:58" x14ac:dyDescent="0.35">
      <c r="B11" s="15" t="s">
        <v>250</v>
      </c>
      <c r="C11" s="14">
        <v>0.12775952882026101</v>
      </c>
      <c r="D11" s="14">
        <v>0.127461239514885</v>
      </c>
      <c r="E11" s="14">
        <v>0.12842862603394001</v>
      </c>
      <c r="F11" s="14"/>
      <c r="G11" s="14">
        <v>0.16228784240795199</v>
      </c>
      <c r="H11" s="14">
        <v>0.15720059870370801</v>
      </c>
      <c r="I11" s="14">
        <v>0.13778085610049501</v>
      </c>
      <c r="J11" s="14">
        <v>0.115396913544266</v>
      </c>
      <c r="K11" s="14">
        <v>0.102186128963052</v>
      </c>
      <c r="L11" s="14">
        <v>9.9980072381590804E-2</v>
      </c>
      <c r="M11" s="14"/>
      <c r="N11" s="14">
        <v>0.13834081754858199</v>
      </c>
      <c r="O11" s="14">
        <v>0.14827214236154301</v>
      </c>
      <c r="P11" s="14">
        <v>0.113674016997097</v>
      </c>
      <c r="Q11" s="14">
        <v>0.10586130951624199</v>
      </c>
      <c r="R11" s="14"/>
      <c r="S11" s="14">
        <v>0.12537036093619</v>
      </c>
      <c r="T11" s="14">
        <v>0.10134604341039299</v>
      </c>
      <c r="U11" s="14">
        <v>0.165208321625303</v>
      </c>
      <c r="V11" s="14">
        <v>0.121198057815929</v>
      </c>
      <c r="W11" s="14">
        <v>8.5031341908218205E-2</v>
      </c>
      <c r="X11" s="14">
        <v>0.135791076021992</v>
      </c>
      <c r="Y11" s="14">
        <v>0.139016101868219</v>
      </c>
      <c r="Z11" s="14">
        <v>0.13963763500805901</v>
      </c>
      <c r="AA11" s="14">
        <v>0.17040571241742</v>
      </c>
      <c r="AB11" s="14">
        <v>0.106358846387043</v>
      </c>
      <c r="AC11" s="14">
        <v>0.11279500201008601</v>
      </c>
      <c r="AD11" s="14">
        <v>0.13601044815597699</v>
      </c>
      <c r="AE11" s="14"/>
      <c r="AF11" s="14">
        <v>0.103417771789634</v>
      </c>
      <c r="AG11" s="14">
        <v>0.13851206685936299</v>
      </c>
      <c r="AH11" s="14">
        <v>0.11784264839166</v>
      </c>
      <c r="AI11" s="14"/>
      <c r="AJ11" s="14">
        <v>0.10285709064387399</v>
      </c>
      <c r="AK11" s="14">
        <v>0.13878906791422599</v>
      </c>
      <c r="AL11" s="14">
        <v>0.19703625003818001</v>
      </c>
      <c r="AM11" s="14">
        <v>0.18363078543534</v>
      </c>
      <c r="AN11" s="14">
        <v>7.7382296531055703E-2</v>
      </c>
      <c r="AO11" s="14"/>
      <c r="AP11" s="14">
        <v>0.121468799222071</v>
      </c>
      <c r="AQ11" s="14">
        <v>0.13216729676885</v>
      </c>
      <c r="AR11" s="14">
        <v>0.174752246215092</v>
      </c>
      <c r="AS11" s="14">
        <v>9.3460768062104002E-2</v>
      </c>
      <c r="AT11" s="14">
        <v>0.11193495492753</v>
      </c>
      <c r="AU11" s="14"/>
      <c r="AV11" s="14" t="s">
        <v>84</v>
      </c>
      <c r="AW11" s="14">
        <v>0.12587272863027699</v>
      </c>
      <c r="AX11" s="14">
        <v>0.15889512035532299</v>
      </c>
      <c r="AY11" s="14">
        <v>0.151817130273809</v>
      </c>
      <c r="AZ11" s="14">
        <v>3.9460179052275203E-2</v>
      </c>
      <c r="BA11" s="14"/>
      <c r="BB11" s="14">
        <v>9.79082094994808E-2</v>
      </c>
      <c r="BC11" s="14">
        <v>6.1610670990729699E-2</v>
      </c>
      <c r="BD11" s="14">
        <v>0.131763290108557</v>
      </c>
      <c r="BE11" s="14"/>
      <c r="BF11" s="14">
        <v>8.9742988558367306E-2</v>
      </c>
    </row>
    <row r="12" spans="2:58" x14ac:dyDescent="0.35">
      <c r="B12" s="15" t="s">
        <v>251</v>
      </c>
      <c r="C12" s="14">
        <v>0.21479842303397401</v>
      </c>
      <c r="D12" s="14">
        <v>0.214518233753176</v>
      </c>
      <c r="E12" s="14">
        <v>0.21570681919826401</v>
      </c>
      <c r="F12" s="14"/>
      <c r="G12" s="14">
        <v>0.22028360822617399</v>
      </c>
      <c r="H12" s="14">
        <v>0.24556130839385301</v>
      </c>
      <c r="I12" s="14">
        <v>0.21417739004320399</v>
      </c>
      <c r="J12" s="14">
        <v>0.218322101669428</v>
      </c>
      <c r="K12" s="14">
        <v>0.217773512136478</v>
      </c>
      <c r="L12" s="14">
        <v>0.181776718379216</v>
      </c>
      <c r="M12" s="14"/>
      <c r="N12" s="14">
        <v>0.263097770507979</v>
      </c>
      <c r="O12" s="14">
        <v>0.21376697059751201</v>
      </c>
      <c r="P12" s="14">
        <v>0.19558470174700701</v>
      </c>
      <c r="Q12" s="14">
        <v>0.18059220814367299</v>
      </c>
      <c r="R12" s="14"/>
      <c r="S12" s="14">
        <v>0.205981845834111</v>
      </c>
      <c r="T12" s="14">
        <v>0.197252811640586</v>
      </c>
      <c r="U12" s="14">
        <v>0.15729607887590699</v>
      </c>
      <c r="V12" s="14">
        <v>0.13679593647992999</v>
      </c>
      <c r="W12" s="14">
        <v>0.24658091667715501</v>
      </c>
      <c r="X12" s="14">
        <v>0.19453910240417099</v>
      </c>
      <c r="Y12" s="14">
        <v>0.221812815838345</v>
      </c>
      <c r="Z12" s="14">
        <v>0.32876028512146699</v>
      </c>
      <c r="AA12" s="14">
        <v>0.21248196960593899</v>
      </c>
      <c r="AB12" s="14">
        <v>0.28692497997569399</v>
      </c>
      <c r="AC12" s="14">
        <v>0.25812918262226697</v>
      </c>
      <c r="AD12" s="14">
        <v>0.255817100644391</v>
      </c>
      <c r="AE12" s="14"/>
      <c r="AF12" s="14">
        <v>0.14893151309783401</v>
      </c>
      <c r="AG12" s="14">
        <v>0.28150885935339698</v>
      </c>
      <c r="AH12" s="14">
        <v>0.22644504355630299</v>
      </c>
      <c r="AI12" s="14"/>
      <c r="AJ12" s="14">
        <v>0.15554623205794799</v>
      </c>
      <c r="AK12" s="14">
        <v>0.30420405904943298</v>
      </c>
      <c r="AL12" s="14">
        <v>0.228738688248348</v>
      </c>
      <c r="AM12" s="14">
        <v>3.3624074914001399E-2</v>
      </c>
      <c r="AN12" s="14">
        <v>0.158480543744006</v>
      </c>
      <c r="AO12" s="14"/>
      <c r="AP12" s="14">
        <v>0.121818768291078</v>
      </c>
      <c r="AQ12" s="14">
        <v>0.31937431198139599</v>
      </c>
      <c r="AR12" s="14">
        <v>0.23542219791691099</v>
      </c>
      <c r="AS12" s="14">
        <v>9.7939068111621799E-2</v>
      </c>
      <c r="AT12" s="14">
        <v>0.11042148511838699</v>
      </c>
      <c r="AU12" s="14"/>
      <c r="AV12" s="14" t="s">
        <v>84</v>
      </c>
      <c r="AW12" s="14">
        <v>0.234848242401824</v>
      </c>
      <c r="AX12" s="14">
        <v>0.246798267590361</v>
      </c>
      <c r="AY12" s="14">
        <v>0.21663539136860099</v>
      </c>
      <c r="AZ12" s="14">
        <v>0.30102448355809103</v>
      </c>
      <c r="BA12" s="14"/>
      <c r="BB12" s="14">
        <v>0.32521137313795401</v>
      </c>
      <c r="BC12" s="14">
        <v>7.7000254669564797E-2</v>
      </c>
      <c r="BD12" s="14">
        <v>0.116597628118385</v>
      </c>
      <c r="BE12" s="14"/>
      <c r="BF12" s="14">
        <v>0.18257857051381199</v>
      </c>
    </row>
    <row r="13" spans="2:58" x14ac:dyDescent="0.35">
      <c r="B13" s="15" t="s">
        <v>252</v>
      </c>
      <c r="C13" s="14">
        <v>0.113537016324986</v>
      </c>
      <c r="D13" s="14">
        <v>0.12469503538416001</v>
      </c>
      <c r="E13" s="14">
        <v>0.102955150452355</v>
      </c>
      <c r="F13" s="14"/>
      <c r="G13" s="14">
        <v>0.15772877502458699</v>
      </c>
      <c r="H13" s="14">
        <v>0.12532467718090001</v>
      </c>
      <c r="I13" s="14">
        <v>0.14910343819251001</v>
      </c>
      <c r="J13" s="14">
        <v>0.123286998555038</v>
      </c>
      <c r="K13" s="14">
        <v>6.7403580241295794E-2</v>
      </c>
      <c r="L13" s="14">
        <v>6.8716810392765199E-2</v>
      </c>
      <c r="M13" s="14"/>
      <c r="N13" s="14">
        <v>0.11247330880318</v>
      </c>
      <c r="O13" s="14">
        <v>0.120785696642047</v>
      </c>
      <c r="P13" s="14">
        <v>9.6029424390909696E-2</v>
      </c>
      <c r="Q13" s="14">
        <v>0.12458517016904</v>
      </c>
      <c r="R13" s="14"/>
      <c r="S13" s="14">
        <v>0.14520723588304499</v>
      </c>
      <c r="T13" s="14">
        <v>0.101495219614266</v>
      </c>
      <c r="U13" s="14">
        <v>8.8957590193657898E-2</v>
      </c>
      <c r="V13" s="14">
        <v>0.109524297975721</v>
      </c>
      <c r="W13" s="14">
        <v>0.122215921050201</v>
      </c>
      <c r="X13" s="14">
        <v>0.15095517112138601</v>
      </c>
      <c r="Y13" s="14">
        <v>6.4714591039245706E-2</v>
      </c>
      <c r="Z13" s="14">
        <v>0.13223123730671199</v>
      </c>
      <c r="AA13" s="14">
        <v>0.13479992484348699</v>
      </c>
      <c r="AB13" s="14">
        <v>8.4428993917412501E-2</v>
      </c>
      <c r="AC13" s="14">
        <v>0.148285208124731</v>
      </c>
      <c r="AD13" s="14">
        <v>1.8919511891927299E-2</v>
      </c>
      <c r="AE13" s="14"/>
      <c r="AF13" s="14">
        <v>8.5890728789176904E-2</v>
      </c>
      <c r="AG13" s="14">
        <v>0.128128073454258</v>
      </c>
      <c r="AH13" s="14">
        <v>0.130169861250858</v>
      </c>
      <c r="AI13" s="14"/>
      <c r="AJ13" s="14">
        <v>6.8447870221383503E-2</v>
      </c>
      <c r="AK13" s="14">
        <v>0.17118095078239601</v>
      </c>
      <c r="AL13" s="14">
        <v>9.6611470686246897E-2</v>
      </c>
      <c r="AM13" s="14">
        <v>6.6661121154417094E-2</v>
      </c>
      <c r="AN13" s="14">
        <v>0.145710718438162</v>
      </c>
      <c r="AO13" s="14"/>
      <c r="AP13" s="14">
        <v>6.6207998765719298E-2</v>
      </c>
      <c r="AQ13" s="14">
        <v>0.19567616850896899</v>
      </c>
      <c r="AR13" s="14">
        <v>8.5889523001846102E-2</v>
      </c>
      <c r="AS13" s="14">
        <v>8.36139165581615E-2</v>
      </c>
      <c r="AT13" s="14">
        <v>2.7335294853870699E-2</v>
      </c>
      <c r="AU13" s="14"/>
      <c r="AV13" s="14" t="s">
        <v>84</v>
      </c>
      <c r="AW13" s="14">
        <v>0.115630735849291</v>
      </c>
      <c r="AX13" s="14">
        <v>0.10797810933361</v>
      </c>
      <c r="AY13" s="14">
        <v>0.13962194808763201</v>
      </c>
      <c r="AZ13" s="14">
        <v>0.12766733471524899</v>
      </c>
      <c r="BA13" s="14"/>
      <c r="BB13" s="14">
        <v>0.16151380806792201</v>
      </c>
      <c r="BC13" s="14">
        <v>5.2891051246005197E-2</v>
      </c>
      <c r="BD13" s="14">
        <v>4.09593227159551E-2</v>
      </c>
      <c r="BE13" s="14"/>
      <c r="BF13" s="14">
        <v>8.1144728756825005E-2</v>
      </c>
    </row>
    <row r="14" spans="2:58" x14ac:dyDescent="0.35">
      <c r="B14" s="15" t="s">
        <v>253</v>
      </c>
      <c r="C14" s="14">
        <v>4.2767548320495501E-2</v>
      </c>
      <c r="D14" s="14">
        <v>4.71741583957914E-2</v>
      </c>
      <c r="E14" s="14">
        <v>3.8582360763448599E-2</v>
      </c>
      <c r="F14" s="14"/>
      <c r="G14" s="14">
        <v>5.4181986656294402E-2</v>
      </c>
      <c r="H14" s="14">
        <v>9.3350499269966594E-2</v>
      </c>
      <c r="I14" s="14">
        <v>5.26691982527034E-2</v>
      </c>
      <c r="J14" s="14">
        <v>2.2524219392525802E-2</v>
      </c>
      <c r="K14" s="14">
        <v>1.00023984863764E-2</v>
      </c>
      <c r="L14" s="14">
        <v>2.4538250266164699E-2</v>
      </c>
      <c r="M14" s="14"/>
      <c r="N14" s="14">
        <v>4.9755634827129899E-2</v>
      </c>
      <c r="O14" s="14">
        <v>3.6201405489140498E-2</v>
      </c>
      <c r="P14" s="14">
        <v>4.3916654689810403E-2</v>
      </c>
      <c r="Q14" s="14">
        <v>4.1806961815360699E-2</v>
      </c>
      <c r="R14" s="14"/>
      <c r="S14" s="14">
        <v>7.9536281603647299E-2</v>
      </c>
      <c r="T14" s="14">
        <v>3.4927524735277701E-2</v>
      </c>
      <c r="U14" s="14">
        <v>3.6506603820788699E-2</v>
      </c>
      <c r="V14" s="14">
        <v>3.3503461921530399E-2</v>
      </c>
      <c r="W14" s="14">
        <v>2.6901670729379299E-2</v>
      </c>
      <c r="X14" s="14">
        <v>5.2093461170041197E-2</v>
      </c>
      <c r="Y14" s="14">
        <v>4.7663597765221902E-2</v>
      </c>
      <c r="Z14" s="14">
        <v>6.9982007331731905E-2</v>
      </c>
      <c r="AA14" s="14">
        <v>3.4446971432141101E-2</v>
      </c>
      <c r="AB14" s="14">
        <v>1.50193425246061E-2</v>
      </c>
      <c r="AC14" s="14">
        <v>3.7212284651875399E-2</v>
      </c>
      <c r="AD14" s="14">
        <v>3.2234834301614598E-2</v>
      </c>
      <c r="AE14" s="14"/>
      <c r="AF14" s="14">
        <v>3.3624021813887801E-2</v>
      </c>
      <c r="AG14" s="14">
        <v>4.5219528293113098E-2</v>
      </c>
      <c r="AH14" s="14">
        <v>4.18228319937776E-2</v>
      </c>
      <c r="AI14" s="14"/>
      <c r="AJ14" s="14">
        <v>2.1201361869927299E-2</v>
      </c>
      <c r="AK14" s="14">
        <v>7.9125225406256702E-2</v>
      </c>
      <c r="AL14" s="14">
        <v>2.369840347689E-2</v>
      </c>
      <c r="AM14" s="14">
        <v>0</v>
      </c>
      <c r="AN14" s="14">
        <v>4.3327608200024001E-2</v>
      </c>
      <c r="AO14" s="14"/>
      <c r="AP14" s="14">
        <v>2.0141594142168099E-2</v>
      </c>
      <c r="AQ14" s="14">
        <v>8.0590764021271605E-2</v>
      </c>
      <c r="AR14" s="14">
        <v>4.8127875893801103E-2</v>
      </c>
      <c r="AS14" s="14">
        <v>7.3640932812518997E-3</v>
      </c>
      <c r="AT14" s="14">
        <v>1.1269856130686E-2</v>
      </c>
      <c r="AU14" s="14"/>
      <c r="AV14" s="14" t="s">
        <v>84</v>
      </c>
      <c r="AW14" s="14">
        <v>2.53266161238111E-2</v>
      </c>
      <c r="AX14" s="14">
        <v>4.7008523870753202E-2</v>
      </c>
      <c r="AY14" s="14">
        <v>9.0276815174087394E-2</v>
      </c>
      <c r="AZ14" s="14">
        <v>0.11634718502083401</v>
      </c>
      <c r="BA14" s="14"/>
      <c r="BB14" s="14">
        <v>5.7593013553722698E-2</v>
      </c>
      <c r="BC14" s="14">
        <v>1.32703686384652E-2</v>
      </c>
      <c r="BD14" s="14">
        <v>0</v>
      </c>
      <c r="BE14" s="14"/>
      <c r="BF14" s="14">
        <v>2.76593263612635E-2</v>
      </c>
    </row>
    <row r="15" spans="2:58" x14ac:dyDescent="0.35">
      <c r="B15" s="15" t="s">
        <v>254</v>
      </c>
      <c r="C15" s="14">
        <v>2.3218523621537999E-2</v>
      </c>
      <c r="D15" s="14">
        <v>3.1155014474111401E-2</v>
      </c>
      <c r="E15" s="14">
        <v>1.5521941039936401E-2</v>
      </c>
      <c r="F15" s="14"/>
      <c r="G15" s="14">
        <v>4.7904537684770002E-2</v>
      </c>
      <c r="H15" s="14">
        <v>4.6533294645964701E-2</v>
      </c>
      <c r="I15" s="14">
        <v>2.6019546686652899E-2</v>
      </c>
      <c r="J15" s="14">
        <v>2.1745739937095401E-2</v>
      </c>
      <c r="K15" s="14">
        <v>3.5348550272857001E-3</v>
      </c>
      <c r="L15" s="14">
        <v>0</v>
      </c>
      <c r="M15" s="14"/>
      <c r="N15" s="14">
        <v>2.2670331582012E-2</v>
      </c>
      <c r="O15" s="14">
        <v>2.1318342069570201E-2</v>
      </c>
      <c r="P15" s="14">
        <v>3.2221133107675298E-2</v>
      </c>
      <c r="Q15" s="14">
        <v>1.8287293662842301E-2</v>
      </c>
      <c r="R15" s="14"/>
      <c r="S15" s="14">
        <v>3.8728554428006198E-2</v>
      </c>
      <c r="T15" s="14">
        <v>2.2041223045791002E-2</v>
      </c>
      <c r="U15" s="14">
        <v>2.6355269768602699E-2</v>
      </c>
      <c r="V15" s="14">
        <v>2.1265666153713E-2</v>
      </c>
      <c r="W15" s="14">
        <v>2.06001921976742E-2</v>
      </c>
      <c r="X15" s="14">
        <v>1.5141810069024099E-2</v>
      </c>
      <c r="Y15" s="14">
        <v>4.1328941183353798E-2</v>
      </c>
      <c r="Z15" s="14">
        <v>1.36660868826894E-2</v>
      </c>
      <c r="AA15" s="14">
        <v>1.73463828237903E-2</v>
      </c>
      <c r="AB15" s="14">
        <v>1.5928659814255501E-2</v>
      </c>
      <c r="AC15" s="14">
        <v>8.81898394483587E-3</v>
      </c>
      <c r="AD15" s="14">
        <v>1.54342882220493E-2</v>
      </c>
      <c r="AE15" s="14"/>
      <c r="AF15" s="14">
        <v>1.23798979611925E-2</v>
      </c>
      <c r="AG15" s="14">
        <v>2.3964581493481601E-2</v>
      </c>
      <c r="AH15" s="14">
        <v>3.2356929155935701E-2</v>
      </c>
      <c r="AI15" s="14"/>
      <c r="AJ15" s="14">
        <v>1.49053529231266E-2</v>
      </c>
      <c r="AK15" s="14">
        <v>4.24949930263308E-2</v>
      </c>
      <c r="AL15" s="14">
        <v>8.18689695717955E-3</v>
      </c>
      <c r="AM15" s="14">
        <v>0</v>
      </c>
      <c r="AN15" s="14">
        <v>1.70665733112099E-2</v>
      </c>
      <c r="AO15" s="14"/>
      <c r="AP15" s="14">
        <v>2.6511311957917401E-2</v>
      </c>
      <c r="AQ15" s="14">
        <v>3.9528041005651E-2</v>
      </c>
      <c r="AR15" s="14">
        <v>0</v>
      </c>
      <c r="AS15" s="14">
        <v>8.1287845915489695E-3</v>
      </c>
      <c r="AT15" s="14">
        <v>1.07934404835704E-2</v>
      </c>
      <c r="AU15" s="14"/>
      <c r="AV15" s="14" t="s">
        <v>84</v>
      </c>
      <c r="AW15" s="14">
        <v>1.55977507365715E-2</v>
      </c>
      <c r="AX15" s="14">
        <v>1.6534304051716998E-2</v>
      </c>
      <c r="AY15" s="14">
        <v>6.2279758978594099E-2</v>
      </c>
      <c r="AZ15" s="14">
        <v>3.4196299909876098E-2</v>
      </c>
      <c r="BA15" s="14"/>
      <c r="BB15" s="14">
        <v>1.6360816278613601E-2</v>
      </c>
      <c r="BC15" s="14">
        <v>7.4401203864393004E-3</v>
      </c>
      <c r="BD15" s="14">
        <v>1.24116388464063E-2</v>
      </c>
      <c r="BE15" s="14"/>
      <c r="BF15" s="14">
        <v>1.01343994312461E-2</v>
      </c>
    </row>
    <row r="16" spans="2:58" x14ac:dyDescent="0.35">
      <c r="B16" s="15" t="s">
        <v>97</v>
      </c>
      <c r="C16" s="20">
        <v>0.13355841982860001</v>
      </c>
      <c r="D16" s="20">
        <v>0.116227795265727</v>
      </c>
      <c r="E16" s="20">
        <v>0.150909247465393</v>
      </c>
      <c r="F16" s="20"/>
      <c r="G16" s="20">
        <v>9.9837205897085501E-2</v>
      </c>
      <c r="H16" s="20">
        <v>9.2886912702939001E-2</v>
      </c>
      <c r="I16" s="20">
        <v>0.14044476732186401</v>
      </c>
      <c r="J16" s="20">
        <v>0.123151675442985</v>
      </c>
      <c r="K16" s="20">
        <v>0.170706314010864</v>
      </c>
      <c r="L16" s="20">
        <v>0.16696460072632899</v>
      </c>
      <c r="M16" s="20"/>
      <c r="N16" s="20">
        <v>0.10626322749433401</v>
      </c>
      <c r="O16" s="20">
        <v>0.12263774158614101</v>
      </c>
      <c r="P16" s="20">
        <v>0.121677031342054</v>
      </c>
      <c r="Q16" s="20">
        <v>0.187330838087994</v>
      </c>
      <c r="R16" s="20"/>
      <c r="S16" s="20">
        <v>0.121896898814048</v>
      </c>
      <c r="T16" s="20">
        <v>0.14967339479637001</v>
      </c>
      <c r="U16" s="20">
        <v>0.13013949356256199</v>
      </c>
      <c r="V16" s="20">
        <v>0.159288072594405</v>
      </c>
      <c r="W16" s="20">
        <v>9.5129608843239594E-2</v>
      </c>
      <c r="X16" s="20">
        <v>0.123107877910495</v>
      </c>
      <c r="Y16" s="20">
        <v>0.13802837727803899</v>
      </c>
      <c r="Z16" s="20">
        <v>7.0107394569021E-2</v>
      </c>
      <c r="AA16" s="20">
        <v>0.126256899051717</v>
      </c>
      <c r="AB16" s="20">
        <v>0.16799372933168799</v>
      </c>
      <c r="AC16" s="20">
        <v>0.13325547035427901</v>
      </c>
      <c r="AD16" s="20">
        <v>0.16779270534357399</v>
      </c>
      <c r="AE16" s="20"/>
      <c r="AF16" s="20">
        <v>0.122817802798248</v>
      </c>
      <c r="AG16" s="20">
        <v>0.12626426697270199</v>
      </c>
      <c r="AH16" s="20">
        <v>0.190682661219747</v>
      </c>
      <c r="AI16" s="20"/>
      <c r="AJ16" s="20">
        <v>0.114533308975343</v>
      </c>
      <c r="AK16" s="20">
        <v>0.10296410399578799</v>
      </c>
      <c r="AL16" s="20">
        <v>0.17595860534576099</v>
      </c>
      <c r="AM16" s="20">
        <v>6.6139410144166799E-2</v>
      </c>
      <c r="AN16" s="20">
        <v>0.21891460329117099</v>
      </c>
      <c r="AO16" s="20"/>
      <c r="AP16" s="20">
        <v>0.10638763046805901</v>
      </c>
      <c r="AQ16" s="20">
        <v>9.8588036416651495E-2</v>
      </c>
      <c r="AR16" s="20">
        <v>0.13651193678449799</v>
      </c>
      <c r="AS16" s="20">
        <v>6.7637355814124001E-2</v>
      </c>
      <c r="AT16" s="20">
        <v>0.34194861803063198</v>
      </c>
      <c r="AU16" s="20"/>
      <c r="AV16" s="20" t="s">
        <v>84</v>
      </c>
      <c r="AW16" s="20">
        <v>0.12527594149240301</v>
      </c>
      <c r="AX16" s="20">
        <v>0.120510626129398</v>
      </c>
      <c r="AY16" s="20">
        <v>9.8679955641903599E-2</v>
      </c>
      <c r="AZ16" s="20">
        <v>0.16617586866261599</v>
      </c>
      <c r="BA16" s="20"/>
      <c r="BB16" s="20">
        <v>0.17461168266480701</v>
      </c>
      <c r="BC16" s="20">
        <v>6.1297664750795497E-2</v>
      </c>
      <c r="BD16" s="20">
        <v>0.15502917456034801</v>
      </c>
      <c r="BE16" s="20"/>
      <c r="BF16" s="20">
        <v>0.122726923916886</v>
      </c>
    </row>
    <row r="17" spans="2:2" x14ac:dyDescent="0.35">
      <c r="B17" s="16"/>
    </row>
    <row r="18" spans="2:2" x14ac:dyDescent="0.35">
      <c r="B18" t="s">
        <v>80</v>
      </c>
    </row>
    <row r="19" spans="2:2" x14ac:dyDescent="0.35">
      <c r="B19" t="s">
        <v>81</v>
      </c>
    </row>
    <row r="21" spans="2:2" x14ac:dyDescent="0.35">
      <c r="B21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BF21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257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ht="43.5" x14ac:dyDescent="0.35">
      <c r="B9" s="15" t="s">
        <v>248</v>
      </c>
      <c r="C9" s="14">
        <v>0.234485027445967</v>
      </c>
      <c r="D9" s="14">
        <v>0.241660414024713</v>
      </c>
      <c r="E9" s="14">
        <v>0.227144580929274</v>
      </c>
      <c r="F9" s="14"/>
      <c r="G9" s="14">
        <v>0.12275034320184</v>
      </c>
      <c r="H9" s="14">
        <v>0.13417967039247999</v>
      </c>
      <c r="I9" s="14">
        <v>0.16373758657954099</v>
      </c>
      <c r="J9" s="14">
        <v>0.26333128388111998</v>
      </c>
      <c r="K9" s="14">
        <v>0.34860591491437398</v>
      </c>
      <c r="L9" s="14">
        <v>0.34762065021934901</v>
      </c>
      <c r="M9" s="14"/>
      <c r="N9" s="14">
        <v>0.20652780700345599</v>
      </c>
      <c r="O9" s="14">
        <v>0.23087520188914501</v>
      </c>
      <c r="P9" s="14">
        <v>0.257526796038962</v>
      </c>
      <c r="Q9" s="14">
        <v>0.242005736549635</v>
      </c>
      <c r="R9" s="14"/>
      <c r="S9" s="14">
        <v>0.16099414261474099</v>
      </c>
      <c r="T9" s="14">
        <v>0.27511337952229797</v>
      </c>
      <c r="U9" s="14">
        <v>0.27788666386975702</v>
      </c>
      <c r="V9" s="14">
        <v>0.283989027341077</v>
      </c>
      <c r="W9" s="14">
        <v>0.23952052893655601</v>
      </c>
      <c r="X9" s="14">
        <v>0.20572560891969899</v>
      </c>
      <c r="Y9" s="14">
        <v>0.26635570155328298</v>
      </c>
      <c r="Z9" s="14">
        <v>0.246194117119554</v>
      </c>
      <c r="AA9" s="14">
        <v>0.22010360047966099</v>
      </c>
      <c r="AB9" s="14">
        <v>0.23718561942764299</v>
      </c>
      <c r="AC9" s="14">
        <v>0.16003932257718101</v>
      </c>
      <c r="AD9" s="14">
        <v>0.28131469399471898</v>
      </c>
      <c r="AE9" s="14"/>
      <c r="AF9" s="14">
        <v>0.374448646421222</v>
      </c>
      <c r="AG9" s="14">
        <v>0.15286043012037101</v>
      </c>
      <c r="AH9" s="14">
        <v>0.17107972795251999</v>
      </c>
      <c r="AI9" s="14"/>
      <c r="AJ9" s="14">
        <v>0.38616176486945902</v>
      </c>
      <c r="AK9" s="14">
        <v>7.8158086131403195E-2</v>
      </c>
      <c r="AL9" s="14">
        <v>0.198394296248362</v>
      </c>
      <c r="AM9" s="14">
        <v>0.51897746972132996</v>
      </c>
      <c r="AN9" s="14">
        <v>0.22025023537444999</v>
      </c>
      <c r="AO9" s="14"/>
      <c r="AP9" s="14">
        <v>0.38963933761935599</v>
      </c>
      <c r="AQ9" s="14">
        <v>5.5904708130754002E-2</v>
      </c>
      <c r="AR9" s="14">
        <v>0.230133944866493</v>
      </c>
      <c r="AS9" s="14">
        <v>0.50539117638172304</v>
      </c>
      <c r="AT9" s="14">
        <v>0.25773035190851001</v>
      </c>
      <c r="AU9" s="14"/>
      <c r="AV9" s="14" t="s">
        <v>84</v>
      </c>
      <c r="AW9" s="14">
        <v>0.23250325141741501</v>
      </c>
      <c r="AX9" s="14">
        <v>0.19957492288950099</v>
      </c>
      <c r="AY9" s="14">
        <v>9.2827688075639694E-2</v>
      </c>
      <c r="AZ9" s="14">
        <v>0.19992788151138599</v>
      </c>
      <c r="BA9" s="14"/>
      <c r="BB9" s="14">
        <v>7.3262516442288997E-2</v>
      </c>
      <c r="BC9" s="14">
        <v>0.61104047970915898</v>
      </c>
      <c r="BD9" s="14">
        <v>0.318305916286442</v>
      </c>
      <c r="BE9" s="14"/>
      <c r="BF9" s="14">
        <v>0.35309233083695202</v>
      </c>
    </row>
    <row r="10" spans="2:58" x14ac:dyDescent="0.35">
      <c r="B10" s="15" t="s">
        <v>249</v>
      </c>
      <c r="C10" s="14">
        <v>9.69330280697904E-2</v>
      </c>
      <c r="D10" s="14">
        <v>8.3182411701127695E-2</v>
      </c>
      <c r="E10" s="14">
        <v>0.109650781976957</v>
      </c>
      <c r="F10" s="14"/>
      <c r="G10" s="14">
        <v>0.105899423308288</v>
      </c>
      <c r="H10" s="14">
        <v>8.7633218175474495E-2</v>
      </c>
      <c r="I10" s="14">
        <v>0.108257064697543</v>
      </c>
      <c r="J10" s="14">
        <v>9.6205007985425903E-2</v>
      </c>
      <c r="K10" s="14">
        <v>0.10691903004586099</v>
      </c>
      <c r="L10" s="14">
        <v>8.32028712031289E-2</v>
      </c>
      <c r="M10" s="14"/>
      <c r="N10" s="14">
        <v>9.8663496669083403E-2</v>
      </c>
      <c r="O10" s="14">
        <v>8.4996965271775707E-2</v>
      </c>
      <c r="P10" s="14">
        <v>0.107255745475863</v>
      </c>
      <c r="Q10" s="14">
        <v>9.8258868002270502E-2</v>
      </c>
      <c r="R10" s="14"/>
      <c r="S10" s="14">
        <v>0.101980530617059</v>
      </c>
      <c r="T10" s="14">
        <v>8.5234831443360706E-2</v>
      </c>
      <c r="U10" s="14">
        <v>9.59488915796501E-2</v>
      </c>
      <c r="V10" s="14">
        <v>0.11716401654686801</v>
      </c>
      <c r="W10" s="14">
        <v>8.9020999820645E-2</v>
      </c>
      <c r="X10" s="14">
        <v>0.111663963804726</v>
      </c>
      <c r="Y10" s="14">
        <v>8.6338170417382398E-2</v>
      </c>
      <c r="Z10" s="14">
        <v>5.7150610345847702E-2</v>
      </c>
      <c r="AA10" s="14">
        <v>7.5298789213756295E-2</v>
      </c>
      <c r="AB10" s="14">
        <v>9.0615523861321198E-2</v>
      </c>
      <c r="AC10" s="14">
        <v>0.12880579816350199</v>
      </c>
      <c r="AD10" s="14">
        <v>0.16642956544694301</v>
      </c>
      <c r="AE10" s="14"/>
      <c r="AF10" s="14">
        <v>0.106632707549992</v>
      </c>
      <c r="AG10" s="14">
        <v>9.5995694457273004E-2</v>
      </c>
      <c r="AH10" s="14">
        <v>6.6382522515229206E-2</v>
      </c>
      <c r="AI10" s="14"/>
      <c r="AJ10" s="14">
        <v>0.123397252133727</v>
      </c>
      <c r="AK10" s="14">
        <v>7.6847333522846506E-2</v>
      </c>
      <c r="AL10" s="14">
        <v>6.0067159827915002E-2</v>
      </c>
      <c r="AM10" s="14">
        <v>0.130486373164411</v>
      </c>
      <c r="AN10" s="14">
        <v>6.9711042380660407E-2</v>
      </c>
      <c r="AO10" s="14"/>
      <c r="AP10" s="14">
        <v>0.13705644870223799</v>
      </c>
      <c r="AQ10" s="14">
        <v>5.8888295932284E-2</v>
      </c>
      <c r="AR10" s="14">
        <v>9.1006744021936703E-2</v>
      </c>
      <c r="AS10" s="14">
        <v>0.112423593729486</v>
      </c>
      <c r="AT10" s="14">
        <v>0.118326501811764</v>
      </c>
      <c r="AU10" s="14"/>
      <c r="AV10" s="14" t="s">
        <v>84</v>
      </c>
      <c r="AW10" s="14">
        <v>9.0021753114419095E-2</v>
      </c>
      <c r="AX10" s="14">
        <v>9.6184141509221902E-2</v>
      </c>
      <c r="AY10" s="14">
        <v>0.11653238096082499</v>
      </c>
      <c r="AZ10" s="14">
        <v>8.2330300073794493E-2</v>
      </c>
      <c r="BA10" s="14"/>
      <c r="BB10" s="14">
        <v>6.21555207215614E-2</v>
      </c>
      <c r="BC10" s="14">
        <v>9.5619204373350294E-2</v>
      </c>
      <c r="BD10" s="14">
        <v>0.19982920899704901</v>
      </c>
      <c r="BE10" s="14"/>
      <c r="BF10" s="14">
        <v>0.11107194688628599</v>
      </c>
    </row>
    <row r="11" spans="2:58" x14ac:dyDescent="0.35">
      <c r="B11" s="15" t="s">
        <v>250</v>
      </c>
      <c r="C11" s="14">
        <v>0.10613160287119799</v>
      </c>
      <c r="D11" s="14">
        <v>0.10751775493423101</v>
      </c>
      <c r="E11" s="14">
        <v>0.105088762895048</v>
      </c>
      <c r="F11" s="14"/>
      <c r="G11" s="14">
        <v>0.15117407053589399</v>
      </c>
      <c r="H11" s="14">
        <v>0.11325093992907199</v>
      </c>
      <c r="I11" s="14">
        <v>9.7572994335977603E-2</v>
      </c>
      <c r="J11" s="14">
        <v>0.107447793782198</v>
      </c>
      <c r="K11" s="14">
        <v>5.5194929472549198E-2</v>
      </c>
      <c r="L11" s="14">
        <v>0.11050284561305</v>
      </c>
      <c r="M11" s="14"/>
      <c r="N11" s="14">
        <v>0.11952154875962499</v>
      </c>
      <c r="O11" s="14">
        <v>0.108575142149221</v>
      </c>
      <c r="P11" s="14">
        <v>0.106962073975726</v>
      </c>
      <c r="Q11" s="14">
        <v>9.0277067771915895E-2</v>
      </c>
      <c r="R11" s="14"/>
      <c r="S11" s="14">
        <v>0.112227187473854</v>
      </c>
      <c r="T11" s="14">
        <v>8.59129659179865E-2</v>
      </c>
      <c r="U11" s="14">
        <v>7.7548469131736394E-2</v>
      </c>
      <c r="V11" s="14">
        <v>7.7490520338044794E-2</v>
      </c>
      <c r="W11" s="14">
        <v>0.16282766353435499</v>
      </c>
      <c r="X11" s="14">
        <v>0.13209733258415399</v>
      </c>
      <c r="Y11" s="14">
        <v>0.1039799714025</v>
      </c>
      <c r="Z11" s="14">
        <v>0.10796117704568201</v>
      </c>
      <c r="AA11" s="14">
        <v>9.6488246664566499E-2</v>
      </c>
      <c r="AB11" s="14">
        <v>0.11879013219642399</v>
      </c>
      <c r="AC11" s="14">
        <v>0.13578952094489499</v>
      </c>
      <c r="AD11" s="14">
        <v>6.7699246943978594E-2</v>
      </c>
      <c r="AE11" s="14"/>
      <c r="AF11" s="14">
        <v>8.1284189040843294E-2</v>
      </c>
      <c r="AG11" s="14">
        <v>0.12313799276816199</v>
      </c>
      <c r="AH11" s="14">
        <v>9.6540984335697799E-2</v>
      </c>
      <c r="AI11" s="14"/>
      <c r="AJ11" s="14">
        <v>7.7929780527113399E-2</v>
      </c>
      <c r="AK11" s="14">
        <v>0.112336595585141</v>
      </c>
      <c r="AL11" s="14">
        <v>0.16754864627591801</v>
      </c>
      <c r="AM11" s="14">
        <v>0.21657308784815399</v>
      </c>
      <c r="AN11" s="14">
        <v>7.5417353654971694E-2</v>
      </c>
      <c r="AO11" s="14"/>
      <c r="AP11" s="14">
        <v>8.8341070132079896E-2</v>
      </c>
      <c r="AQ11" s="14">
        <v>0.11322812746893</v>
      </c>
      <c r="AR11" s="14">
        <v>0.197224281968232</v>
      </c>
      <c r="AS11" s="14">
        <v>6.1158943042785102E-2</v>
      </c>
      <c r="AT11" s="14">
        <v>8.5261711107162297E-2</v>
      </c>
      <c r="AU11" s="14"/>
      <c r="AV11" s="14" t="s">
        <v>84</v>
      </c>
      <c r="AW11" s="14">
        <v>0.123305851847976</v>
      </c>
      <c r="AX11" s="14">
        <v>0.116704473345039</v>
      </c>
      <c r="AY11" s="14">
        <v>0.14747387999855899</v>
      </c>
      <c r="AZ11" s="14">
        <v>7.4133477094191505E-2</v>
      </c>
      <c r="BA11" s="14"/>
      <c r="BB11" s="14">
        <v>8.6872604856230495E-2</v>
      </c>
      <c r="BC11" s="14">
        <v>5.7591093274381902E-2</v>
      </c>
      <c r="BD11" s="14">
        <v>8.0727693770327499E-2</v>
      </c>
      <c r="BE11" s="14"/>
      <c r="BF11" s="14">
        <v>7.7050379244662001E-2</v>
      </c>
    </row>
    <row r="12" spans="2:58" x14ac:dyDescent="0.35">
      <c r="B12" s="15" t="s">
        <v>251</v>
      </c>
      <c r="C12" s="14">
        <v>0.22405806992460001</v>
      </c>
      <c r="D12" s="14">
        <v>0.22118520767313901</v>
      </c>
      <c r="E12" s="14">
        <v>0.226612281638434</v>
      </c>
      <c r="F12" s="14"/>
      <c r="G12" s="14">
        <v>0.27563790917942199</v>
      </c>
      <c r="H12" s="14">
        <v>0.26195152303549601</v>
      </c>
      <c r="I12" s="14">
        <v>0.248475057416947</v>
      </c>
      <c r="J12" s="14">
        <v>0.21124481246364399</v>
      </c>
      <c r="K12" s="14">
        <v>0.19793121089819499</v>
      </c>
      <c r="L12" s="14">
        <v>0.167102962082089</v>
      </c>
      <c r="M12" s="14"/>
      <c r="N12" s="14">
        <v>0.25836740951773601</v>
      </c>
      <c r="O12" s="14">
        <v>0.224881544984396</v>
      </c>
      <c r="P12" s="14">
        <v>0.204527328904269</v>
      </c>
      <c r="Q12" s="14">
        <v>0.20163179027311201</v>
      </c>
      <c r="R12" s="14"/>
      <c r="S12" s="14">
        <v>0.25771246804752002</v>
      </c>
      <c r="T12" s="14">
        <v>0.20864467143853199</v>
      </c>
      <c r="U12" s="14">
        <v>0.25459809054278099</v>
      </c>
      <c r="V12" s="14">
        <v>0.17470403372191701</v>
      </c>
      <c r="W12" s="14">
        <v>0.222434311416918</v>
      </c>
      <c r="X12" s="14">
        <v>0.17108106890063501</v>
      </c>
      <c r="Y12" s="14">
        <v>0.192562965776749</v>
      </c>
      <c r="Z12" s="14">
        <v>0.33096268090855602</v>
      </c>
      <c r="AA12" s="14">
        <v>0.23924388198051999</v>
      </c>
      <c r="AB12" s="14">
        <v>0.22190886993561401</v>
      </c>
      <c r="AC12" s="14">
        <v>0.235579610567346</v>
      </c>
      <c r="AD12" s="14">
        <v>0.23661833007712499</v>
      </c>
      <c r="AE12" s="14"/>
      <c r="AF12" s="14">
        <v>0.16566989690908401</v>
      </c>
      <c r="AG12" s="14">
        <v>0.26497533207986801</v>
      </c>
      <c r="AH12" s="14">
        <v>0.23352086730009</v>
      </c>
      <c r="AI12" s="14"/>
      <c r="AJ12" s="14">
        <v>0.17461566509568799</v>
      </c>
      <c r="AK12" s="14">
        <v>0.32816145668426799</v>
      </c>
      <c r="AL12" s="14">
        <v>0.197605864357424</v>
      </c>
      <c r="AM12" s="14">
        <v>0</v>
      </c>
      <c r="AN12" s="14">
        <v>0.15931135041073599</v>
      </c>
      <c r="AO12" s="14"/>
      <c r="AP12" s="14">
        <v>0.13774883000464599</v>
      </c>
      <c r="AQ12" s="14">
        <v>0.33868690935469298</v>
      </c>
      <c r="AR12" s="14">
        <v>0.183124879013527</v>
      </c>
      <c r="AS12" s="14">
        <v>0.14747578883646201</v>
      </c>
      <c r="AT12" s="14">
        <v>0.11777117795542499</v>
      </c>
      <c r="AU12" s="14"/>
      <c r="AV12" s="14" t="s">
        <v>84</v>
      </c>
      <c r="AW12" s="14">
        <v>0.24247233437277399</v>
      </c>
      <c r="AX12" s="14">
        <v>0.24572945121914</v>
      </c>
      <c r="AY12" s="14">
        <v>0.26366085518578702</v>
      </c>
      <c r="AZ12" s="14">
        <v>0.15591102312499999</v>
      </c>
      <c r="BA12" s="14"/>
      <c r="BB12" s="14">
        <v>0.33829396676682899</v>
      </c>
      <c r="BC12" s="14">
        <v>0.12958553468716399</v>
      </c>
      <c r="BD12" s="14">
        <v>0.14373791534824201</v>
      </c>
      <c r="BE12" s="14"/>
      <c r="BF12" s="14">
        <v>0.20040709558480599</v>
      </c>
    </row>
    <row r="13" spans="2:58" x14ac:dyDescent="0.35">
      <c r="B13" s="15" t="s">
        <v>252</v>
      </c>
      <c r="C13" s="14">
        <v>0.114124256883725</v>
      </c>
      <c r="D13" s="14">
        <v>0.11133752372170801</v>
      </c>
      <c r="E13" s="14">
        <v>0.11718781030846701</v>
      </c>
      <c r="F13" s="14"/>
      <c r="G13" s="14">
        <v>0.13149374037088399</v>
      </c>
      <c r="H13" s="14">
        <v>0.16038365285658401</v>
      </c>
      <c r="I13" s="14">
        <v>0.14439954167972099</v>
      </c>
      <c r="J13" s="14">
        <v>0.11489906125999901</v>
      </c>
      <c r="K13" s="14">
        <v>6.4330432346118696E-2</v>
      </c>
      <c r="L13" s="14">
        <v>7.3207565246731901E-2</v>
      </c>
      <c r="M13" s="14"/>
      <c r="N13" s="14">
        <v>0.12500733741848899</v>
      </c>
      <c r="O13" s="14">
        <v>0.1174654312372</v>
      </c>
      <c r="P13" s="14">
        <v>9.9656312574559702E-2</v>
      </c>
      <c r="Q13" s="14">
        <v>0.113653287684761</v>
      </c>
      <c r="R13" s="14"/>
      <c r="S13" s="14">
        <v>0.115410753336867</v>
      </c>
      <c r="T13" s="14">
        <v>9.1407450762160503E-2</v>
      </c>
      <c r="U13" s="14">
        <v>7.0834714840389001E-2</v>
      </c>
      <c r="V13" s="14">
        <v>0.110355809593535</v>
      </c>
      <c r="W13" s="14">
        <v>9.5037716103529804E-2</v>
      </c>
      <c r="X13" s="14">
        <v>0.18536204153125399</v>
      </c>
      <c r="Y13" s="14">
        <v>0.106396346964545</v>
      </c>
      <c r="Z13" s="14">
        <v>0.10389158033377099</v>
      </c>
      <c r="AA13" s="14">
        <v>0.16223055378124601</v>
      </c>
      <c r="AB13" s="14">
        <v>9.9969425708374193E-2</v>
      </c>
      <c r="AC13" s="14">
        <v>0.12190824050356699</v>
      </c>
      <c r="AD13" s="14">
        <v>5.1154346193541901E-2</v>
      </c>
      <c r="AE13" s="14"/>
      <c r="AF13" s="14">
        <v>8.04627185117094E-2</v>
      </c>
      <c r="AG13" s="14">
        <v>0.13631307790191</v>
      </c>
      <c r="AH13" s="14">
        <v>0.132902993955337</v>
      </c>
      <c r="AI13" s="14"/>
      <c r="AJ13" s="14">
        <v>5.4117726216601297E-2</v>
      </c>
      <c r="AK13" s="14">
        <v>0.17273295252437601</v>
      </c>
      <c r="AL13" s="14">
        <v>0.121239245459621</v>
      </c>
      <c r="AM13" s="14">
        <v>0</v>
      </c>
      <c r="AN13" s="14">
        <v>0.152608398219227</v>
      </c>
      <c r="AO13" s="14"/>
      <c r="AP13" s="14">
        <v>6.2819169497841901E-2</v>
      </c>
      <c r="AQ13" s="14">
        <v>0.19830319606549801</v>
      </c>
      <c r="AR13" s="14">
        <v>7.1525165687259404E-2</v>
      </c>
      <c r="AS13" s="14">
        <v>5.5913894053728701E-2</v>
      </c>
      <c r="AT13" s="14">
        <v>4.2640602097599699E-2</v>
      </c>
      <c r="AU13" s="14"/>
      <c r="AV13" s="14" t="s">
        <v>84</v>
      </c>
      <c r="AW13" s="14">
        <v>0.11641936413571401</v>
      </c>
      <c r="AX13" s="14">
        <v>0.13604397451026401</v>
      </c>
      <c r="AY13" s="14">
        <v>0.13996238230567301</v>
      </c>
      <c r="AZ13" s="14">
        <v>0.15914493502641</v>
      </c>
      <c r="BA13" s="14"/>
      <c r="BB13" s="14">
        <v>0.15116220436010799</v>
      </c>
      <c r="BC13" s="14">
        <v>2.3826418851888399E-2</v>
      </c>
      <c r="BD13" s="14">
        <v>3.7822182105621098E-2</v>
      </c>
      <c r="BE13" s="14"/>
      <c r="BF13" s="14">
        <v>6.1909415420577603E-2</v>
      </c>
    </row>
    <row r="14" spans="2:58" x14ac:dyDescent="0.35">
      <c r="B14" s="15" t="s">
        <v>253</v>
      </c>
      <c r="C14" s="14">
        <v>4.0730522751622297E-2</v>
      </c>
      <c r="D14" s="14">
        <v>5.4884195060655998E-2</v>
      </c>
      <c r="E14" s="14">
        <v>2.7002696919429199E-2</v>
      </c>
      <c r="F14" s="14"/>
      <c r="G14" s="14">
        <v>6.7553624183340599E-2</v>
      </c>
      <c r="H14" s="14">
        <v>9.0596022775135204E-2</v>
      </c>
      <c r="I14" s="14">
        <v>4.2589872909345197E-2</v>
      </c>
      <c r="J14" s="14">
        <v>3.4224933946490302E-2</v>
      </c>
      <c r="K14" s="14">
        <v>1.0166053611463499E-2</v>
      </c>
      <c r="L14" s="14">
        <v>6.6915618343809597E-3</v>
      </c>
      <c r="M14" s="14"/>
      <c r="N14" s="14">
        <v>5.40112927770506E-2</v>
      </c>
      <c r="O14" s="14">
        <v>3.4926993465743503E-2</v>
      </c>
      <c r="P14" s="14">
        <v>5.1420178342263E-2</v>
      </c>
      <c r="Q14" s="14">
        <v>2.3734259589759801E-2</v>
      </c>
      <c r="R14" s="14"/>
      <c r="S14" s="14">
        <v>7.9935049224903895E-2</v>
      </c>
      <c r="T14" s="14">
        <v>4.5075112342612099E-2</v>
      </c>
      <c r="U14" s="14">
        <v>1.8285858058586901E-2</v>
      </c>
      <c r="V14" s="14">
        <v>3.3982015762100998E-2</v>
      </c>
      <c r="W14" s="14">
        <v>4.0294597678775697E-2</v>
      </c>
      <c r="X14" s="14">
        <v>4.5247604496956202E-2</v>
      </c>
      <c r="Y14" s="14">
        <v>3.4336367205044099E-2</v>
      </c>
      <c r="Z14" s="14">
        <v>3.4373424549594203E-2</v>
      </c>
      <c r="AA14" s="14">
        <v>4.4183829756138299E-2</v>
      </c>
      <c r="AB14" s="14">
        <v>1.5938894974617202E-2</v>
      </c>
      <c r="AC14" s="14">
        <v>3.6718922482319498E-2</v>
      </c>
      <c r="AD14" s="14">
        <v>0</v>
      </c>
      <c r="AE14" s="14"/>
      <c r="AF14" s="14">
        <v>3.10523226590106E-2</v>
      </c>
      <c r="AG14" s="14">
        <v>4.4702338413391503E-2</v>
      </c>
      <c r="AH14" s="14">
        <v>4.6962532668921197E-2</v>
      </c>
      <c r="AI14" s="14"/>
      <c r="AJ14" s="14">
        <v>2.5277905866987901E-2</v>
      </c>
      <c r="AK14" s="14">
        <v>6.8069594645848303E-2</v>
      </c>
      <c r="AL14" s="14">
        <v>4.3606267588275197E-2</v>
      </c>
      <c r="AM14" s="14">
        <v>3.3624074914001399E-2</v>
      </c>
      <c r="AN14" s="14">
        <v>4.1603619911987702E-2</v>
      </c>
      <c r="AO14" s="14"/>
      <c r="AP14" s="14">
        <v>2.6829421859518601E-2</v>
      </c>
      <c r="AQ14" s="14">
        <v>7.3943599768783702E-2</v>
      </c>
      <c r="AR14" s="14">
        <v>4.5788496704485003E-2</v>
      </c>
      <c r="AS14" s="14">
        <v>1.55827767189371E-2</v>
      </c>
      <c r="AT14" s="14">
        <v>0</v>
      </c>
      <c r="AU14" s="14"/>
      <c r="AV14" s="14" t="s">
        <v>84</v>
      </c>
      <c r="AW14" s="14">
        <v>2.1516767824876E-2</v>
      </c>
      <c r="AX14" s="14">
        <v>4.7951223025979602E-2</v>
      </c>
      <c r="AY14" s="14">
        <v>8.7595356128753105E-2</v>
      </c>
      <c r="AZ14" s="14">
        <v>0.12818021459672499</v>
      </c>
      <c r="BA14" s="14"/>
      <c r="BB14" s="14">
        <v>7.9107445091009795E-2</v>
      </c>
      <c r="BC14" s="14">
        <v>6.5654536713450704E-3</v>
      </c>
      <c r="BD14" s="14">
        <v>0</v>
      </c>
      <c r="BE14" s="14"/>
      <c r="BF14" s="14">
        <v>2.8774545493993699E-2</v>
      </c>
    </row>
    <row r="15" spans="2:58" x14ac:dyDescent="0.35">
      <c r="B15" s="15" t="s">
        <v>254</v>
      </c>
      <c r="C15" s="14">
        <v>1.69464557310256E-2</v>
      </c>
      <c r="D15" s="14">
        <v>2.4595247173904398E-2</v>
      </c>
      <c r="E15" s="14">
        <v>9.5128409905317693E-3</v>
      </c>
      <c r="F15" s="14"/>
      <c r="G15" s="14">
        <v>2.6781571586256599E-2</v>
      </c>
      <c r="H15" s="14">
        <v>4.0366632987921702E-2</v>
      </c>
      <c r="I15" s="14">
        <v>2.5994909860213199E-2</v>
      </c>
      <c r="J15" s="14">
        <v>8.6760721942812698E-3</v>
      </c>
      <c r="K15" s="14">
        <v>3.19258344121227E-3</v>
      </c>
      <c r="L15" s="14">
        <v>0</v>
      </c>
      <c r="M15" s="14"/>
      <c r="N15" s="14">
        <v>1.1757531810890299E-2</v>
      </c>
      <c r="O15" s="14">
        <v>1.9734271878105399E-2</v>
      </c>
      <c r="P15" s="14">
        <v>2.3198102047177999E-2</v>
      </c>
      <c r="Q15" s="14">
        <v>1.44595544322991E-2</v>
      </c>
      <c r="R15" s="14"/>
      <c r="S15" s="14">
        <v>2.6244900855238999E-2</v>
      </c>
      <c r="T15" s="14">
        <v>3.6872470833885802E-3</v>
      </c>
      <c r="U15" s="14">
        <v>3.2227544924171701E-2</v>
      </c>
      <c r="V15" s="14">
        <v>2.1519787621444401E-2</v>
      </c>
      <c r="W15" s="14">
        <v>1.39902889807601E-2</v>
      </c>
      <c r="X15" s="14">
        <v>1.5455281081624E-2</v>
      </c>
      <c r="Y15" s="14">
        <v>3.1521408169911003E-2</v>
      </c>
      <c r="Z15" s="14">
        <v>2.4602095615283901E-2</v>
      </c>
      <c r="AA15" s="14">
        <v>1.30468123357497E-2</v>
      </c>
      <c r="AB15" s="14">
        <v>5.7732090853359602E-3</v>
      </c>
      <c r="AC15" s="14">
        <v>8.81898394483587E-3</v>
      </c>
      <c r="AD15" s="14">
        <v>0</v>
      </c>
      <c r="AE15" s="14"/>
      <c r="AF15" s="14">
        <v>9.6627455483273492E-3</v>
      </c>
      <c r="AG15" s="14">
        <v>1.9664909469586E-2</v>
      </c>
      <c r="AH15" s="14">
        <v>2.3990235618841501E-2</v>
      </c>
      <c r="AI15" s="14"/>
      <c r="AJ15" s="14">
        <v>9.4300129588569901E-3</v>
      </c>
      <c r="AK15" s="14">
        <v>3.6214032772113103E-2</v>
      </c>
      <c r="AL15" s="14">
        <v>0</v>
      </c>
      <c r="AM15" s="14">
        <v>0</v>
      </c>
      <c r="AN15" s="14">
        <v>8.1992200348479597E-3</v>
      </c>
      <c r="AO15" s="14"/>
      <c r="AP15" s="14">
        <v>1.5381643952206901E-2</v>
      </c>
      <c r="AQ15" s="14">
        <v>3.0812467988151099E-2</v>
      </c>
      <c r="AR15" s="14">
        <v>7.1641260832127204E-3</v>
      </c>
      <c r="AS15" s="14">
        <v>0</v>
      </c>
      <c r="AT15" s="14">
        <v>1.14646052507464E-2</v>
      </c>
      <c r="AU15" s="14"/>
      <c r="AV15" s="14" t="s">
        <v>84</v>
      </c>
      <c r="AW15" s="14">
        <v>7.9750394733256198E-3</v>
      </c>
      <c r="AX15" s="14">
        <v>1.2360475212293101E-2</v>
      </c>
      <c r="AY15" s="14">
        <v>2.78980847121965E-2</v>
      </c>
      <c r="AZ15" s="14">
        <v>3.4196299909876098E-2</v>
      </c>
      <c r="BA15" s="14"/>
      <c r="BB15" s="14">
        <v>1.6435632240790799E-2</v>
      </c>
      <c r="BC15" s="14">
        <v>0</v>
      </c>
      <c r="BD15" s="14">
        <v>0</v>
      </c>
      <c r="BE15" s="14"/>
      <c r="BF15" s="14">
        <v>7.8908114637028307E-3</v>
      </c>
    </row>
    <row r="16" spans="2:58" x14ac:dyDescent="0.35">
      <c r="B16" s="15" t="s">
        <v>97</v>
      </c>
      <c r="C16" s="20">
        <v>0.16659103632207201</v>
      </c>
      <c r="D16" s="20">
        <v>0.15563724571052001</v>
      </c>
      <c r="E16" s="20">
        <v>0.17780024434185901</v>
      </c>
      <c r="F16" s="20"/>
      <c r="G16" s="20">
        <v>0.118709317634075</v>
      </c>
      <c r="H16" s="20">
        <v>0.111638339847836</v>
      </c>
      <c r="I16" s="20">
        <v>0.168972972520711</v>
      </c>
      <c r="J16" s="20">
        <v>0.163971034486841</v>
      </c>
      <c r="K16" s="20">
        <v>0.21365984527022699</v>
      </c>
      <c r="L16" s="20">
        <v>0.21167154380127001</v>
      </c>
      <c r="M16" s="20"/>
      <c r="N16" s="20">
        <v>0.12614357604366899</v>
      </c>
      <c r="O16" s="20">
        <v>0.178544449124413</v>
      </c>
      <c r="P16" s="20">
        <v>0.14945346264118001</v>
      </c>
      <c r="Q16" s="20">
        <v>0.215979435696247</v>
      </c>
      <c r="R16" s="20"/>
      <c r="S16" s="20">
        <v>0.145494967829817</v>
      </c>
      <c r="T16" s="20">
        <v>0.20492434148966099</v>
      </c>
      <c r="U16" s="20">
        <v>0.172669767052928</v>
      </c>
      <c r="V16" s="20">
        <v>0.18079478907501201</v>
      </c>
      <c r="W16" s="20">
        <v>0.13687389352846099</v>
      </c>
      <c r="X16" s="20">
        <v>0.13336709868095101</v>
      </c>
      <c r="Y16" s="20">
        <v>0.17850906851058601</v>
      </c>
      <c r="Z16" s="20">
        <v>9.4864314081711199E-2</v>
      </c>
      <c r="AA16" s="20">
        <v>0.14940428578836201</v>
      </c>
      <c r="AB16" s="20">
        <v>0.209818324810671</v>
      </c>
      <c r="AC16" s="20">
        <v>0.17233960081635299</v>
      </c>
      <c r="AD16" s="20">
        <v>0.19678381734369299</v>
      </c>
      <c r="AE16" s="20"/>
      <c r="AF16" s="20">
        <v>0.150786773359812</v>
      </c>
      <c r="AG16" s="20">
        <v>0.162350224789438</v>
      </c>
      <c r="AH16" s="20">
        <v>0.228620135653363</v>
      </c>
      <c r="AI16" s="20"/>
      <c r="AJ16" s="20">
        <v>0.14906989233156701</v>
      </c>
      <c r="AK16" s="20">
        <v>0.12747994813400401</v>
      </c>
      <c r="AL16" s="20">
        <v>0.21153852024248501</v>
      </c>
      <c r="AM16" s="20">
        <v>0.100338994352105</v>
      </c>
      <c r="AN16" s="20">
        <v>0.27289878001311901</v>
      </c>
      <c r="AO16" s="20"/>
      <c r="AP16" s="20">
        <v>0.14218407823211299</v>
      </c>
      <c r="AQ16" s="20">
        <v>0.130232695290907</v>
      </c>
      <c r="AR16" s="20">
        <v>0.174032361654855</v>
      </c>
      <c r="AS16" s="20">
        <v>0.102053827236878</v>
      </c>
      <c r="AT16" s="20">
        <v>0.36680504986879298</v>
      </c>
      <c r="AU16" s="20"/>
      <c r="AV16" s="20" t="s">
        <v>84</v>
      </c>
      <c r="AW16" s="20">
        <v>0.1657856378135</v>
      </c>
      <c r="AX16" s="20">
        <v>0.14545133828856099</v>
      </c>
      <c r="AY16" s="20">
        <v>0.124049372632566</v>
      </c>
      <c r="AZ16" s="20">
        <v>0.16617586866261599</v>
      </c>
      <c r="BA16" s="20"/>
      <c r="BB16" s="20">
        <v>0.192710109521182</v>
      </c>
      <c r="BC16" s="20">
        <v>7.5771815432711304E-2</v>
      </c>
      <c r="BD16" s="20">
        <v>0.219577083492319</v>
      </c>
      <c r="BE16" s="20"/>
      <c r="BF16" s="20">
        <v>0.15980347506902001</v>
      </c>
    </row>
    <row r="17" spans="2:2" x14ac:dyDescent="0.35">
      <c r="B17" s="16"/>
    </row>
    <row r="18" spans="2:2" x14ac:dyDescent="0.35">
      <c r="B18" t="s">
        <v>80</v>
      </c>
    </row>
    <row r="19" spans="2:2" x14ac:dyDescent="0.35">
      <c r="B19" t="s">
        <v>81</v>
      </c>
    </row>
    <row r="21" spans="2:2" x14ac:dyDescent="0.35">
      <c r="B21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BF21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258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ht="43.5" x14ac:dyDescent="0.35">
      <c r="B9" s="15" t="s">
        <v>248</v>
      </c>
      <c r="C9" s="14">
        <v>0.208776197242769</v>
      </c>
      <c r="D9" s="14">
        <v>0.213149887266844</v>
      </c>
      <c r="E9" s="14">
        <v>0.205113408853836</v>
      </c>
      <c r="F9" s="14"/>
      <c r="G9" s="14">
        <v>0.100240054459793</v>
      </c>
      <c r="H9" s="14">
        <v>0.12824152904903099</v>
      </c>
      <c r="I9" s="14">
        <v>0.20336341620575199</v>
      </c>
      <c r="J9" s="14">
        <v>0.22422225770267601</v>
      </c>
      <c r="K9" s="14">
        <v>0.282542435210351</v>
      </c>
      <c r="L9" s="14">
        <v>0.288669242893834</v>
      </c>
      <c r="M9" s="14"/>
      <c r="N9" s="14">
        <v>0.18065924359409299</v>
      </c>
      <c r="O9" s="14">
        <v>0.19781004881324499</v>
      </c>
      <c r="P9" s="14">
        <v>0.24721933025988899</v>
      </c>
      <c r="Q9" s="14">
        <v>0.21217407849656</v>
      </c>
      <c r="R9" s="14"/>
      <c r="S9" s="14">
        <v>0.15234762913578001</v>
      </c>
      <c r="T9" s="14">
        <v>0.26800217383508701</v>
      </c>
      <c r="U9" s="14">
        <v>0.21822121418531701</v>
      </c>
      <c r="V9" s="14">
        <v>0.25629510706432101</v>
      </c>
      <c r="W9" s="14">
        <v>0.23682049205256001</v>
      </c>
      <c r="X9" s="14">
        <v>0.18995719821509899</v>
      </c>
      <c r="Y9" s="14">
        <v>0.26027301522584501</v>
      </c>
      <c r="Z9" s="14">
        <v>0.12982610975783099</v>
      </c>
      <c r="AA9" s="14">
        <v>0.182260153928306</v>
      </c>
      <c r="AB9" s="14">
        <v>0.20024257784631899</v>
      </c>
      <c r="AC9" s="14">
        <v>0.170019352222403</v>
      </c>
      <c r="AD9" s="14">
        <v>0.194281539826412</v>
      </c>
      <c r="AE9" s="14"/>
      <c r="AF9" s="14">
        <v>0.33237287125593801</v>
      </c>
      <c r="AG9" s="14">
        <v>0.12935765388054399</v>
      </c>
      <c r="AH9" s="14">
        <v>0.189523977467428</v>
      </c>
      <c r="AI9" s="14"/>
      <c r="AJ9" s="14">
        <v>0.34611611941996301</v>
      </c>
      <c r="AK9" s="14">
        <v>5.1625008951520897E-2</v>
      </c>
      <c r="AL9" s="14">
        <v>0.18246965538611401</v>
      </c>
      <c r="AM9" s="14">
        <v>0.44840708370528498</v>
      </c>
      <c r="AN9" s="14">
        <v>0.24037838205676601</v>
      </c>
      <c r="AO9" s="14"/>
      <c r="AP9" s="14">
        <v>0.38799319376722402</v>
      </c>
      <c r="AQ9" s="14">
        <v>4.1376020393680699E-2</v>
      </c>
      <c r="AR9" s="14">
        <v>0.18307440441865999</v>
      </c>
      <c r="AS9" s="14">
        <v>0.443857730650563</v>
      </c>
      <c r="AT9" s="14">
        <v>0.24174833775275301</v>
      </c>
      <c r="AU9" s="14"/>
      <c r="AV9" s="14" t="s">
        <v>84</v>
      </c>
      <c r="AW9" s="14">
        <v>0.203078110162451</v>
      </c>
      <c r="AX9" s="14">
        <v>0.16578364620102801</v>
      </c>
      <c r="AY9" s="14">
        <v>0.10950528953652</v>
      </c>
      <c r="AZ9" s="14">
        <v>0.200206883194918</v>
      </c>
      <c r="BA9" s="14"/>
      <c r="BB9" s="14">
        <v>5.4161832315725501E-2</v>
      </c>
      <c r="BC9" s="14">
        <v>0.51133248426298605</v>
      </c>
      <c r="BD9" s="14">
        <v>0.254690755165706</v>
      </c>
      <c r="BE9" s="14"/>
      <c r="BF9" s="14">
        <v>0.29385202128750698</v>
      </c>
    </row>
    <row r="10" spans="2:58" x14ac:dyDescent="0.35">
      <c r="B10" s="15" t="s">
        <v>249</v>
      </c>
      <c r="C10" s="14">
        <v>0.150689751717731</v>
      </c>
      <c r="D10" s="14">
        <v>0.13570881572698601</v>
      </c>
      <c r="E10" s="14">
        <v>0.16385177184787</v>
      </c>
      <c r="F10" s="14"/>
      <c r="G10" s="14">
        <v>0.133770821990328</v>
      </c>
      <c r="H10" s="14">
        <v>0.10517153127762</v>
      </c>
      <c r="I10" s="14">
        <v>0.151972432553419</v>
      </c>
      <c r="J10" s="14">
        <v>0.159145756527696</v>
      </c>
      <c r="K10" s="14">
        <v>0.15707395801950899</v>
      </c>
      <c r="L10" s="14">
        <v>0.18671867342075901</v>
      </c>
      <c r="M10" s="14"/>
      <c r="N10" s="14">
        <v>0.14150209523295601</v>
      </c>
      <c r="O10" s="14">
        <v>0.16479075324204701</v>
      </c>
      <c r="P10" s="14">
        <v>0.17247240133389799</v>
      </c>
      <c r="Q10" s="14">
        <v>0.129481236314614</v>
      </c>
      <c r="R10" s="14"/>
      <c r="S10" s="14">
        <v>0.13878835996400099</v>
      </c>
      <c r="T10" s="14">
        <v>0.14824173020130299</v>
      </c>
      <c r="U10" s="14">
        <v>0.180943018510002</v>
      </c>
      <c r="V10" s="14">
        <v>0.12872517078441501</v>
      </c>
      <c r="W10" s="14">
        <v>0.15817566053711599</v>
      </c>
      <c r="X10" s="14">
        <v>0.17262949469361699</v>
      </c>
      <c r="Y10" s="14">
        <v>0.13961788198188599</v>
      </c>
      <c r="Z10" s="14">
        <v>7.08692350954577E-2</v>
      </c>
      <c r="AA10" s="14">
        <v>0.122948058530554</v>
      </c>
      <c r="AB10" s="14">
        <v>0.15900237141274801</v>
      </c>
      <c r="AC10" s="14">
        <v>0.18924415496947899</v>
      </c>
      <c r="AD10" s="14">
        <v>0.26693719108355901</v>
      </c>
      <c r="AE10" s="14"/>
      <c r="AF10" s="14">
        <v>0.18442276429214199</v>
      </c>
      <c r="AG10" s="14">
        <v>0.13940779907944501</v>
      </c>
      <c r="AH10" s="14">
        <v>0.108082944258467</v>
      </c>
      <c r="AI10" s="14"/>
      <c r="AJ10" s="14">
        <v>0.20951084688333901</v>
      </c>
      <c r="AK10" s="14">
        <v>8.1957393498339401E-2</v>
      </c>
      <c r="AL10" s="14">
        <v>0.13608113397820301</v>
      </c>
      <c r="AM10" s="14">
        <v>0.277985086536642</v>
      </c>
      <c r="AN10" s="14">
        <v>9.5853766769020701E-2</v>
      </c>
      <c r="AO10" s="14"/>
      <c r="AP10" s="14">
        <v>0.198419126337712</v>
      </c>
      <c r="AQ10" s="14">
        <v>8.6021689438416704E-2</v>
      </c>
      <c r="AR10" s="14">
        <v>0.15141925982060001</v>
      </c>
      <c r="AS10" s="14">
        <v>0.20656010228719601</v>
      </c>
      <c r="AT10" s="14">
        <v>0.234302063436995</v>
      </c>
      <c r="AU10" s="14"/>
      <c r="AV10" s="14" t="s">
        <v>84</v>
      </c>
      <c r="AW10" s="14">
        <v>0.15974889812002499</v>
      </c>
      <c r="AX10" s="14">
        <v>0.15153080778557301</v>
      </c>
      <c r="AY10" s="14">
        <v>0.15493840606860901</v>
      </c>
      <c r="AZ10" s="14">
        <v>3.9187375849969799E-2</v>
      </c>
      <c r="BA10" s="14"/>
      <c r="BB10" s="14">
        <v>0.15727798107447999</v>
      </c>
      <c r="BC10" s="14">
        <v>0.188352333799014</v>
      </c>
      <c r="BD10" s="14">
        <v>0.33624154359707897</v>
      </c>
      <c r="BE10" s="14"/>
      <c r="BF10" s="14">
        <v>0.21446024890528001</v>
      </c>
    </row>
    <row r="11" spans="2:58" x14ac:dyDescent="0.35">
      <c r="B11" s="15" t="s">
        <v>250</v>
      </c>
      <c r="C11" s="14">
        <v>0.14363218353631199</v>
      </c>
      <c r="D11" s="14">
        <v>0.13898907900238699</v>
      </c>
      <c r="E11" s="14">
        <v>0.14859916023236</v>
      </c>
      <c r="F11" s="14"/>
      <c r="G11" s="14">
        <v>0.194983776178279</v>
      </c>
      <c r="H11" s="14">
        <v>0.16304455440041399</v>
      </c>
      <c r="I11" s="14">
        <v>0.13167696976173199</v>
      </c>
      <c r="J11" s="14">
        <v>0.149623288722561</v>
      </c>
      <c r="K11" s="14">
        <v>0.140243072674271</v>
      </c>
      <c r="L11" s="14">
        <v>0.10079705135518401</v>
      </c>
      <c r="M11" s="14"/>
      <c r="N11" s="14">
        <v>0.17109718532826901</v>
      </c>
      <c r="O11" s="14">
        <v>0.14714777278961599</v>
      </c>
      <c r="P11" s="14">
        <v>0.110825190829902</v>
      </c>
      <c r="Q11" s="14">
        <v>0.139837270634186</v>
      </c>
      <c r="R11" s="14"/>
      <c r="S11" s="14">
        <v>0.12643457823675899</v>
      </c>
      <c r="T11" s="14">
        <v>0.14989008550272401</v>
      </c>
      <c r="U11" s="14">
        <v>0.126097027908945</v>
      </c>
      <c r="V11" s="14">
        <v>9.7271263395803803E-2</v>
      </c>
      <c r="W11" s="14">
        <v>0.177538400746065</v>
      </c>
      <c r="X11" s="14">
        <v>0.11957727994839799</v>
      </c>
      <c r="Y11" s="14">
        <v>0.12870032851767399</v>
      </c>
      <c r="Z11" s="14">
        <v>0.184073392826338</v>
      </c>
      <c r="AA11" s="14">
        <v>0.18389790536598399</v>
      </c>
      <c r="AB11" s="14">
        <v>0.15552763016911</v>
      </c>
      <c r="AC11" s="14">
        <v>0.131773949138448</v>
      </c>
      <c r="AD11" s="14">
        <v>0.19894530379206599</v>
      </c>
      <c r="AE11" s="14"/>
      <c r="AF11" s="14">
        <v>0.11387511261821499</v>
      </c>
      <c r="AG11" s="14">
        <v>0.177030567969861</v>
      </c>
      <c r="AH11" s="14">
        <v>8.8572047801743506E-2</v>
      </c>
      <c r="AI11" s="14"/>
      <c r="AJ11" s="14">
        <v>0.113753902425325</v>
      </c>
      <c r="AK11" s="14">
        <v>0.172087308264983</v>
      </c>
      <c r="AL11" s="14">
        <v>0.20087964140775399</v>
      </c>
      <c r="AM11" s="14">
        <v>7.1465180148979096E-2</v>
      </c>
      <c r="AN11" s="14">
        <v>0.10260921236260601</v>
      </c>
      <c r="AO11" s="14"/>
      <c r="AP11" s="14">
        <v>8.7806644685941904E-2</v>
      </c>
      <c r="AQ11" s="14">
        <v>0.17134465901353901</v>
      </c>
      <c r="AR11" s="14">
        <v>0.20542208781020199</v>
      </c>
      <c r="AS11" s="14">
        <v>9.7491776177588696E-2</v>
      </c>
      <c r="AT11" s="14">
        <v>0.111852018416409</v>
      </c>
      <c r="AU11" s="14"/>
      <c r="AV11" s="14" t="s">
        <v>84</v>
      </c>
      <c r="AW11" s="14">
        <v>0.134262236442588</v>
      </c>
      <c r="AX11" s="14">
        <v>0.181010582077897</v>
      </c>
      <c r="AY11" s="14">
        <v>0.16426883054833799</v>
      </c>
      <c r="AZ11" s="14">
        <v>0.11379507637602899</v>
      </c>
      <c r="BA11" s="14"/>
      <c r="BB11" s="14">
        <v>0.14357385018479699</v>
      </c>
      <c r="BC11" s="14">
        <v>0.12850085930062399</v>
      </c>
      <c r="BD11" s="14">
        <v>0.11762907153440599</v>
      </c>
      <c r="BE11" s="14"/>
      <c r="BF11" s="14">
        <v>0.12720653986540101</v>
      </c>
    </row>
    <row r="12" spans="2:58" x14ac:dyDescent="0.35">
      <c r="B12" s="15" t="s">
        <v>251</v>
      </c>
      <c r="C12" s="14">
        <v>0.21673690797505299</v>
      </c>
      <c r="D12" s="14">
        <v>0.22685815592696101</v>
      </c>
      <c r="E12" s="14">
        <v>0.20747415768455801</v>
      </c>
      <c r="F12" s="14"/>
      <c r="G12" s="14">
        <v>0.246268216589065</v>
      </c>
      <c r="H12" s="14">
        <v>0.20898153612193199</v>
      </c>
      <c r="I12" s="14">
        <v>0.201148091045733</v>
      </c>
      <c r="J12" s="14">
        <v>0.224734027020523</v>
      </c>
      <c r="K12" s="14">
        <v>0.21368985470725699</v>
      </c>
      <c r="L12" s="14">
        <v>0.21159085554815801</v>
      </c>
      <c r="M12" s="14"/>
      <c r="N12" s="14">
        <v>0.22806584943802599</v>
      </c>
      <c r="O12" s="14">
        <v>0.23011183588555501</v>
      </c>
      <c r="P12" s="14">
        <v>0.19733221056887501</v>
      </c>
      <c r="Q12" s="14">
        <v>0.205824202114471</v>
      </c>
      <c r="R12" s="14"/>
      <c r="S12" s="14">
        <v>0.24870518229756999</v>
      </c>
      <c r="T12" s="14">
        <v>0.199033624181265</v>
      </c>
      <c r="U12" s="14">
        <v>0.23869653050574</v>
      </c>
      <c r="V12" s="14">
        <v>0.163189835043627</v>
      </c>
      <c r="W12" s="14">
        <v>0.192252658881469</v>
      </c>
      <c r="X12" s="14">
        <v>0.21474684110454001</v>
      </c>
      <c r="Y12" s="14">
        <v>0.2101565864195</v>
      </c>
      <c r="Z12" s="14">
        <v>0.30612994586757403</v>
      </c>
      <c r="AA12" s="14">
        <v>0.22594456909014099</v>
      </c>
      <c r="AB12" s="14">
        <v>0.19745143008784699</v>
      </c>
      <c r="AC12" s="14">
        <v>0.27420958408991603</v>
      </c>
      <c r="AD12" s="14">
        <v>0.13562193663650901</v>
      </c>
      <c r="AE12" s="14"/>
      <c r="AF12" s="14">
        <v>0.16389833748904101</v>
      </c>
      <c r="AG12" s="14">
        <v>0.257808577751033</v>
      </c>
      <c r="AH12" s="14">
        <v>0.218883390647301</v>
      </c>
      <c r="AI12" s="14"/>
      <c r="AJ12" s="14">
        <v>0.15574714458309799</v>
      </c>
      <c r="AK12" s="14">
        <v>0.31589141969691698</v>
      </c>
      <c r="AL12" s="14">
        <v>0.20255752357979101</v>
      </c>
      <c r="AM12" s="14">
        <v>3.4377053138734799E-2</v>
      </c>
      <c r="AN12" s="14">
        <v>0.19083834644172201</v>
      </c>
      <c r="AO12" s="14"/>
      <c r="AP12" s="14">
        <v>0.14654268852076099</v>
      </c>
      <c r="AQ12" s="14">
        <v>0.318470118019749</v>
      </c>
      <c r="AR12" s="14">
        <v>0.19064570862247299</v>
      </c>
      <c r="AS12" s="14">
        <v>0.13209545878034801</v>
      </c>
      <c r="AT12" s="14">
        <v>0.107167666658068</v>
      </c>
      <c r="AU12" s="14"/>
      <c r="AV12" s="14" t="s">
        <v>84</v>
      </c>
      <c r="AW12" s="14">
        <v>0.23293922041444401</v>
      </c>
      <c r="AX12" s="14">
        <v>0.23850928772550301</v>
      </c>
      <c r="AY12" s="14">
        <v>0.18907297490421399</v>
      </c>
      <c r="AZ12" s="14">
        <v>0.28564257925917602</v>
      </c>
      <c r="BA12" s="14"/>
      <c r="BB12" s="14">
        <v>0.28650019012304601</v>
      </c>
      <c r="BC12" s="14">
        <v>0.10158193056489399</v>
      </c>
      <c r="BD12" s="14">
        <v>0.107235303690852</v>
      </c>
      <c r="BE12" s="14"/>
      <c r="BF12" s="14">
        <v>0.163501909707093</v>
      </c>
    </row>
    <row r="13" spans="2:58" x14ac:dyDescent="0.35">
      <c r="B13" s="15" t="s">
        <v>252</v>
      </c>
      <c r="C13" s="14">
        <v>0.107856307057887</v>
      </c>
      <c r="D13" s="14">
        <v>0.10283375833934701</v>
      </c>
      <c r="E13" s="14">
        <v>0.113088896841101</v>
      </c>
      <c r="F13" s="14"/>
      <c r="G13" s="14">
        <v>9.6646983016228594E-2</v>
      </c>
      <c r="H13" s="14">
        <v>0.166630422835187</v>
      </c>
      <c r="I13" s="14">
        <v>0.13620161781677001</v>
      </c>
      <c r="J13" s="14">
        <v>7.4645662106079494E-2</v>
      </c>
      <c r="K13" s="14">
        <v>7.3381610579435902E-2</v>
      </c>
      <c r="L13" s="14">
        <v>9.4751432770517896E-2</v>
      </c>
      <c r="M13" s="14"/>
      <c r="N13" s="14">
        <v>0.12156574174939</v>
      </c>
      <c r="O13" s="14">
        <v>0.10334942573445501</v>
      </c>
      <c r="P13" s="14">
        <v>0.10307811110937</v>
      </c>
      <c r="Q13" s="14">
        <v>0.103865095022433</v>
      </c>
      <c r="R13" s="14"/>
      <c r="S13" s="14">
        <v>0.13133955518827001</v>
      </c>
      <c r="T13" s="14">
        <v>6.9046896604498906E-2</v>
      </c>
      <c r="U13" s="14">
        <v>0.112419524731416</v>
      </c>
      <c r="V13" s="14">
        <v>0.122623956710269</v>
      </c>
      <c r="W13" s="14">
        <v>0.106625950527442</v>
      </c>
      <c r="X13" s="14">
        <v>0.14382799819123501</v>
      </c>
      <c r="Y13" s="14">
        <v>6.8756944864811695E-2</v>
      </c>
      <c r="Z13" s="14">
        <v>0.13397725429364099</v>
      </c>
      <c r="AA13" s="14">
        <v>0.135838139704685</v>
      </c>
      <c r="AB13" s="14">
        <v>8.3976476974154599E-2</v>
      </c>
      <c r="AC13" s="14">
        <v>0.102850157749574</v>
      </c>
      <c r="AD13" s="14">
        <v>5.1365721894277003E-2</v>
      </c>
      <c r="AE13" s="14"/>
      <c r="AF13" s="14">
        <v>7.4464887521327697E-2</v>
      </c>
      <c r="AG13" s="14">
        <v>0.13090575989832701</v>
      </c>
      <c r="AH13" s="14">
        <v>0.13440566297526199</v>
      </c>
      <c r="AI13" s="14"/>
      <c r="AJ13" s="14">
        <v>5.9101775650148201E-2</v>
      </c>
      <c r="AK13" s="14">
        <v>0.18087030855399899</v>
      </c>
      <c r="AL13" s="14">
        <v>0.11043263607711599</v>
      </c>
      <c r="AM13" s="14">
        <v>6.8002111412191799E-2</v>
      </c>
      <c r="AN13" s="14">
        <v>0.113071596319947</v>
      </c>
      <c r="AO13" s="14"/>
      <c r="AP13" s="14">
        <v>4.4195937077338002E-2</v>
      </c>
      <c r="AQ13" s="14">
        <v>0.195049096705769</v>
      </c>
      <c r="AR13" s="14">
        <v>0.12084647192670001</v>
      </c>
      <c r="AS13" s="14">
        <v>4.1814698233991497E-2</v>
      </c>
      <c r="AT13" s="14">
        <v>2.5934937501234399E-2</v>
      </c>
      <c r="AU13" s="14"/>
      <c r="AV13" s="14" t="s">
        <v>84</v>
      </c>
      <c r="AW13" s="14">
        <v>0.117239397956377</v>
      </c>
      <c r="AX13" s="14">
        <v>9.3629579442455202E-2</v>
      </c>
      <c r="AY13" s="14">
        <v>0.15281576499693</v>
      </c>
      <c r="AZ13" s="14">
        <v>0.241624667104124</v>
      </c>
      <c r="BA13" s="14"/>
      <c r="BB13" s="14">
        <v>0.16517578258510399</v>
      </c>
      <c r="BC13" s="14">
        <v>3.2008388667552103E-2</v>
      </c>
      <c r="BD13" s="14">
        <v>3.7714024027221398E-2</v>
      </c>
      <c r="BE13" s="14"/>
      <c r="BF13" s="14">
        <v>8.2750404550437195E-2</v>
      </c>
    </row>
    <row r="14" spans="2:58" x14ac:dyDescent="0.35">
      <c r="B14" s="15" t="s">
        <v>253</v>
      </c>
      <c r="C14" s="14">
        <v>4.4543951948493102E-2</v>
      </c>
      <c r="D14" s="14">
        <v>6.4631690353807794E-2</v>
      </c>
      <c r="E14" s="14">
        <v>2.5021436673009E-2</v>
      </c>
      <c r="F14" s="14"/>
      <c r="G14" s="14">
        <v>8.5838903240290101E-2</v>
      </c>
      <c r="H14" s="14">
        <v>7.6884208876264501E-2</v>
      </c>
      <c r="I14" s="14">
        <v>4.4535880979396501E-2</v>
      </c>
      <c r="J14" s="14">
        <v>3.01308932636324E-2</v>
      </c>
      <c r="K14" s="14">
        <v>2.0422628914122401E-2</v>
      </c>
      <c r="L14" s="14">
        <v>1.8751371541001701E-2</v>
      </c>
      <c r="M14" s="14"/>
      <c r="N14" s="14">
        <v>6.4151022261021207E-2</v>
      </c>
      <c r="O14" s="14">
        <v>2.7948228290075101E-2</v>
      </c>
      <c r="P14" s="14">
        <v>5.5319120884935701E-2</v>
      </c>
      <c r="Q14" s="14">
        <v>3.1941488393412598E-2</v>
      </c>
      <c r="R14" s="14"/>
      <c r="S14" s="14">
        <v>6.2241206112916801E-2</v>
      </c>
      <c r="T14" s="14">
        <v>5.5864862489302801E-2</v>
      </c>
      <c r="U14" s="14">
        <v>1.16986205880417E-2</v>
      </c>
      <c r="V14" s="14">
        <v>4.5972975271381097E-2</v>
      </c>
      <c r="W14" s="14">
        <v>3.2952630673219303E-2</v>
      </c>
      <c r="X14" s="14">
        <v>4.9524298027975103E-2</v>
      </c>
      <c r="Y14" s="14">
        <v>5.3115239706171297E-2</v>
      </c>
      <c r="Z14" s="14">
        <v>7.9583204015921796E-2</v>
      </c>
      <c r="AA14" s="14">
        <v>3.5649137258154003E-2</v>
      </c>
      <c r="AB14" s="14">
        <v>4.27549561643292E-2</v>
      </c>
      <c r="AC14" s="14">
        <v>9.7598593776154208E-3</v>
      </c>
      <c r="AD14" s="14">
        <v>3.51477137223156E-2</v>
      </c>
      <c r="AE14" s="14"/>
      <c r="AF14" s="14">
        <v>3.3133656482625298E-2</v>
      </c>
      <c r="AG14" s="14">
        <v>4.7092634667019399E-2</v>
      </c>
      <c r="AH14" s="14">
        <v>5.2315055048594197E-2</v>
      </c>
      <c r="AI14" s="14"/>
      <c r="AJ14" s="14">
        <v>2.2461279549221801E-2</v>
      </c>
      <c r="AK14" s="14">
        <v>6.8740533044324606E-2</v>
      </c>
      <c r="AL14" s="14">
        <v>3.6328653827928402E-2</v>
      </c>
      <c r="AM14" s="14">
        <v>3.3624074914001399E-2</v>
      </c>
      <c r="AN14" s="14">
        <v>5.2663773024714401E-2</v>
      </c>
      <c r="AO14" s="14"/>
      <c r="AP14" s="14">
        <v>2.69277142518962E-2</v>
      </c>
      <c r="AQ14" s="14">
        <v>7.6716039255953897E-2</v>
      </c>
      <c r="AR14" s="14">
        <v>2.36756039707763E-2</v>
      </c>
      <c r="AS14" s="14">
        <v>2.4335707257112298E-2</v>
      </c>
      <c r="AT14" s="14">
        <v>1.0537432648558101E-2</v>
      </c>
      <c r="AU14" s="14"/>
      <c r="AV14" s="14" t="s">
        <v>84</v>
      </c>
      <c r="AW14" s="14">
        <v>3.46880810514648E-2</v>
      </c>
      <c r="AX14" s="14">
        <v>5.18793381849924E-2</v>
      </c>
      <c r="AY14" s="14">
        <v>9.7326787422653105E-2</v>
      </c>
      <c r="AZ14" s="14">
        <v>0</v>
      </c>
      <c r="BA14" s="14"/>
      <c r="BB14" s="14">
        <v>7.4856137977913698E-2</v>
      </c>
      <c r="BC14" s="14">
        <v>0</v>
      </c>
      <c r="BD14" s="14">
        <v>1.24116388464063E-2</v>
      </c>
      <c r="BE14" s="14"/>
      <c r="BF14" s="14">
        <v>2.5156815894987899E-2</v>
      </c>
    </row>
    <row r="15" spans="2:58" x14ac:dyDescent="0.35">
      <c r="B15" s="15" t="s">
        <v>254</v>
      </c>
      <c r="C15" s="14">
        <v>2.4146253063372002E-2</v>
      </c>
      <c r="D15" s="14">
        <v>3.2673809315887301E-2</v>
      </c>
      <c r="E15" s="14">
        <v>1.5874105569004499E-2</v>
      </c>
      <c r="F15" s="14"/>
      <c r="G15" s="14">
        <v>2.7588923864375298E-2</v>
      </c>
      <c r="H15" s="14">
        <v>6.3784856676953494E-2</v>
      </c>
      <c r="I15" s="14">
        <v>2.9217940697188801E-2</v>
      </c>
      <c r="J15" s="14">
        <v>1.68508897918603E-2</v>
      </c>
      <c r="K15" s="14">
        <v>4.3618897766585897E-3</v>
      </c>
      <c r="L15" s="14">
        <v>4.7620615845724501E-3</v>
      </c>
      <c r="M15" s="14"/>
      <c r="N15" s="14">
        <v>2.7976046368811399E-2</v>
      </c>
      <c r="O15" s="14">
        <v>2.25262608583933E-2</v>
      </c>
      <c r="P15" s="14">
        <v>2.8492339524414202E-2</v>
      </c>
      <c r="Q15" s="14">
        <v>1.8300525053897999E-2</v>
      </c>
      <c r="R15" s="14"/>
      <c r="S15" s="14">
        <v>5.6368417121825602E-2</v>
      </c>
      <c r="T15" s="14">
        <v>1.07566482221852E-2</v>
      </c>
      <c r="U15" s="14">
        <v>2.6355269768602699E-2</v>
      </c>
      <c r="V15" s="14">
        <v>3.3055596562835597E-2</v>
      </c>
      <c r="W15" s="14">
        <v>2.8092657617148801E-2</v>
      </c>
      <c r="X15" s="14">
        <v>2.65535734752817E-2</v>
      </c>
      <c r="Y15" s="14">
        <v>1.30958322881989E-2</v>
      </c>
      <c r="Z15" s="14">
        <v>1.36660868826894E-2</v>
      </c>
      <c r="AA15" s="14">
        <v>1.7311544579301601E-2</v>
      </c>
      <c r="AB15" s="14">
        <v>1.6257245256639598E-2</v>
      </c>
      <c r="AC15" s="14">
        <v>8.81898394483587E-3</v>
      </c>
      <c r="AD15" s="14">
        <v>0</v>
      </c>
      <c r="AE15" s="14"/>
      <c r="AF15" s="14">
        <v>1.71325140551963E-2</v>
      </c>
      <c r="AG15" s="14">
        <v>2.9625643972497302E-2</v>
      </c>
      <c r="AH15" s="14">
        <v>2.75478064939269E-2</v>
      </c>
      <c r="AI15" s="14"/>
      <c r="AJ15" s="14">
        <v>1.26583476389301E-2</v>
      </c>
      <c r="AK15" s="14">
        <v>4.9353711762433701E-2</v>
      </c>
      <c r="AL15" s="14">
        <v>2.3917633151952201E-2</v>
      </c>
      <c r="AM15" s="14">
        <v>0</v>
      </c>
      <c r="AN15" s="14">
        <v>1.1791978029781399E-2</v>
      </c>
      <c r="AO15" s="14"/>
      <c r="AP15" s="14">
        <v>2.9669111778329399E-2</v>
      </c>
      <c r="AQ15" s="14">
        <v>4.0034144515632898E-2</v>
      </c>
      <c r="AR15" s="14">
        <v>1.9252883186281999E-2</v>
      </c>
      <c r="AS15" s="14">
        <v>4.1401784073539904E-3</v>
      </c>
      <c r="AT15" s="14">
        <v>5.7699700014815797E-3</v>
      </c>
      <c r="AU15" s="14"/>
      <c r="AV15" s="14" t="s">
        <v>84</v>
      </c>
      <c r="AW15" s="14">
        <v>1.05307341299782E-2</v>
      </c>
      <c r="AX15" s="14">
        <v>2.5038788976493202E-2</v>
      </c>
      <c r="AY15" s="14">
        <v>5.4940316284868403E-2</v>
      </c>
      <c r="AZ15" s="14">
        <v>3.4196299909876098E-2</v>
      </c>
      <c r="BA15" s="14"/>
      <c r="BB15" s="14">
        <v>8.2084723812615307E-3</v>
      </c>
      <c r="BC15" s="14">
        <v>0</v>
      </c>
      <c r="BD15" s="14">
        <v>0</v>
      </c>
      <c r="BE15" s="14"/>
      <c r="BF15" s="14">
        <v>2.48062615782318E-3</v>
      </c>
    </row>
    <row r="16" spans="2:58" x14ac:dyDescent="0.35">
      <c r="B16" s="15" t="s">
        <v>97</v>
      </c>
      <c r="C16" s="20">
        <v>0.103618447458383</v>
      </c>
      <c r="D16" s="20">
        <v>8.5154804067780906E-2</v>
      </c>
      <c r="E16" s="20">
        <v>0.120977062298261</v>
      </c>
      <c r="F16" s="20"/>
      <c r="G16" s="20">
        <v>0.114662320661641</v>
      </c>
      <c r="H16" s="20">
        <v>8.7261360762597801E-2</v>
      </c>
      <c r="I16" s="20">
        <v>0.10188365094001001</v>
      </c>
      <c r="J16" s="20">
        <v>0.12064722486497199</v>
      </c>
      <c r="K16" s="20">
        <v>0.108284550118395</v>
      </c>
      <c r="L16" s="20">
        <v>9.3959310885973299E-2</v>
      </c>
      <c r="M16" s="20"/>
      <c r="N16" s="20">
        <v>6.4982816027432999E-2</v>
      </c>
      <c r="O16" s="20">
        <v>0.106315674386613</v>
      </c>
      <c r="P16" s="20">
        <v>8.5261295488716304E-2</v>
      </c>
      <c r="Q16" s="20">
        <v>0.15857610397042601</v>
      </c>
      <c r="R16" s="20"/>
      <c r="S16" s="20">
        <v>8.3775071942878601E-2</v>
      </c>
      <c r="T16" s="20">
        <v>9.9163978963633798E-2</v>
      </c>
      <c r="U16" s="20">
        <v>8.55687938019358E-2</v>
      </c>
      <c r="V16" s="20">
        <v>0.152866095167348</v>
      </c>
      <c r="W16" s="20">
        <v>6.7541548964978798E-2</v>
      </c>
      <c r="X16" s="20">
        <v>8.3183316343853106E-2</v>
      </c>
      <c r="Y16" s="20">
        <v>0.12628417099591299</v>
      </c>
      <c r="Z16" s="20">
        <v>8.1874771260546694E-2</v>
      </c>
      <c r="AA16" s="20">
        <v>9.6150491542874195E-2</v>
      </c>
      <c r="AB16" s="20">
        <v>0.14478731208885201</v>
      </c>
      <c r="AC16" s="20">
        <v>0.113323958507729</v>
      </c>
      <c r="AD16" s="20">
        <v>0.117700593044862</v>
      </c>
      <c r="AE16" s="20"/>
      <c r="AF16" s="20">
        <v>8.0699856285515195E-2</v>
      </c>
      <c r="AG16" s="20">
        <v>8.87713627812729E-2</v>
      </c>
      <c r="AH16" s="20">
        <v>0.180669115307277</v>
      </c>
      <c r="AI16" s="20"/>
      <c r="AJ16" s="20">
        <v>8.0650583849975699E-2</v>
      </c>
      <c r="AK16" s="20">
        <v>7.9474316227482397E-2</v>
      </c>
      <c r="AL16" s="20">
        <v>0.107333122591142</v>
      </c>
      <c r="AM16" s="20">
        <v>6.6139410144166799E-2</v>
      </c>
      <c r="AN16" s="20">
        <v>0.192792944995443</v>
      </c>
      <c r="AO16" s="20"/>
      <c r="AP16" s="20">
        <v>7.8445583580796702E-2</v>
      </c>
      <c r="AQ16" s="20">
        <v>7.0988232657258094E-2</v>
      </c>
      <c r="AR16" s="20">
        <v>0.105663580244307</v>
      </c>
      <c r="AS16" s="20">
        <v>4.9704348205846599E-2</v>
      </c>
      <c r="AT16" s="20">
        <v>0.26268757358450101</v>
      </c>
      <c r="AU16" s="20"/>
      <c r="AV16" s="20" t="s">
        <v>84</v>
      </c>
      <c r="AW16" s="20">
        <v>0.107513321722672</v>
      </c>
      <c r="AX16" s="20">
        <v>9.2617969606057698E-2</v>
      </c>
      <c r="AY16" s="20">
        <v>7.7131630237866899E-2</v>
      </c>
      <c r="AZ16" s="20">
        <v>8.5347118305907202E-2</v>
      </c>
      <c r="BA16" s="20"/>
      <c r="BB16" s="20">
        <v>0.110245753357673</v>
      </c>
      <c r="BC16" s="20">
        <v>3.8224003404929797E-2</v>
      </c>
      <c r="BD16" s="20">
        <v>0.134077663138329</v>
      </c>
      <c r="BE16" s="20"/>
      <c r="BF16" s="20">
        <v>9.0591433631471194E-2</v>
      </c>
    </row>
    <row r="17" spans="2:2" x14ac:dyDescent="0.35">
      <c r="B17" s="16"/>
    </row>
    <row r="18" spans="2:2" x14ac:dyDescent="0.35">
      <c r="B18" t="s">
        <v>80</v>
      </c>
    </row>
    <row r="19" spans="2:2" x14ac:dyDescent="0.35">
      <c r="B19" t="s">
        <v>81</v>
      </c>
    </row>
    <row r="21" spans="2:2" x14ac:dyDescent="0.35">
      <c r="B21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BF21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259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ht="43.5" x14ac:dyDescent="0.35">
      <c r="B9" s="15" t="s">
        <v>248</v>
      </c>
      <c r="C9" s="14">
        <v>0.211300704599274</v>
      </c>
      <c r="D9" s="14">
        <v>0.20828448859978199</v>
      </c>
      <c r="E9" s="14">
        <v>0.21386336556001601</v>
      </c>
      <c r="F9" s="14"/>
      <c r="G9" s="14">
        <v>9.3655502023007195E-2</v>
      </c>
      <c r="H9" s="14">
        <v>0.115693273120581</v>
      </c>
      <c r="I9" s="14">
        <v>0.17965389096658699</v>
      </c>
      <c r="J9" s="14">
        <v>0.25223287277110701</v>
      </c>
      <c r="K9" s="14">
        <v>0.299832836342455</v>
      </c>
      <c r="L9" s="14">
        <v>0.300126952652575</v>
      </c>
      <c r="M9" s="14"/>
      <c r="N9" s="14">
        <v>0.175658882604803</v>
      </c>
      <c r="O9" s="14">
        <v>0.20700319219515301</v>
      </c>
      <c r="P9" s="14">
        <v>0.25062751870567301</v>
      </c>
      <c r="Q9" s="14">
        <v>0.21703542911368801</v>
      </c>
      <c r="R9" s="14"/>
      <c r="S9" s="14">
        <v>0.14858239699177</v>
      </c>
      <c r="T9" s="14">
        <v>0.27083834035793602</v>
      </c>
      <c r="U9" s="14">
        <v>0.22455197411592301</v>
      </c>
      <c r="V9" s="14">
        <v>0.26776997022119797</v>
      </c>
      <c r="W9" s="14">
        <v>0.23021637656091701</v>
      </c>
      <c r="X9" s="14">
        <v>0.160549237830622</v>
      </c>
      <c r="Y9" s="14">
        <v>0.25241990445347401</v>
      </c>
      <c r="Z9" s="14">
        <v>0.15428611526300001</v>
      </c>
      <c r="AA9" s="14">
        <v>0.190017400188217</v>
      </c>
      <c r="AB9" s="14">
        <v>0.20672527106542199</v>
      </c>
      <c r="AC9" s="14">
        <v>0.17941326568317301</v>
      </c>
      <c r="AD9" s="14">
        <v>0.261404163721561</v>
      </c>
      <c r="AE9" s="14"/>
      <c r="AF9" s="14">
        <v>0.34698386448052199</v>
      </c>
      <c r="AG9" s="14">
        <v>0.126249785073207</v>
      </c>
      <c r="AH9" s="14">
        <v>0.18083647289841701</v>
      </c>
      <c r="AI9" s="14"/>
      <c r="AJ9" s="14">
        <v>0.36052585827972999</v>
      </c>
      <c r="AK9" s="14">
        <v>5.0765998168064902E-2</v>
      </c>
      <c r="AL9" s="14">
        <v>0.148647243344562</v>
      </c>
      <c r="AM9" s="14">
        <v>0.482784136844019</v>
      </c>
      <c r="AN9" s="14">
        <v>0.226521565741896</v>
      </c>
      <c r="AO9" s="14"/>
      <c r="AP9" s="14">
        <v>0.37742516014760702</v>
      </c>
      <c r="AQ9" s="14">
        <v>4.8039876434545298E-2</v>
      </c>
      <c r="AR9" s="14">
        <v>0.19475686853664601</v>
      </c>
      <c r="AS9" s="14">
        <v>0.45488664708563498</v>
      </c>
      <c r="AT9" s="14">
        <v>0.28703138463905498</v>
      </c>
      <c r="AU9" s="14"/>
      <c r="AV9" s="14" t="s">
        <v>84</v>
      </c>
      <c r="AW9" s="14">
        <v>0.198891472202499</v>
      </c>
      <c r="AX9" s="14">
        <v>0.16458468983833299</v>
      </c>
      <c r="AY9" s="14">
        <v>0.107002179595115</v>
      </c>
      <c r="AZ9" s="14">
        <v>0.198266733824006</v>
      </c>
      <c r="BA9" s="14"/>
      <c r="BB9" s="14">
        <v>8.7539112717548606E-2</v>
      </c>
      <c r="BC9" s="14">
        <v>0.52972376683592604</v>
      </c>
      <c r="BD9" s="14">
        <v>0.30975159490617399</v>
      </c>
      <c r="BE9" s="14"/>
      <c r="BF9" s="14">
        <v>0.32373312944860599</v>
      </c>
    </row>
    <row r="10" spans="2:58" x14ac:dyDescent="0.35">
      <c r="B10" s="15" t="s">
        <v>249</v>
      </c>
      <c r="C10" s="14">
        <v>9.7342442302680895E-2</v>
      </c>
      <c r="D10" s="14">
        <v>9.4441894973745694E-2</v>
      </c>
      <c r="E10" s="14">
        <v>9.94455888643445E-2</v>
      </c>
      <c r="F10" s="14"/>
      <c r="G10" s="14">
        <v>8.9737225110244595E-2</v>
      </c>
      <c r="H10" s="14">
        <v>6.0864115552585599E-2</v>
      </c>
      <c r="I10" s="14">
        <v>0.11529705416899599</v>
      </c>
      <c r="J10" s="14">
        <v>9.5346572785080394E-2</v>
      </c>
      <c r="K10" s="14">
        <v>0.10258809408017699</v>
      </c>
      <c r="L10" s="14">
        <v>0.115561475634666</v>
      </c>
      <c r="M10" s="14"/>
      <c r="N10" s="14">
        <v>8.74858766580736E-2</v>
      </c>
      <c r="O10" s="14">
        <v>0.100854041192198</v>
      </c>
      <c r="P10" s="14">
        <v>0.11301714700552901</v>
      </c>
      <c r="Q10" s="14">
        <v>9.0271611577881397E-2</v>
      </c>
      <c r="R10" s="14"/>
      <c r="S10" s="14">
        <v>8.2746996553229493E-2</v>
      </c>
      <c r="T10" s="14">
        <v>0.116194512160352</v>
      </c>
      <c r="U10" s="14">
        <v>0.103741779870184</v>
      </c>
      <c r="V10" s="14">
        <v>0.101596000645523</v>
      </c>
      <c r="W10" s="14">
        <v>0.123663377168049</v>
      </c>
      <c r="X10" s="14">
        <v>0.107861091158426</v>
      </c>
      <c r="Y10" s="14">
        <v>8.8809980325287197E-2</v>
      </c>
      <c r="Z10" s="14">
        <v>4.7717401447326703E-2</v>
      </c>
      <c r="AA10" s="14">
        <v>5.2108517809628399E-2</v>
      </c>
      <c r="AB10" s="14">
        <v>0.101298931076046</v>
      </c>
      <c r="AC10" s="14">
        <v>0.131439800666039</v>
      </c>
      <c r="AD10" s="14">
        <v>0.14669436683411299</v>
      </c>
      <c r="AE10" s="14"/>
      <c r="AF10" s="14">
        <v>0.114862274537955</v>
      </c>
      <c r="AG10" s="14">
        <v>9.4974057630894407E-2</v>
      </c>
      <c r="AH10" s="14">
        <v>5.4957927095533703E-2</v>
      </c>
      <c r="AI10" s="14"/>
      <c r="AJ10" s="14">
        <v>0.131481910690285</v>
      </c>
      <c r="AK10" s="14">
        <v>6.6926417513248307E-2</v>
      </c>
      <c r="AL10" s="14">
        <v>9.6948217835626904E-2</v>
      </c>
      <c r="AM10" s="14">
        <v>0.16468595737234901</v>
      </c>
      <c r="AN10" s="14">
        <v>6.5832857555012295E-2</v>
      </c>
      <c r="AO10" s="14"/>
      <c r="AP10" s="14">
        <v>0.128286813444902</v>
      </c>
      <c r="AQ10" s="14">
        <v>5.3527200979603402E-2</v>
      </c>
      <c r="AR10" s="14">
        <v>0.105290101295961</v>
      </c>
      <c r="AS10" s="14">
        <v>0.13132662728793101</v>
      </c>
      <c r="AT10" s="14">
        <v>0.118660849956301</v>
      </c>
      <c r="AU10" s="14"/>
      <c r="AV10" s="14" t="s">
        <v>84</v>
      </c>
      <c r="AW10" s="14">
        <v>0.108457731254929</v>
      </c>
      <c r="AX10" s="14">
        <v>0.103205234398302</v>
      </c>
      <c r="AY10" s="14">
        <v>6.6093255331208495E-2</v>
      </c>
      <c r="AZ10" s="14">
        <v>3.4946101244221699E-2</v>
      </c>
      <c r="BA10" s="14"/>
      <c r="BB10" s="14">
        <v>5.5143824467439602E-2</v>
      </c>
      <c r="BC10" s="14">
        <v>0.13084572963333899</v>
      </c>
      <c r="BD10" s="14">
        <v>0.20169040523729101</v>
      </c>
      <c r="BE10" s="14"/>
      <c r="BF10" s="14">
        <v>0.130013372993318</v>
      </c>
    </row>
    <row r="11" spans="2:58" x14ac:dyDescent="0.35">
      <c r="B11" s="15" t="s">
        <v>250</v>
      </c>
      <c r="C11" s="14">
        <v>0.10684697607964801</v>
      </c>
      <c r="D11" s="14">
        <v>0.107617149238824</v>
      </c>
      <c r="E11" s="14">
        <v>0.10640892838689001</v>
      </c>
      <c r="F11" s="14"/>
      <c r="G11" s="14">
        <v>0.152256939376676</v>
      </c>
      <c r="H11" s="14">
        <v>0.12687114376182901</v>
      </c>
      <c r="I11" s="14">
        <v>9.3371164684554198E-2</v>
      </c>
      <c r="J11" s="14">
        <v>0.10822976629412601</v>
      </c>
      <c r="K11" s="14">
        <v>5.6918615942607498E-2</v>
      </c>
      <c r="L11" s="14">
        <v>0.103748391289517</v>
      </c>
      <c r="M11" s="14"/>
      <c r="N11" s="14">
        <v>0.106280332997918</v>
      </c>
      <c r="O11" s="14">
        <v>0.111169570214215</v>
      </c>
      <c r="P11" s="14">
        <v>0.10247678559104</v>
      </c>
      <c r="Q11" s="14">
        <v>0.104929088171393</v>
      </c>
      <c r="R11" s="14"/>
      <c r="S11" s="14">
        <v>7.0351197900446596E-2</v>
      </c>
      <c r="T11" s="14">
        <v>0.11506871172535101</v>
      </c>
      <c r="U11" s="14">
        <v>0.10913779893587799</v>
      </c>
      <c r="V11" s="14">
        <v>8.2551536495304598E-2</v>
      </c>
      <c r="W11" s="14">
        <v>8.9575563344030107E-2</v>
      </c>
      <c r="X11" s="14">
        <v>0.14317137227134799</v>
      </c>
      <c r="Y11" s="14">
        <v>0.10385255016571</v>
      </c>
      <c r="Z11" s="14">
        <v>0.117341651209781</v>
      </c>
      <c r="AA11" s="14">
        <v>0.131727330661535</v>
      </c>
      <c r="AB11" s="14">
        <v>0.113653204600627</v>
      </c>
      <c r="AC11" s="14">
        <v>0.139837223272647</v>
      </c>
      <c r="AD11" s="14">
        <v>6.7104224714888402E-2</v>
      </c>
      <c r="AE11" s="14"/>
      <c r="AF11" s="14">
        <v>8.7653353869468903E-2</v>
      </c>
      <c r="AG11" s="14">
        <v>0.128928282832726</v>
      </c>
      <c r="AH11" s="14">
        <v>8.2186011889452001E-2</v>
      </c>
      <c r="AI11" s="14"/>
      <c r="AJ11" s="14">
        <v>0.10585601848781701</v>
      </c>
      <c r="AK11" s="14">
        <v>0.11792748031351501</v>
      </c>
      <c r="AL11" s="14">
        <v>0.165290359732428</v>
      </c>
      <c r="AM11" s="14">
        <v>3.4613612874537299E-2</v>
      </c>
      <c r="AN11" s="14">
        <v>6.8560622114051506E-2</v>
      </c>
      <c r="AO11" s="14"/>
      <c r="AP11" s="14">
        <v>9.48988755040856E-2</v>
      </c>
      <c r="AQ11" s="14">
        <v>0.105654703123951</v>
      </c>
      <c r="AR11" s="14">
        <v>0.147952004366176</v>
      </c>
      <c r="AS11" s="14">
        <v>8.2114671706094794E-2</v>
      </c>
      <c r="AT11" s="14">
        <v>0.10457241394106</v>
      </c>
      <c r="AU11" s="14"/>
      <c r="AV11" s="14" t="s">
        <v>84</v>
      </c>
      <c r="AW11" s="14">
        <v>9.7670923213513797E-2</v>
      </c>
      <c r="AX11" s="14">
        <v>0.116992477783815</v>
      </c>
      <c r="AY11" s="14">
        <v>0.144599625335711</v>
      </c>
      <c r="AZ11" s="14">
        <v>3.9460179052275203E-2</v>
      </c>
      <c r="BA11" s="14"/>
      <c r="BB11" s="14">
        <v>9.1078033929384405E-2</v>
      </c>
      <c r="BC11" s="14">
        <v>0.10388218433001201</v>
      </c>
      <c r="BD11" s="14">
        <v>0.15565855840886</v>
      </c>
      <c r="BE11" s="14"/>
      <c r="BF11" s="14">
        <v>0.116470456366258</v>
      </c>
    </row>
    <row r="12" spans="2:58" x14ac:dyDescent="0.35">
      <c r="B12" s="15" t="s">
        <v>251</v>
      </c>
      <c r="C12" s="14">
        <v>0.22399743992165699</v>
      </c>
      <c r="D12" s="14">
        <v>0.224707924967853</v>
      </c>
      <c r="E12" s="14">
        <v>0.223045489707379</v>
      </c>
      <c r="F12" s="14"/>
      <c r="G12" s="14">
        <v>0.25415144129189798</v>
      </c>
      <c r="H12" s="14">
        <v>0.230882959162371</v>
      </c>
      <c r="I12" s="14">
        <v>0.21263404629937799</v>
      </c>
      <c r="J12" s="14">
        <v>0.23164555427004399</v>
      </c>
      <c r="K12" s="14">
        <v>0.24398783085476999</v>
      </c>
      <c r="L12" s="14">
        <v>0.187898900185378</v>
      </c>
      <c r="M12" s="14"/>
      <c r="N12" s="14">
        <v>0.29222439314672499</v>
      </c>
      <c r="O12" s="14">
        <v>0.22474607087517701</v>
      </c>
      <c r="P12" s="14">
        <v>0.17673338954849899</v>
      </c>
      <c r="Q12" s="14">
        <v>0.191254159311608</v>
      </c>
      <c r="R12" s="14"/>
      <c r="S12" s="14">
        <v>0.247047687678044</v>
      </c>
      <c r="T12" s="14">
        <v>0.188637607996471</v>
      </c>
      <c r="U12" s="14">
        <v>0.22936863435868499</v>
      </c>
      <c r="V12" s="14">
        <v>0.16007318451055999</v>
      </c>
      <c r="W12" s="14">
        <v>0.24615827713438601</v>
      </c>
      <c r="X12" s="14">
        <v>0.235673522019618</v>
      </c>
      <c r="Y12" s="14">
        <v>0.21466027753887901</v>
      </c>
      <c r="Z12" s="14">
        <v>0.29109290128426901</v>
      </c>
      <c r="AA12" s="14">
        <v>0.23171641701281701</v>
      </c>
      <c r="AB12" s="14">
        <v>0.23728490446321099</v>
      </c>
      <c r="AC12" s="14">
        <v>0.23929428993633001</v>
      </c>
      <c r="AD12" s="14">
        <v>0.201922402698441</v>
      </c>
      <c r="AE12" s="14"/>
      <c r="AF12" s="14">
        <v>0.15718034323182301</v>
      </c>
      <c r="AG12" s="14">
        <v>0.28067761180301498</v>
      </c>
      <c r="AH12" s="14">
        <v>0.21280923454730599</v>
      </c>
      <c r="AI12" s="14"/>
      <c r="AJ12" s="14">
        <v>0.17575024681347201</v>
      </c>
      <c r="AK12" s="14">
        <v>0.27382282177412998</v>
      </c>
      <c r="AL12" s="14">
        <v>0.26632313442319</v>
      </c>
      <c r="AM12" s="14">
        <v>0.15015069643873499</v>
      </c>
      <c r="AN12" s="14">
        <v>0.19623813604408</v>
      </c>
      <c r="AO12" s="14"/>
      <c r="AP12" s="14">
        <v>0.15357649039482399</v>
      </c>
      <c r="AQ12" s="14">
        <v>0.30038456553938297</v>
      </c>
      <c r="AR12" s="14">
        <v>0.26200606874302002</v>
      </c>
      <c r="AS12" s="14">
        <v>0.14533330005221501</v>
      </c>
      <c r="AT12" s="14">
        <v>0.12962098697630201</v>
      </c>
      <c r="AU12" s="14"/>
      <c r="AV12" s="14" t="s">
        <v>84</v>
      </c>
      <c r="AW12" s="14">
        <v>0.245241301671214</v>
      </c>
      <c r="AX12" s="14">
        <v>0.25225114234665003</v>
      </c>
      <c r="AY12" s="14">
        <v>0.24110248356721301</v>
      </c>
      <c r="AZ12" s="14">
        <v>0.26547803286942101</v>
      </c>
      <c r="BA12" s="14"/>
      <c r="BB12" s="14">
        <v>0.30067294963532099</v>
      </c>
      <c r="BC12" s="14">
        <v>0.12212594950629201</v>
      </c>
      <c r="BD12" s="14">
        <v>0.11876547038107101</v>
      </c>
      <c r="BE12" s="14"/>
      <c r="BF12" s="14">
        <v>0.177793767611894</v>
      </c>
    </row>
    <row r="13" spans="2:58" x14ac:dyDescent="0.35">
      <c r="B13" s="15" t="s">
        <v>252</v>
      </c>
      <c r="C13" s="14">
        <v>0.16161374704853801</v>
      </c>
      <c r="D13" s="14">
        <v>0.16686580424778899</v>
      </c>
      <c r="E13" s="14">
        <v>0.15695229426743201</v>
      </c>
      <c r="F13" s="14"/>
      <c r="G13" s="14">
        <v>0.17425881361947901</v>
      </c>
      <c r="H13" s="14">
        <v>0.204855800264787</v>
      </c>
      <c r="I13" s="14">
        <v>0.182879044292863</v>
      </c>
      <c r="J13" s="14">
        <v>0.13877930217081499</v>
      </c>
      <c r="K13" s="14">
        <v>0.136137984453541</v>
      </c>
      <c r="L13" s="14">
        <v>0.136508455361458</v>
      </c>
      <c r="M13" s="14"/>
      <c r="N13" s="14">
        <v>0.17034448285286599</v>
      </c>
      <c r="O13" s="14">
        <v>0.15347820024416201</v>
      </c>
      <c r="P13" s="14">
        <v>0.151754547630708</v>
      </c>
      <c r="Q13" s="14">
        <v>0.170329825070965</v>
      </c>
      <c r="R13" s="14"/>
      <c r="S13" s="14">
        <v>0.18026389432804199</v>
      </c>
      <c r="T13" s="14">
        <v>0.15060098774549899</v>
      </c>
      <c r="U13" s="14">
        <v>0.185887021630608</v>
      </c>
      <c r="V13" s="14">
        <v>0.16285915424477501</v>
      </c>
      <c r="W13" s="14">
        <v>0.16665795276502701</v>
      </c>
      <c r="X13" s="14">
        <v>0.16755353081579699</v>
      </c>
      <c r="Y13" s="14">
        <v>0.112104386430013</v>
      </c>
      <c r="Z13" s="14">
        <v>0.202377331808998</v>
      </c>
      <c r="AA13" s="14">
        <v>0.208215545529917</v>
      </c>
      <c r="AB13" s="14">
        <v>0.11077239410617901</v>
      </c>
      <c r="AC13" s="14">
        <v>0.15053917874669001</v>
      </c>
      <c r="AD13" s="14">
        <v>0.102060212879916</v>
      </c>
      <c r="AE13" s="14"/>
      <c r="AF13" s="14">
        <v>0.13040874618047299</v>
      </c>
      <c r="AG13" s="14">
        <v>0.178945938968334</v>
      </c>
      <c r="AH13" s="14">
        <v>0.185537295467749</v>
      </c>
      <c r="AI13" s="14"/>
      <c r="AJ13" s="14">
        <v>9.8380154654914301E-2</v>
      </c>
      <c r="AK13" s="14">
        <v>0.25739177251192302</v>
      </c>
      <c r="AL13" s="14">
        <v>0.13809945930315701</v>
      </c>
      <c r="AM13" s="14">
        <v>6.8002111412191799E-2</v>
      </c>
      <c r="AN13" s="14">
        <v>0.14821561249204099</v>
      </c>
      <c r="AO13" s="14"/>
      <c r="AP13" s="14">
        <v>9.8978377687284097E-2</v>
      </c>
      <c r="AQ13" s="14">
        <v>0.26734302299027302</v>
      </c>
      <c r="AR13" s="14">
        <v>0.13450821258246001</v>
      </c>
      <c r="AS13" s="14">
        <v>8.7801649516008204E-2</v>
      </c>
      <c r="AT13" s="14">
        <v>6.4338466554299201E-2</v>
      </c>
      <c r="AU13" s="14"/>
      <c r="AV13" s="14" t="s">
        <v>84</v>
      </c>
      <c r="AW13" s="14">
        <v>0.179555554472802</v>
      </c>
      <c r="AX13" s="14">
        <v>0.167515206452272</v>
      </c>
      <c r="AY13" s="14">
        <v>0.17011876581094401</v>
      </c>
      <c r="AZ13" s="14">
        <v>0.17495019939398401</v>
      </c>
      <c r="BA13" s="14"/>
      <c r="BB13" s="14">
        <v>0.26506087626675501</v>
      </c>
      <c r="BC13" s="14">
        <v>6.0575724817360503E-2</v>
      </c>
      <c r="BD13" s="14">
        <v>2.4783582897763601E-2</v>
      </c>
      <c r="BE13" s="14"/>
      <c r="BF13" s="14">
        <v>0.11510689447810001</v>
      </c>
    </row>
    <row r="14" spans="2:58" x14ac:dyDescent="0.35">
      <c r="B14" s="15" t="s">
        <v>253</v>
      </c>
      <c r="C14" s="14">
        <v>4.9162060350927399E-2</v>
      </c>
      <c r="D14" s="14">
        <v>5.47943234399818E-2</v>
      </c>
      <c r="E14" s="14">
        <v>4.3796563301266703E-2</v>
      </c>
      <c r="F14" s="14"/>
      <c r="G14" s="14">
        <v>5.9569288527977597E-2</v>
      </c>
      <c r="H14" s="14">
        <v>0.102637324691304</v>
      </c>
      <c r="I14" s="14">
        <v>4.2245301215752998E-2</v>
      </c>
      <c r="J14" s="14">
        <v>3.7170025196903399E-2</v>
      </c>
      <c r="K14" s="14">
        <v>2.0262868579962599E-2</v>
      </c>
      <c r="L14" s="14">
        <v>3.3595954616557698E-2</v>
      </c>
      <c r="M14" s="14"/>
      <c r="N14" s="14">
        <v>6.7617948098170802E-2</v>
      </c>
      <c r="O14" s="14">
        <v>4.0377920626740997E-2</v>
      </c>
      <c r="P14" s="14">
        <v>5.3923197707514997E-2</v>
      </c>
      <c r="Q14" s="14">
        <v>3.5040979613531698E-2</v>
      </c>
      <c r="R14" s="14"/>
      <c r="S14" s="14">
        <v>8.7963252303074196E-2</v>
      </c>
      <c r="T14" s="14">
        <v>3.3082782399104699E-2</v>
      </c>
      <c r="U14" s="14">
        <v>2.90229024354875E-2</v>
      </c>
      <c r="V14" s="14">
        <v>3.2995828925284097E-2</v>
      </c>
      <c r="W14" s="14">
        <v>4.7662869778265102E-2</v>
      </c>
      <c r="X14" s="14">
        <v>3.0071357706359599E-2</v>
      </c>
      <c r="Y14" s="14">
        <v>4.7948028546311597E-2</v>
      </c>
      <c r="Z14" s="14">
        <v>7.1229542655292494E-2</v>
      </c>
      <c r="AA14" s="14">
        <v>6.93472154960173E-2</v>
      </c>
      <c r="AB14" s="14">
        <v>3.2924049143545103E-2</v>
      </c>
      <c r="AC14" s="14">
        <v>3.8199767769988902E-2</v>
      </c>
      <c r="AD14" s="14">
        <v>6.7579560710894507E-2</v>
      </c>
      <c r="AE14" s="14"/>
      <c r="AF14" s="14">
        <v>3.9754905773416803E-2</v>
      </c>
      <c r="AG14" s="14">
        <v>5.2708172929678603E-2</v>
      </c>
      <c r="AH14" s="14">
        <v>4.3041624542384499E-2</v>
      </c>
      <c r="AI14" s="14"/>
      <c r="AJ14" s="14">
        <v>2.4863646304408699E-2</v>
      </c>
      <c r="AK14" s="14">
        <v>8.2047011915806906E-2</v>
      </c>
      <c r="AL14" s="14">
        <v>1.9608759792968999E-2</v>
      </c>
      <c r="AM14" s="14">
        <v>3.3624074914001399E-2</v>
      </c>
      <c r="AN14" s="14">
        <v>6.0646769077614703E-2</v>
      </c>
      <c r="AO14" s="14"/>
      <c r="AP14" s="14">
        <v>2.5687171283087801E-2</v>
      </c>
      <c r="AQ14" s="14">
        <v>9.4630724246233297E-2</v>
      </c>
      <c r="AR14" s="14">
        <v>3.63703171862211E-2</v>
      </c>
      <c r="AS14" s="14">
        <v>1.22464593077519E-2</v>
      </c>
      <c r="AT14" s="14">
        <v>0</v>
      </c>
      <c r="AU14" s="14"/>
      <c r="AV14" s="14" t="s">
        <v>84</v>
      </c>
      <c r="AW14" s="14">
        <v>3.5466572044034902E-2</v>
      </c>
      <c r="AX14" s="14">
        <v>6.06461872012286E-2</v>
      </c>
      <c r="AY14" s="14">
        <v>0.116779268090047</v>
      </c>
      <c r="AZ14" s="14">
        <v>4.1156805240192398E-2</v>
      </c>
      <c r="BA14" s="14"/>
      <c r="BB14" s="14">
        <v>6.7544427496962503E-2</v>
      </c>
      <c r="BC14" s="14">
        <v>7.4401203864393004E-3</v>
      </c>
      <c r="BD14" s="14">
        <v>0</v>
      </c>
      <c r="BE14" s="14"/>
      <c r="BF14" s="14">
        <v>2.8493871408208499E-2</v>
      </c>
    </row>
    <row r="15" spans="2:58" x14ac:dyDescent="0.35">
      <c r="B15" s="15" t="s">
        <v>254</v>
      </c>
      <c r="C15" s="14">
        <v>3.4212579989985802E-2</v>
      </c>
      <c r="D15" s="14">
        <v>4.0847104841493599E-2</v>
      </c>
      <c r="E15" s="14">
        <v>2.7822317207070402E-2</v>
      </c>
      <c r="F15" s="14"/>
      <c r="G15" s="14">
        <v>5.0742472167670402E-2</v>
      </c>
      <c r="H15" s="14">
        <v>6.2449412205532802E-2</v>
      </c>
      <c r="I15" s="14">
        <v>4.80431651144669E-2</v>
      </c>
      <c r="J15" s="14">
        <v>2.2331030375149798E-2</v>
      </c>
      <c r="K15" s="14">
        <v>1.03203286076398E-2</v>
      </c>
      <c r="L15" s="14">
        <v>1.4769500273082201E-2</v>
      </c>
      <c r="M15" s="14"/>
      <c r="N15" s="14">
        <v>3.2480000133853798E-2</v>
      </c>
      <c r="O15" s="14">
        <v>3.3685468253218699E-2</v>
      </c>
      <c r="P15" s="14">
        <v>4.4448736526380102E-2</v>
      </c>
      <c r="Q15" s="14">
        <v>2.8244490511824601E-2</v>
      </c>
      <c r="R15" s="14"/>
      <c r="S15" s="14">
        <v>5.6633734777504503E-2</v>
      </c>
      <c r="T15" s="14">
        <v>1.1579920042065E-2</v>
      </c>
      <c r="U15" s="14">
        <v>3.8772982491025301E-2</v>
      </c>
      <c r="V15" s="14">
        <v>3.8079467824157699E-2</v>
      </c>
      <c r="W15" s="14">
        <v>1.2925409921346101E-2</v>
      </c>
      <c r="X15" s="14">
        <v>4.42438871552054E-2</v>
      </c>
      <c r="Y15" s="14">
        <v>4.2542435285117697E-2</v>
      </c>
      <c r="Z15" s="14">
        <v>2.2861226519428901E-2</v>
      </c>
      <c r="AA15" s="14">
        <v>3.5054526051680697E-2</v>
      </c>
      <c r="AB15" s="14">
        <v>4.6426271268177298E-2</v>
      </c>
      <c r="AC15" s="14">
        <v>8.81898394483587E-3</v>
      </c>
      <c r="AD15" s="14">
        <v>1.87262292005645E-2</v>
      </c>
      <c r="AE15" s="14"/>
      <c r="AF15" s="14">
        <v>2.5319555929714702E-2</v>
      </c>
      <c r="AG15" s="14">
        <v>3.7213599341574602E-2</v>
      </c>
      <c r="AH15" s="14">
        <v>4.6788658694488602E-2</v>
      </c>
      <c r="AI15" s="14"/>
      <c r="AJ15" s="14">
        <v>1.77139860468408E-2</v>
      </c>
      <c r="AK15" s="14">
        <v>5.9076525460889401E-2</v>
      </c>
      <c r="AL15" s="14">
        <v>4.0330092196481399E-2</v>
      </c>
      <c r="AM15" s="14">
        <v>0</v>
      </c>
      <c r="AN15" s="14">
        <v>2.9012843690554999E-2</v>
      </c>
      <c r="AO15" s="14"/>
      <c r="AP15" s="14">
        <v>2.46554287652169E-2</v>
      </c>
      <c r="AQ15" s="14">
        <v>5.4414235565524799E-2</v>
      </c>
      <c r="AR15" s="14">
        <v>3.4336477317532303E-2</v>
      </c>
      <c r="AS15" s="14">
        <v>1.3304139804059799E-2</v>
      </c>
      <c r="AT15" s="14">
        <v>1.6269622465879902E-2</v>
      </c>
      <c r="AU15" s="14"/>
      <c r="AV15" s="14" t="s">
        <v>84</v>
      </c>
      <c r="AW15" s="14">
        <v>2.8283431456813501E-2</v>
      </c>
      <c r="AX15" s="14">
        <v>1.9886940599468099E-2</v>
      </c>
      <c r="AY15" s="14">
        <v>7.1516499355067903E-2</v>
      </c>
      <c r="AZ15" s="14">
        <v>0.124154459154214</v>
      </c>
      <c r="BA15" s="14"/>
      <c r="BB15" s="14">
        <v>3.9735780955076197E-2</v>
      </c>
      <c r="BC15" s="14">
        <v>0</v>
      </c>
      <c r="BD15" s="14">
        <v>2.5941805543704999E-2</v>
      </c>
      <c r="BE15" s="14"/>
      <c r="BF15" s="14">
        <v>2.0230758382382599E-2</v>
      </c>
    </row>
    <row r="16" spans="2:58" x14ac:dyDescent="0.35">
      <c r="B16" s="15" t="s">
        <v>97</v>
      </c>
      <c r="C16" s="20">
        <v>0.11552404970728899</v>
      </c>
      <c r="D16" s="20">
        <v>0.102441309690531</v>
      </c>
      <c r="E16" s="20">
        <v>0.12866545270560201</v>
      </c>
      <c r="F16" s="20"/>
      <c r="G16" s="20">
        <v>0.12562831788304801</v>
      </c>
      <c r="H16" s="20">
        <v>9.5745971241010197E-2</v>
      </c>
      <c r="I16" s="20">
        <v>0.125876333257401</v>
      </c>
      <c r="J16" s="20">
        <v>0.114264876136774</v>
      </c>
      <c r="K16" s="20">
        <v>0.12995144113884799</v>
      </c>
      <c r="L16" s="20">
        <v>0.107790369986766</v>
      </c>
      <c r="M16" s="20"/>
      <c r="N16" s="20">
        <v>6.79080835075902E-2</v>
      </c>
      <c r="O16" s="20">
        <v>0.12868553639913499</v>
      </c>
      <c r="P16" s="20">
        <v>0.107018677284656</v>
      </c>
      <c r="Q16" s="20">
        <v>0.162894416629108</v>
      </c>
      <c r="R16" s="20"/>
      <c r="S16" s="20">
        <v>0.126410839467888</v>
      </c>
      <c r="T16" s="20">
        <v>0.113997137573221</v>
      </c>
      <c r="U16" s="20">
        <v>7.9516906162209897E-2</v>
      </c>
      <c r="V16" s="20">
        <v>0.15407485713319799</v>
      </c>
      <c r="W16" s="20">
        <v>8.3140173327981001E-2</v>
      </c>
      <c r="X16" s="20">
        <v>0.110876001042624</v>
      </c>
      <c r="Y16" s="20">
        <v>0.13766243725520699</v>
      </c>
      <c r="Z16" s="20">
        <v>9.3093829811903797E-2</v>
      </c>
      <c r="AA16" s="20">
        <v>8.1813047250187093E-2</v>
      </c>
      <c r="AB16" s="20">
        <v>0.15091497427679301</v>
      </c>
      <c r="AC16" s="20">
        <v>0.112457489980296</v>
      </c>
      <c r="AD16" s="20">
        <v>0.13450883923962201</v>
      </c>
      <c r="AE16" s="20"/>
      <c r="AF16" s="20">
        <v>9.7836955996626798E-2</v>
      </c>
      <c r="AG16" s="20">
        <v>0.100302551420571</v>
      </c>
      <c r="AH16" s="20">
        <v>0.193842774864669</v>
      </c>
      <c r="AI16" s="20"/>
      <c r="AJ16" s="20">
        <v>8.5428178722531806E-2</v>
      </c>
      <c r="AK16" s="20">
        <v>9.2041972342422396E-2</v>
      </c>
      <c r="AL16" s="20">
        <v>0.124752733371587</v>
      </c>
      <c r="AM16" s="20">
        <v>6.6139410144166799E-2</v>
      </c>
      <c r="AN16" s="20">
        <v>0.20497159328475001</v>
      </c>
      <c r="AO16" s="20"/>
      <c r="AP16" s="20">
        <v>9.6491682772992401E-2</v>
      </c>
      <c r="AQ16" s="20">
        <v>7.6005671120485396E-2</v>
      </c>
      <c r="AR16" s="20">
        <v>8.4779949971982793E-2</v>
      </c>
      <c r="AS16" s="20">
        <v>7.2986505240303798E-2</v>
      </c>
      <c r="AT16" s="20">
        <v>0.27950627546710299</v>
      </c>
      <c r="AU16" s="20"/>
      <c r="AV16" s="20" t="s">
        <v>84</v>
      </c>
      <c r="AW16" s="20">
        <v>0.106433013684193</v>
      </c>
      <c r="AX16" s="20">
        <v>0.114918121379931</v>
      </c>
      <c r="AY16" s="20">
        <v>8.2787922914692599E-2</v>
      </c>
      <c r="AZ16" s="20">
        <v>0.121587489221685</v>
      </c>
      <c r="BA16" s="20"/>
      <c r="BB16" s="20">
        <v>9.3224994531512201E-2</v>
      </c>
      <c r="BC16" s="20">
        <v>4.5406524490630901E-2</v>
      </c>
      <c r="BD16" s="20">
        <v>0.163408582625135</v>
      </c>
      <c r="BE16" s="20"/>
      <c r="BF16" s="20">
        <v>8.8157749311232894E-2</v>
      </c>
    </row>
    <row r="17" spans="2:2" x14ac:dyDescent="0.35">
      <c r="B17" s="16"/>
    </row>
    <row r="18" spans="2:2" x14ac:dyDescent="0.35">
      <c r="B18" t="s">
        <v>80</v>
      </c>
    </row>
    <row r="19" spans="2:2" x14ac:dyDescent="0.35">
      <c r="B19" t="s">
        <v>81</v>
      </c>
    </row>
    <row r="21" spans="2:2" x14ac:dyDescent="0.35">
      <c r="B21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BF21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260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ht="43.5" x14ac:dyDescent="0.35">
      <c r="B9" s="15" t="s">
        <v>248</v>
      </c>
      <c r="C9" s="14">
        <v>0.20877370993111299</v>
      </c>
      <c r="D9" s="14">
        <v>0.20735403721674001</v>
      </c>
      <c r="E9" s="14">
        <v>0.210779198348582</v>
      </c>
      <c r="F9" s="14"/>
      <c r="G9" s="14">
        <v>0.103635373232025</v>
      </c>
      <c r="H9" s="14">
        <v>0.12928754705949999</v>
      </c>
      <c r="I9" s="14">
        <v>0.184221972798812</v>
      </c>
      <c r="J9" s="14">
        <v>0.25017873301070698</v>
      </c>
      <c r="K9" s="14">
        <v>0.28482751967565301</v>
      </c>
      <c r="L9" s="14">
        <v>0.27841239262568401</v>
      </c>
      <c r="M9" s="14"/>
      <c r="N9" s="14">
        <v>0.17850517230838001</v>
      </c>
      <c r="O9" s="14">
        <v>0.18428816479577201</v>
      </c>
      <c r="P9" s="14">
        <v>0.25363520630296599</v>
      </c>
      <c r="Q9" s="14">
        <v>0.22497358442085</v>
      </c>
      <c r="R9" s="14"/>
      <c r="S9" s="14">
        <v>0.149638330929595</v>
      </c>
      <c r="T9" s="14">
        <v>0.27146789398715099</v>
      </c>
      <c r="U9" s="14">
        <v>0.200419763995489</v>
      </c>
      <c r="V9" s="14">
        <v>0.267311888111262</v>
      </c>
      <c r="W9" s="14">
        <v>0.231708440527198</v>
      </c>
      <c r="X9" s="14">
        <v>0.18210322276706301</v>
      </c>
      <c r="Y9" s="14">
        <v>0.23046693623565601</v>
      </c>
      <c r="Z9" s="14">
        <v>0.16621133304983399</v>
      </c>
      <c r="AA9" s="14">
        <v>0.185821500793968</v>
      </c>
      <c r="AB9" s="14">
        <v>0.20032823760882701</v>
      </c>
      <c r="AC9" s="14">
        <v>0.19924244978516101</v>
      </c>
      <c r="AD9" s="14">
        <v>0.21098808209199801</v>
      </c>
      <c r="AE9" s="14"/>
      <c r="AF9" s="14">
        <v>0.33335482002299099</v>
      </c>
      <c r="AG9" s="14">
        <v>0.133203636061314</v>
      </c>
      <c r="AH9" s="14">
        <v>0.17881296434286101</v>
      </c>
      <c r="AI9" s="14"/>
      <c r="AJ9" s="14">
        <v>0.35086322297845102</v>
      </c>
      <c r="AK9" s="14">
        <v>5.2613795696062199E-2</v>
      </c>
      <c r="AL9" s="14">
        <v>0.183896341699995</v>
      </c>
      <c r="AM9" s="14">
        <v>0.447332865289646</v>
      </c>
      <c r="AN9" s="14">
        <v>0.21943340013798801</v>
      </c>
      <c r="AO9" s="14"/>
      <c r="AP9" s="14">
        <v>0.37190816117369402</v>
      </c>
      <c r="AQ9" s="14">
        <v>4.3683549036201197E-2</v>
      </c>
      <c r="AR9" s="14">
        <v>0.18333904507391999</v>
      </c>
      <c r="AS9" s="14">
        <v>0.44823588194722302</v>
      </c>
      <c r="AT9" s="14">
        <v>0.26516577476291397</v>
      </c>
      <c r="AU9" s="14"/>
      <c r="AV9" s="14" t="s">
        <v>84</v>
      </c>
      <c r="AW9" s="14">
        <v>0.20811454470105101</v>
      </c>
      <c r="AX9" s="14">
        <v>0.15969405540463999</v>
      </c>
      <c r="AY9" s="14">
        <v>0.100924934228112</v>
      </c>
      <c r="AZ9" s="14">
        <v>0.15953115580687</v>
      </c>
      <c r="BA9" s="14"/>
      <c r="BB9" s="14">
        <v>8.2288932927504804E-2</v>
      </c>
      <c r="BC9" s="14">
        <v>0.52086041241580205</v>
      </c>
      <c r="BD9" s="14">
        <v>0.29346075933829902</v>
      </c>
      <c r="BE9" s="14"/>
      <c r="BF9" s="14">
        <v>0.31593590075470501</v>
      </c>
    </row>
    <row r="10" spans="2:58" x14ac:dyDescent="0.35">
      <c r="B10" s="15" t="s">
        <v>249</v>
      </c>
      <c r="C10" s="14">
        <v>0.113680757425933</v>
      </c>
      <c r="D10" s="14">
        <v>0.100779176892107</v>
      </c>
      <c r="E10" s="14">
        <v>0.12561725881221</v>
      </c>
      <c r="F10" s="14"/>
      <c r="G10" s="14">
        <v>8.9060816085997405E-2</v>
      </c>
      <c r="H10" s="14">
        <v>8.9860354545773097E-2</v>
      </c>
      <c r="I10" s="14">
        <v>0.104753188335984</v>
      </c>
      <c r="J10" s="14">
        <v>0.123272430559745</v>
      </c>
      <c r="K10" s="14">
        <v>0.12505051640686299</v>
      </c>
      <c r="L10" s="14">
        <v>0.14121764208269</v>
      </c>
      <c r="M10" s="14"/>
      <c r="N10" s="14">
        <v>0.11624247095858301</v>
      </c>
      <c r="O10" s="14">
        <v>0.118336827572012</v>
      </c>
      <c r="P10" s="14">
        <v>0.12897320833197801</v>
      </c>
      <c r="Q10" s="14">
        <v>9.2611282595407796E-2</v>
      </c>
      <c r="R10" s="14"/>
      <c r="S10" s="14">
        <v>8.8559239487302599E-2</v>
      </c>
      <c r="T10" s="14">
        <v>0.11782008608627199</v>
      </c>
      <c r="U10" s="14">
        <v>0.13865317591686299</v>
      </c>
      <c r="V10" s="14">
        <v>0.11130053443178201</v>
      </c>
      <c r="W10" s="14">
        <v>9.4947949553993993E-2</v>
      </c>
      <c r="X10" s="14">
        <v>0.156275785737538</v>
      </c>
      <c r="Y10" s="14">
        <v>8.2783123788851207E-2</v>
      </c>
      <c r="Z10" s="14">
        <v>1.11625921444704E-2</v>
      </c>
      <c r="AA10" s="14">
        <v>8.4023755425542898E-2</v>
      </c>
      <c r="AB10" s="14">
        <v>0.13239632383659</v>
      </c>
      <c r="AC10" s="14">
        <v>0.18851805409604999</v>
      </c>
      <c r="AD10" s="14">
        <v>0.21586085754370801</v>
      </c>
      <c r="AE10" s="14"/>
      <c r="AF10" s="14">
        <v>0.13835093978670801</v>
      </c>
      <c r="AG10" s="14">
        <v>0.115074901140025</v>
      </c>
      <c r="AH10" s="14">
        <v>5.9979457653057601E-2</v>
      </c>
      <c r="AI10" s="14"/>
      <c r="AJ10" s="14">
        <v>0.15097911504108999</v>
      </c>
      <c r="AK10" s="14">
        <v>8.0153952251501098E-2</v>
      </c>
      <c r="AL10" s="14">
        <v>9.1492556048916901E-2</v>
      </c>
      <c r="AM10" s="14">
        <v>0.20013722892672201</v>
      </c>
      <c r="AN10" s="14">
        <v>8.5169623295081404E-2</v>
      </c>
      <c r="AO10" s="14"/>
      <c r="AP10" s="14">
        <v>0.15636154995571599</v>
      </c>
      <c r="AQ10" s="14">
        <v>5.9219185919137399E-2</v>
      </c>
      <c r="AR10" s="14">
        <v>0.105601745225615</v>
      </c>
      <c r="AS10" s="14">
        <v>0.15424814081185201</v>
      </c>
      <c r="AT10" s="14">
        <v>0.14976200807365</v>
      </c>
      <c r="AU10" s="14"/>
      <c r="AV10" s="14" t="s">
        <v>84</v>
      </c>
      <c r="AW10" s="14">
        <v>0.116365556271848</v>
      </c>
      <c r="AX10" s="14">
        <v>0.11542726786457901</v>
      </c>
      <c r="AY10" s="14">
        <v>0.102968106061797</v>
      </c>
      <c r="AZ10" s="14">
        <v>4.0396725704516502E-2</v>
      </c>
      <c r="BA10" s="14"/>
      <c r="BB10" s="14">
        <v>5.4454079863977302E-2</v>
      </c>
      <c r="BC10" s="14">
        <v>0.17617483662506001</v>
      </c>
      <c r="BD10" s="14">
        <v>0.22730954101300299</v>
      </c>
      <c r="BE10" s="14"/>
      <c r="BF10" s="14">
        <v>0.14823847786248701</v>
      </c>
    </row>
    <row r="11" spans="2:58" x14ac:dyDescent="0.35">
      <c r="B11" s="15" t="s">
        <v>250</v>
      </c>
      <c r="C11" s="14">
        <v>0.108104527452679</v>
      </c>
      <c r="D11" s="14">
        <v>0.108692678296183</v>
      </c>
      <c r="E11" s="14">
        <v>0.10784828551145</v>
      </c>
      <c r="F11" s="14"/>
      <c r="G11" s="14">
        <v>0.16543228926942499</v>
      </c>
      <c r="H11" s="14">
        <v>0.112775956737256</v>
      </c>
      <c r="I11" s="14">
        <v>0.104710152351723</v>
      </c>
      <c r="J11" s="14">
        <v>8.6455357254990997E-2</v>
      </c>
      <c r="K11" s="14">
        <v>9.5374188560927595E-2</v>
      </c>
      <c r="L11" s="14">
        <v>9.5125328328784994E-2</v>
      </c>
      <c r="M11" s="14"/>
      <c r="N11" s="14">
        <v>0.108979580191332</v>
      </c>
      <c r="O11" s="14">
        <v>0.122276388695189</v>
      </c>
      <c r="P11" s="14">
        <v>0.101462475001356</v>
      </c>
      <c r="Q11" s="14">
        <v>9.8281554959542702E-2</v>
      </c>
      <c r="R11" s="14"/>
      <c r="S11" s="14">
        <v>8.5516350293277296E-2</v>
      </c>
      <c r="T11" s="14">
        <v>0.119289734681735</v>
      </c>
      <c r="U11" s="14">
        <v>8.5466954243657703E-2</v>
      </c>
      <c r="V11" s="14">
        <v>9.4843844761203194E-2</v>
      </c>
      <c r="W11" s="14">
        <v>0.121192654063695</v>
      </c>
      <c r="X11" s="14">
        <v>0.105157170433979</v>
      </c>
      <c r="Y11" s="14">
        <v>9.8452301187824595E-2</v>
      </c>
      <c r="Z11" s="14">
        <v>0.16362519569182099</v>
      </c>
      <c r="AA11" s="14">
        <v>0.14543339497730901</v>
      </c>
      <c r="AB11" s="14">
        <v>0.11347074070724</v>
      </c>
      <c r="AC11" s="14">
        <v>8.4003586127931199E-2</v>
      </c>
      <c r="AD11" s="14">
        <v>8.3250973796006794E-2</v>
      </c>
      <c r="AE11" s="14"/>
      <c r="AF11" s="14">
        <v>9.9529201848654394E-2</v>
      </c>
      <c r="AG11" s="14">
        <v>0.115324616970832</v>
      </c>
      <c r="AH11" s="14">
        <v>7.5807227093879395E-2</v>
      </c>
      <c r="AI11" s="14"/>
      <c r="AJ11" s="14">
        <v>0.10339731080772201</v>
      </c>
      <c r="AK11" s="14">
        <v>0.101880294610393</v>
      </c>
      <c r="AL11" s="14">
        <v>0.18071428067033199</v>
      </c>
      <c r="AM11" s="14">
        <v>0.179714702888607</v>
      </c>
      <c r="AN11" s="14">
        <v>8.5463916876820201E-2</v>
      </c>
      <c r="AO11" s="14"/>
      <c r="AP11" s="14">
        <v>0.110693986132418</v>
      </c>
      <c r="AQ11" s="14">
        <v>9.83563911133543E-2</v>
      </c>
      <c r="AR11" s="14">
        <v>0.169569380543106</v>
      </c>
      <c r="AS11" s="14">
        <v>9.2285914913966594E-2</v>
      </c>
      <c r="AT11" s="14">
        <v>9.6917938244840796E-2</v>
      </c>
      <c r="AU11" s="14"/>
      <c r="AV11" s="14" t="s">
        <v>84</v>
      </c>
      <c r="AW11" s="14">
        <v>0.12792063255674299</v>
      </c>
      <c r="AX11" s="14">
        <v>0.13159369918295399</v>
      </c>
      <c r="AY11" s="14">
        <v>0.11076308187751099</v>
      </c>
      <c r="AZ11" s="14">
        <v>3.9460179052275203E-2</v>
      </c>
      <c r="BA11" s="14"/>
      <c r="BB11" s="14">
        <v>0.100646828518368</v>
      </c>
      <c r="BC11" s="14">
        <v>5.8323630316783698E-2</v>
      </c>
      <c r="BD11" s="14">
        <v>0.121456637239951</v>
      </c>
      <c r="BE11" s="14"/>
      <c r="BF11" s="14">
        <v>9.2740879231364995E-2</v>
      </c>
    </row>
    <row r="12" spans="2:58" x14ac:dyDescent="0.35">
      <c r="B12" s="15" t="s">
        <v>251</v>
      </c>
      <c r="C12" s="14">
        <v>0.235865786460247</v>
      </c>
      <c r="D12" s="14">
        <v>0.254413595945087</v>
      </c>
      <c r="E12" s="14">
        <v>0.217496664110405</v>
      </c>
      <c r="F12" s="14"/>
      <c r="G12" s="14">
        <v>0.26848876649897602</v>
      </c>
      <c r="H12" s="14">
        <v>0.21166209304644901</v>
      </c>
      <c r="I12" s="14">
        <v>0.238010865144068</v>
      </c>
      <c r="J12" s="14">
        <v>0.27287387457768197</v>
      </c>
      <c r="K12" s="14">
        <v>0.215158950621539</v>
      </c>
      <c r="L12" s="14">
        <v>0.215847950823913</v>
      </c>
      <c r="M12" s="14"/>
      <c r="N12" s="14">
        <v>0.26727266317382797</v>
      </c>
      <c r="O12" s="14">
        <v>0.23596905164368101</v>
      </c>
      <c r="P12" s="14">
        <v>0.218655360558039</v>
      </c>
      <c r="Q12" s="14">
        <v>0.21737116177587601</v>
      </c>
      <c r="R12" s="14"/>
      <c r="S12" s="14">
        <v>0.26150065177183601</v>
      </c>
      <c r="T12" s="14">
        <v>0.23390976402153399</v>
      </c>
      <c r="U12" s="14">
        <v>0.26351812648230999</v>
      </c>
      <c r="V12" s="14">
        <v>0.18629203530121599</v>
      </c>
      <c r="W12" s="14">
        <v>0.24705356390461999</v>
      </c>
      <c r="X12" s="14">
        <v>0.191503638296357</v>
      </c>
      <c r="Y12" s="14">
        <v>0.24482707130477899</v>
      </c>
      <c r="Z12" s="14">
        <v>0.30115305547882498</v>
      </c>
      <c r="AA12" s="14">
        <v>0.21723696274266699</v>
      </c>
      <c r="AB12" s="14">
        <v>0.24524138376010499</v>
      </c>
      <c r="AC12" s="14">
        <v>0.236965460803226</v>
      </c>
      <c r="AD12" s="14">
        <v>0.234157237000055</v>
      </c>
      <c r="AE12" s="14"/>
      <c r="AF12" s="14">
        <v>0.17595304924486399</v>
      </c>
      <c r="AG12" s="14">
        <v>0.28358956185467199</v>
      </c>
      <c r="AH12" s="14">
        <v>0.26222685004727198</v>
      </c>
      <c r="AI12" s="14"/>
      <c r="AJ12" s="14">
        <v>0.190159983940138</v>
      </c>
      <c r="AK12" s="14">
        <v>0.30515392391100099</v>
      </c>
      <c r="AL12" s="14">
        <v>0.26276658021016702</v>
      </c>
      <c r="AM12" s="14">
        <v>0.10310411368636201</v>
      </c>
      <c r="AN12" s="14">
        <v>0.17724403064972799</v>
      </c>
      <c r="AO12" s="14"/>
      <c r="AP12" s="14">
        <v>0.14277118378266601</v>
      </c>
      <c r="AQ12" s="14">
        <v>0.32702185748618701</v>
      </c>
      <c r="AR12" s="14">
        <v>0.24420149130947499</v>
      </c>
      <c r="AS12" s="14">
        <v>0.14442090123656001</v>
      </c>
      <c r="AT12" s="14">
        <v>0.18187485033217199</v>
      </c>
      <c r="AU12" s="14"/>
      <c r="AV12" s="14" t="s">
        <v>84</v>
      </c>
      <c r="AW12" s="14">
        <v>0.21029715320963999</v>
      </c>
      <c r="AX12" s="14">
        <v>0.27566996007776601</v>
      </c>
      <c r="AY12" s="14">
        <v>0.25892094182033198</v>
      </c>
      <c r="AZ12" s="14">
        <v>0.37956220041404298</v>
      </c>
      <c r="BA12" s="14"/>
      <c r="BB12" s="14">
        <v>0.35934299128014802</v>
      </c>
      <c r="BC12" s="14">
        <v>0.13544682671354799</v>
      </c>
      <c r="BD12" s="14">
        <v>0.170197332760087</v>
      </c>
      <c r="BE12" s="14"/>
      <c r="BF12" s="14">
        <v>0.21665572669873001</v>
      </c>
    </row>
    <row r="13" spans="2:58" x14ac:dyDescent="0.35">
      <c r="B13" s="15" t="s">
        <v>252</v>
      </c>
      <c r="C13" s="14">
        <v>0.14546000323892599</v>
      </c>
      <c r="D13" s="14">
        <v>0.13656530386047799</v>
      </c>
      <c r="E13" s="14">
        <v>0.154592180111218</v>
      </c>
      <c r="F13" s="14"/>
      <c r="G13" s="14">
        <v>0.14467205004043299</v>
      </c>
      <c r="H13" s="14">
        <v>0.20872580657079701</v>
      </c>
      <c r="I13" s="14">
        <v>0.155475568695886</v>
      </c>
      <c r="J13" s="14">
        <v>0.116715011107483</v>
      </c>
      <c r="K13" s="14">
        <v>0.13225838803995801</v>
      </c>
      <c r="L13" s="14">
        <v>0.11872477768770399</v>
      </c>
      <c r="M13" s="14"/>
      <c r="N13" s="14">
        <v>0.161276186627373</v>
      </c>
      <c r="O13" s="14">
        <v>0.15217308508324401</v>
      </c>
      <c r="P13" s="14">
        <v>0.110203253478719</v>
      </c>
      <c r="Q13" s="14">
        <v>0.153126011531551</v>
      </c>
      <c r="R13" s="14"/>
      <c r="S13" s="14">
        <v>0.18171994005984099</v>
      </c>
      <c r="T13" s="14">
        <v>8.6599746367022098E-2</v>
      </c>
      <c r="U13" s="14">
        <v>0.16944743564668299</v>
      </c>
      <c r="V13" s="14">
        <v>0.16094783349174399</v>
      </c>
      <c r="W13" s="14">
        <v>0.15573061557827</v>
      </c>
      <c r="X13" s="14">
        <v>0.145161670344332</v>
      </c>
      <c r="Y13" s="14">
        <v>0.12240881108516</v>
      </c>
      <c r="Z13" s="14">
        <v>0.20372953596858101</v>
      </c>
      <c r="AA13" s="14">
        <v>0.20254158355844401</v>
      </c>
      <c r="AB13" s="14">
        <v>8.8276705952347698E-2</v>
      </c>
      <c r="AC13" s="14">
        <v>0.13082740228985401</v>
      </c>
      <c r="AD13" s="14">
        <v>6.7790936411629699E-2</v>
      </c>
      <c r="AE13" s="14"/>
      <c r="AF13" s="14">
        <v>0.109628306123135</v>
      </c>
      <c r="AG13" s="14">
        <v>0.17738074571340601</v>
      </c>
      <c r="AH13" s="14">
        <v>0.13014286645433601</v>
      </c>
      <c r="AI13" s="14"/>
      <c r="AJ13" s="14">
        <v>7.2393424230793105E-2</v>
      </c>
      <c r="AK13" s="14">
        <v>0.25273225411884997</v>
      </c>
      <c r="AL13" s="14">
        <v>0.10973950624958199</v>
      </c>
      <c r="AM13" s="14">
        <v>3.5373639914273197E-2</v>
      </c>
      <c r="AN13" s="14">
        <v>0.15022825240176799</v>
      </c>
      <c r="AO13" s="14"/>
      <c r="AP13" s="14">
        <v>6.1682078787841398E-2</v>
      </c>
      <c r="AQ13" s="14">
        <v>0.26174015352284002</v>
      </c>
      <c r="AR13" s="14">
        <v>0.14515171873377899</v>
      </c>
      <c r="AS13" s="14">
        <v>6.6472446409413397E-2</v>
      </c>
      <c r="AT13" s="14">
        <v>4.27347847865489E-2</v>
      </c>
      <c r="AU13" s="14"/>
      <c r="AV13" s="14" t="s">
        <v>84</v>
      </c>
      <c r="AW13" s="14">
        <v>0.16650510288548701</v>
      </c>
      <c r="AX13" s="14">
        <v>0.14420382181274999</v>
      </c>
      <c r="AY13" s="14">
        <v>0.19982568464673101</v>
      </c>
      <c r="AZ13" s="14">
        <v>0.14135732914224</v>
      </c>
      <c r="BA13" s="14"/>
      <c r="BB13" s="14">
        <v>0.196808015897667</v>
      </c>
      <c r="BC13" s="14">
        <v>3.7370391009987999E-2</v>
      </c>
      <c r="BD13" s="14">
        <v>5.22462037107497E-2</v>
      </c>
      <c r="BE13" s="14"/>
      <c r="BF13" s="14">
        <v>9.4685271819338696E-2</v>
      </c>
    </row>
    <row r="14" spans="2:58" x14ac:dyDescent="0.35">
      <c r="B14" s="15" t="s">
        <v>253</v>
      </c>
      <c r="C14" s="14">
        <v>5.4792362403811301E-2</v>
      </c>
      <c r="D14" s="14">
        <v>6.8444678519114802E-2</v>
      </c>
      <c r="E14" s="14">
        <v>4.1596590254594702E-2</v>
      </c>
      <c r="F14" s="14"/>
      <c r="G14" s="14">
        <v>7.3837875435516301E-2</v>
      </c>
      <c r="H14" s="14">
        <v>0.106830582045014</v>
      </c>
      <c r="I14" s="14">
        <v>6.3689345088757301E-2</v>
      </c>
      <c r="J14" s="14">
        <v>2.81029111230141E-2</v>
      </c>
      <c r="K14" s="14">
        <v>2.3850643145432299E-2</v>
      </c>
      <c r="L14" s="14">
        <v>3.5147067931265298E-2</v>
      </c>
      <c r="M14" s="14"/>
      <c r="N14" s="14">
        <v>7.1431128471656502E-2</v>
      </c>
      <c r="O14" s="14">
        <v>4.9210247038364997E-2</v>
      </c>
      <c r="P14" s="14">
        <v>5.3844575115265698E-2</v>
      </c>
      <c r="Q14" s="14">
        <v>4.4426097066386699E-2</v>
      </c>
      <c r="R14" s="14"/>
      <c r="S14" s="14">
        <v>7.5290535377294202E-2</v>
      </c>
      <c r="T14" s="14">
        <v>4.89866129265394E-2</v>
      </c>
      <c r="U14" s="14">
        <v>2.4090150694941099E-2</v>
      </c>
      <c r="V14" s="14">
        <v>2.83690486511817E-2</v>
      </c>
      <c r="W14" s="14">
        <v>5.2975110858633899E-2</v>
      </c>
      <c r="X14" s="14">
        <v>7.0626862951284397E-2</v>
      </c>
      <c r="Y14" s="14">
        <v>4.97054613007595E-2</v>
      </c>
      <c r="Z14" s="14">
        <v>5.9566638577471701E-2</v>
      </c>
      <c r="AA14" s="14">
        <v>6.08423073112535E-2</v>
      </c>
      <c r="AB14" s="14">
        <v>7.0788455828796795E-2</v>
      </c>
      <c r="AC14" s="14">
        <v>4.7439763436193598E-2</v>
      </c>
      <c r="AD14" s="14">
        <v>5.1418687082884502E-2</v>
      </c>
      <c r="AE14" s="14"/>
      <c r="AF14" s="14">
        <v>3.9826376376134301E-2</v>
      </c>
      <c r="AG14" s="14">
        <v>5.8783714670792499E-2</v>
      </c>
      <c r="AH14" s="14">
        <v>6.1345703130728797E-2</v>
      </c>
      <c r="AI14" s="14"/>
      <c r="AJ14" s="14">
        <v>3.2953292460193802E-2</v>
      </c>
      <c r="AK14" s="14">
        <v>7.4327334142214804E-2</v>
      </c>
      <c r="AL14" s="14">
        <v>4.80450238162086E-2</v>
      </c>
      <c r="AM14" s="14">
        <v>0</v>
      </c>
      <c r="AN14" s="14">
        <v>5.4835402740087899E-2</v>
      </c>
      <c r="AO14" s="14"/>
      <c r="AP14" s="14">
        <v>3.9946327967199401E-2</v>
      </c>
      <c r="AQ14" s="14">
        <v>9.0247397420886097E-2</v>
      </c>
      <c r="AR14" s="14">
        <v>4.79968828000783E-2</v>
      </c>
      <c r="AS14" s="14">
        <v>2.5555644678005598E-2</v>
      </c>
      <c r="AT14" s="14">
        <v>0</v>
      </c>
      <c r="AU14" s="14"/>
      <c r="AV14" s="14" t="s">
        <v>84</v>
      </c>
      <c r="AW14" s="14">
        <v>4.5776729230583603E-2</v>
      </c>
      <c r="AX14" s="14">
        <v>4.9657050551856201E-2</v>
      </c>
      <c r="AY14" s="14">
        <v>9.2746272805989197E-2</v>
      </c>
      <c r="AZ14" s="14">
        <v>0.16238792729109899</v>
      </c>
      <c r="BA14" s="14"/>
      <c r="BB14" s="14">
        <v>7.7963931806451905E-2</v>
      </c>
      <c r="BC14" s="14">
        <v>1.6590247738662699E-2</v>
      </c>
      <c r="BD14" s="14">
        <v>0</v>
      </c>
      <c r="BE14" s="14"/>
      <c r="BF14" s="14">
        <v>3.2386217156353703E-2</v>
      </c>
    </row>
    <row r="15" spans="2:58" x14ac:dyDescent="0.35">
      <c r="B15" s="15" t="s">
        <v>254</v>
      </c>
      <c r="C15" s="14">
        <v>2.19297169105921E-2</v>
      </c>
      <c r="D15" s="14">
        <v>2.9653708490719601E-2</v>
      </c>
      <c r="E15" s="14">
        <v>1.44372401615837E-2</v>
      </c>
      <c r="F15" s="14"/>
      <c r="G15" s="14">
        <v>4.0882466205308797E-2</v>
      </c>
      <c r="H15" s="14">
        <v>4.8798770388106302E-2</v>
      </c>
      <c r="I15" s="14">
        <v>2.4499427066969701E-2</v>
      </c>
      <c r="J15" s="14">
        <v>1.35072522280054E-2</v>
      </c>
      <c r="K15" s="14">
        <v>3.3374007520312401E-3</v>
      </c>
      <c r="L15" s="14">
        <v>4.7554249382179004E-3</v>
      </c>
      <c r="M15" s="14"/>
      <c r="N15" s="14">
        <v>2.4539612577445701E-2</v>
      </c>
      <c r="O15" s="14">
        <v>1.82618823562079E-2</v>
      </c>
      <c r="P15" s="14">
        <v>3.0087955321387701E-2</v>
      </c>
      <c r="Q15" s="14">
        <v>1.6143178507615499E-2</v>
      </c>
      <c r="R15" s="14"/>
      <c r="S15" s="14">
        <v>3.9398249357928697E-2</v>
      </c>
      <c r="T15" s="14">
        <v>1.48226465504887E-2</v>
      </c>
      <c r="U15" s="14">
        <v>3.2227544924171701E-2</v>
      </c>
      <c r="V15" s="14">
        <v>2.1073056622205599E-2</v>
      </c>
      <c r="W15" s="14">
        <v>1.42154735230314E-2</v>
      </c>
      <c r="X15" s="14">
        <v>3.8711371549055802E-2</v>
      </c>
      <c r="Y15" s="14">
        <v>1.6520139859481201E-2</v>
      </c>
      <c r="Z15" s="14">
        <v>2.4602095615283901E-2</v>
      </c>
      <c r="AA15" s="14">
        <v>8.4536501313198804E-3</v>
      </c>
      <c r="AB15" s="14">
        <v>1.5432449185137E-2</v>
      </c>
      <c r="AC15" s="14">
        <v>1.8000907140516699E-2</v>
      </c>
      <c r="AD15" s="14">
        <v>0</v>
      </c>
      <c r="AE15" s="14"/>
      <c r="AF15" s="14">
        <v>1.36339248818086E-2</v>
      </c>
      <c r="AG15" s="14">
        <v>2.40028521595455E-2</v>
      </c>
      <c r="AH15" s="14">
        <v>3.3949966875535302E-2</v>
      </c>
      <c r="AI15" s="14"/>
      <c r="AJ15" s="14">
        <v>7.8434584853415892E-3</v>
      </c>
      <c r="AK15" s="14">
        <v>4.7698122941583099E-2</v>
      </c>
      <c r="AL15" s="14">
        <v>8.4805181204312702E-3</v>
      </c>
      <c r="AM15" s="14">
        <v>0</v>
      </c>
      <c r="AN15" s="14">
        <v>1.52947132286812E-2</v>
      </c>
      <c r="AO15" s="14"/>
      <c r="AP15" s="14">
        <v>2.0294414336573498E-2</v>
      </c>
      <c r="AQ15" s="14">
        <v>3.8970790866648702E-2</v>
      </c>
      <c r="AR15" s="14">
        <v>1.3068363015649001E-2</v>
      </c>
      <c r="AS15" s="14">
        <v>4.1282335626273703E-3</v>
      </c>
      <c r="AT15" s="14">
        <v>0</v>
      </c>
      <c r="AU15" s="14"/>
      <c r="AV15" s="14" t="s">
        <v>84</v>
      </c>
      <c r="AW15" s="14">
        <v>1.0033428426333001E-2</v>
      </c>
      <c r="AX15" s="14">
        <v>2.2599879496881001E-2</v>
      </c>
      <c r="AY15" s="14">
        <v>4.4188583577688102E-2</v>
      </c>
      <c r="AZ15" s="14">
        <v>3.4196299909876098E-2</v>
      </c>
      <c r="BA15" s="14"/>
      <c r="BB15" s="14">
        <v>0</v>
      </c>
      <c r="BC15" s="14">
        <v>0</v>
      </c>
      <c r="BD15" s="14">
        <v>0</v>
      </c>
      <c r="BE15" s="14"/>
      <c r="BF15" s="14">
        <v>0</v>
      </c>
    </row>
    <row r="16" spans="2:58" x14ac:dyDescent="0.35">
      <c r="B16" s="15" t="s">
        <v>97</v>
      </c>
      <c r="C16" s="20">
        <v>0.11139313617669901</v>
      </c>
      <c r="D16" s="20">
        <v>9.4096820779570101E-2</v>
      </c>
      <c r="E16" s="20">
        <v>0.127632582689956</v>
      </c>
      <c r="F16" s="20"/>
      <c r="G16" s="20">
        <v>0.11399036323231899</v>
      </c>
      <c r="H16" s="20">
        <v>9.2058889607104996E-2</v>
      </c>
      <c r="I16" s="20">
        <v>0.124639480517799</v>
      </c>
      <c r="J16" s="20">
        <v>0.10889443013837299</v>
      </c>
      <c r="K16" s="20">
        <v>0.120142392797595</v>
      </c>
      <c r="L16" s="20">
        <v>0.110769415581742</v>
      </c>
      <c r="M16" s="20"/>
      <c r="N16" s="20">
        <v>7.1753185691400295E-2</v>
      </c>
      <c r="O16" s="20">
        <v>0.11948435281552899</v>
      </c>
      <c r="P16" s="20">
        <v>0.103137965890287</v>
      </c>
      <c r="Q16" s="20">
        <v>0.15306712914276999</v>
      </c>
      <c r="R16" s="20"/>
      <c r="S16" s="20">
        <v>0.118376702722926</v>
      </c>
      <c r="T16" s="20">
        <v>0.107103515379259</v>
      </c>
      <c r="U16" s="20">
        <v>8.6176848095885203E-2</v>
      </c>
      <c r="V16" s="20">
        <v>0.12986175862940699</v>
      </c>
      <c r="W16" s="20">
        <v>8.2176191990557701E-2</v>
      </c>
      <c r="X16" s="20">
        <v>0.110460277920391</v>
      </c>
      <c r="Y16" s="20">
        <v>0.154836155237489</v>
      </c>
      <c r="Z16" s="20">
        <v>6.9949553473712303E-2</v>
      </c>
      <c r="AA16" s="20">
        <v>9.5646845059496097E-2</v>
      </c>
      <c r="AB16" s="20">
        <v>0.134065703120956</v>
      </c>
      <c r="AC16" s="20">
        <v>9.5002376321066603E-2</v>
      </c>
      <c r="AD16" s="20">
        <v>0.13653322607371701</v>
      </c>
      <c r="AE16" s="20"/>
      <c r="AF16" s="20">
        <v>8.9723381715704903E-2</v>
      </c>
      <c r="AG16" s="20">
        <v>9.2639971429412604E-2</v>
      </c>
      <c r="AH16" s="20">
        <v>0.19773496440232899</v>
      </c>
      <c r="AI16" s="20"/>
      <c r="AJ16" s="20">
        <v>9.1410192056270004E-2</v>
      </c>
      <c r="AK16" s="20">
        <v>8.5440322328394699E-2</v>
      </c>
      <c r="AL16" s="20">
        <v>0.114865193184368</v>
      </c>
      <c r="AM16" s="20">
        <v>3.43374492943904E-2</v>
      </c>
      <c r="AN16" s="20">
        <v>0.21233066066984499</v>
      </c>
      <c r="AO16" s="20"/>
      <c r="AP16" s="20">
        <v>9.6342297863892201E-2</v>
      </c>
      <c r="AQ16" s="20">
        <v>8.0760674634745802E-2</v>
      </c>
      <c r="AR16" s="20">
        <v>9.1071373298378305E-2</v>
      </c>
      <c r="AS16" s="20">
        <v>6.4652836440351399E-2</v>
      </c>
      <c r="AT16" s="20">
        <v>0.26354464379987402</v>
      </c>
      <c r="AU16" s="20"/>
      <c r="AV16" s="20" t="s">
        <v>84</v>
      </c>
      <c r="AW16" s="20">
        <v>0.11498685271831501</v>
      </c>
      <c r="AX16" s="20">
        <v>0.101154265608574</v>
      </c>
      <c r="AY16" s="20">
        <v>8.9662394981839699E-2</v>
      </c>
      <c r="AZ16" s="20">
        <v>4.31081826790813E-2</v>
      </c>
      <c r="BA16" s="20"/>
      <c r="BB16" s="20">
        <v>0.12849521970588401</v>
      </c>
      <c r="BC16" s="20">
        <v>5.5233655180156001E-2</v>
      </c>
      <c r="BD16" s="20">
        <v>0.135329525937911</v>
      </c>
      <c r="BE16" s="20"/>
      <c r="BF16" s="20">
        <v>9.9357526477021396E-2</v>
      </c>
    </row>
    <row r="17" spans="2:2" x14ac:dyDescent="0.35">
      <c r="B17" s="16"/>
    </row>
    <row r="18" spans="2:2" x14ac:dyDescent="0.35">
      <c r="B18" t="s">
        <v>80</v>
      </c>
    </row>
    <row r="19" spans="2:2" x14ac:dyDescent="0.35">
      <c r="B19" t="s">
        <v>81</v>
      </c>
    </row>
    <row r="21" spans="2:2" x14ac:dyDescent="0.35">
      <c r="B21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BF21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261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ht="43.5" x14ac:dyDescent="0.35">
      <c r="B9" s="15" t="s">
        <v>248</v>
      </c>
      <c r="C9" s="14">
        <v>0.22032575916424599</v>
      </c>
      <c r="D9" s="14">
        <v>0.22231727762204601</v>
      </c>
      <c r="E9" s="14">
        <v>0.21902781481750799</v>
      </c>
      <c r="F9" s="14"/>
      <c r="G9" s="14">
        <v>9.2633189742160005E-2</v>
      </c>
      <c r="H9" s="14">
        <v>0.13194579338302201</v>
      </c>
      <c r="I9" s="14">
        <v>0.189993075499097</v>
      </c>
      <c r="J9" s="14">
        <v>0.25490250681892301</v>
      </c>
      <c r="K9" s="14">
        <v>0.326925572160915</v>
      </c>
      <c r="L9" s="14">
        <v>0.30192744629374202</v>
      </c>
      <c r="M9" s="14"/>
      <c r="N9" s="14">
        <v>0.19535370365822499</v>
      </c>
      <c r="O9" s="14">
        <v>0.213834723562843</v>
      </c>
      <c r="P9" s="14">
        <v>0.25857014309786502</v>
      </c>
      <c r="Q9" s="14">
        <v>0.21793647653619699</v>
      </c>
      <c r="R9" s="14"/>
      <c r="S9" s="14">
        <v>0.160502208767027</v>
      </c>
      <c r="T9" s="14">
        <v>0.28531116599294998</v>
      </c>
      <c r="U9" s="14">
        <v>0.20001368675105999</v>
      </c>
      <c r="V9" s="14">
        <v>0.26017418304574702</v>
      </c>
      <c r="W9" s="14">
        <v>0.231043744423828</v>
      </c>
      <c r="X9" s="14">
        <v>0.20081444490262701</v>
      </c>
      <c r="Y9" s="14">
        <v>0.280631092923048</v>
      </c>
      <c r="Z9" s="14">
        <v>0.16506171726570201</v>
      </c>
      <c r="AA9" s="14">
        <v>0.190655148172059</v>
      </c>
      <c r="AB9" s="14">
        <v>0.23078496152233099</v>
      </c>
      <c r="AC9" s="14">
        <v>0.199869055930853</v>
      </c>
      <c r="AD9" s="14">
        <v>0.210823690278234</v>
      </c>
      <c r="AE9" s="14"/>
      <c r="AF9" s="14">
        <v>0.34392414404188099</v>
      </c>
      <c r="AG9" s="14">
        <v>0.14882172658568801</v>
      </c>
      <c r="AH9" s="14">
        <v>0.193086442772645</v>
      </c>
      <c r="AI9" s="14"/>
      <c r="AJ9" s="14">
        <v>0.35633082921943898</v>
      </c>
      <c r="AK9" s="14">
        <v>7.2166238407551403E-2</v>
      </c>
      <c r="AL9" s="14">
        <v>0.18967145325385101</v>
      </c>
      <c r="AM9" s="14">
        <v>0.41596347665435901</v>
      </c>
      <c r="AN9" s="14">
        <v>0.23990164509536799</v>
      </c>
      <c r="AO9" s="14"/>
      <c r="AP9" s="14">
        <v>0.37629422042111599</v>
      </c>
      <c r="AQ9" s="14">
        <v>6.2133458244818501E-2</v>
      </c>
      <c r="AR9" s="14">
        <v>0.20206042639022601</v>
      </c>
      <c r="AS9" s="14">
        <v>0.47272922975249598</v>
      </c>
      <c r="AT9" s="14">
        <v>0.23253615948287701</v>
      </c>
      <c r="AU9" s="14"/>
      <c r="AV9" s="14" t="s">
        <v>84</v>
      </c>
      <c r="AW9" s="14">
        <v>0.202640988914011</v>
      </c>
      <c r="AX9" s="14">
        <v>0.18813727069080899</v>
      </c>
      <c r="AY9" s="14">
        <v>0.135513289046263</v>
      </c>
      <c r="AZ9" s="14">
        <v>0.215128649081059</v>
      </c>
      <c r="BA9" s="14"/>
      <c r="BB9" s="14">
        <v>8.8243983939670007E-2</v>
      </c>
      <c r="BC9" s="14">
        <v>0.55096791538877299</v>
      </c>
      <c r="BD9" s="14">
        <v>0.228256307347352</v>
      </c>
      <c r="BE9" s="14"/>
      <c r="BF9" s="14">
        <v>0.315765420810728</v>
      </c>
    </row>
    <row r="10" spans="2:58" x14ac:dyDescent="0.35">
      <c r="B10" s="15" t="s">
        <v>249</v>
      </c>
      <c r="C10" s="14">
        <v>0.132631007131645</v>
      </c>
      <c r="D10" s="14">
        <v>0.124790837555271</v>
      </c>
      <c r="E10" s="14">
        <v>0.13967132956616399</v>
      </c>
      <c r="F10" s="14"/>
      <c r="G10" s="14">
        <v>0.10744718349484</v>
      </c>
      <c r="H10" s="14">
        <v>0.10125608448796999</v>
      </c>
      <c r="I10" s="14">
        <v>0.126236602997196</v>
      </c>
      <c r="J10" s="14">
        <v>0.15041821826697499</v>
      </c>
      <c r="K10" s="14">
        <v>0.142630263498983</v>
      </c>
      <c r="L10" s="14">
        <v>0.158866637859326</v>
      </c>
      <c r="M10" s="14"/>
      <c r="N10" s="14">
        <v>0.12846178101220199</v>
      </c>
      <c r="O10" s="14">
        <v>0.14665362374457799</v>
      </c>
      <c r="P10" s="14">
        <v>0.13777222586132401</v>
      </c>
      <c r="Q10" s="14">
        <v>0.118497736761111</v>
      </c>
      <c r="R10" s="14"/>
      <c r="S10" s="14">
        <v>7.8084637087051198E-2</v>
      </c>
      <c r="T10" s="14">
        <v>0.147579767277602</v>
      </c>
      <c r="U10" s="14">
        <v>0.18353007642948499</v>
      </c>
      <c r="V10" s="14">
        <v>0.16226138180642899</v>
      </c>
      <c r="W10" s="14">
        <v>0.148908102324011</v>
      </c>
      <c r="X10" s="14">
        <v>0.123843015909526</v>
      </c>
      <c r="Y10" s="14">
        <v>0.12926004021040499</v>
      </c>
      <c r="Z10" s="14">
        <v>7.0304443361319094E-2</v>
      </c>
      <c r="AA10" s="14">
        <v>8.2808311928345493E-2</v>
      </c>
      <c r="AB10" s="14">
        <v>0.14354453844812901</v>
      </c>
      <c r="AC10" s="14">
        <v>0.199797126840567</v>
      </c>
      <c r="AD10" s="14">
        <v>0.21596109013185999</v>
      </c>
      <c r="AE10" s="14"/>
      <c r="AF10" s="14">
        <v>0.15339024537191001</v>
      </c>
      <c r="AG10" s="14">
        <v>0.130220240966885</v>
      </c>
      <c r="AH10" s="14">
        <v>0.102350117650752</v>
      </c>
      <c r="AI10" s="14"/>
      <c r="AJ10" s="14">
        <v>0.17360096735236699</v>
      </c>
      <c r="AK10" s="14">
        <v>8.5045203825947699E-2</v>
      </c>
      <c r="AL10" s="14">
        <v>0.159924260742522</v>
      </c>
      <c r="AM10" s="14">
        <v>0.236068065716939</v>
      </c>
      <c r="AN10" s="14">
        <v>9.9161720243899798E-2</v>
      </c>
      <c r="AO10" s="14"/>
      <c r="AP10" s="14">
        <v>0.16811398261657601</v>
      </c>
      <c r="AQ10" s="14">
        <v>6.8029525364068796E-2</v>
      </c>
      <c r="AR10" s="14">
        <v>0.18362709480449199</v>
      </c>
      <c r="AS10" s="14">
        <v>0.15754194578651501</v>
      </c>
      <c r="AT10" s="14">
        <v>0.22190352514699399</v>
      </c>
      <c r="AU10" s="14"/>
      <c r="AV10" s="14" t="s">
        <v>84</v>
      </c>
      <c r="AW10" s="14">
        <v>0.144117101229954</v>
      </c>
      <c r="AX10" s="14">
        <v>0.119492009109229</v>
      </c>
      <c r="AY10" s="14">
        <v>0.103761139446663</v>
      </c>
      <c r="AZ10" s="14">
        <v>7.9957506921662702E-2</v>
      </c>
      <c r="BA10" s="14"/>
      <c r="BB10" s="14">
        <v>8.0763858245273698E-2</v>
      </c>
      <c r="BC10" s="14">
        <v>0.14805688001696199</v>
      </c>
      <c r="BD10" s="14">
        <v>0.34773531013145598</v>
      </c>
      <c r="BE10" s="14"/>
      <c r="BF10" s="14">
        <v>0.17091677591294499</v>
      </c>
    </row>
    <row r="11" spans="2:58" x14ac:dyDescent="0.35">
      <c r="B11" s="15" t="s">
        <v>250</v>
      </c>
      <c r="C11" s="14">
        <v>0.12711631878455801</v>
      </c>
      <c r="D11" s="14">
        <v>0.12795603686000401</v>
      </c>
      <c r="E11" s="14">
        <v>0.126670078905633</v>
      </c>
      <c r="F11" s="14"/>
      <c r="G11" s="14">
        <v>0.160381400974066</v>
      </c>
      <c r="H11" s="14">
        <v>0.109760499357984</v>
      </c>
      <c r="I11" s="14">
        <v>0.121338644879935</v>
      </c>
      <c r="J11" s="14">
        <v>0.118191884563922</v>
      </c>
      <c r="K11" s="14">
        <v>0.10004205245277401</v>
      </c>
      <c r="L11" s="14">
        <v>0.14926124479317701</v>
      </c>
      <c r="M11" s="14"/>
      <c r="N11" s="14">
        <v>0.15107814006178699</v>
      </c>
      <c r="O11" s="14">
        <v>0.12237450172167599</v>
      </c>
      <c r="P11" s="14">
        <v>0.10549284865436701</v>
      </c>
      <c r="Q11" s="14">
        <v>0.12554737532828</v>
      </c>
      <c r="R11" s="14"/>
      <c r="S11" s="14">
        <v>0.139910167677117</v>
      </c>
      <c r="T11" s="14">
        <v>0.108311686945644</v>
      </c>
      <c r="U11" s="14">
        <v>0.15821546570374401</v>
      </c>
      <c r="V11" s="14">
        <v>7.9062553313148903E-2</v>
      </c>
      <c r="W11" s="14">
        <v>0.115209421499196</v>
      </c>
      <c r="X11" s="14">
        <v>9.1887893483633895E-2</v>
      </c>
      <c r="Y11" s="14">
        <v>0.123293415385824</v>
      </c>
      <c r="Z11" s="14">
        <v>0.176292621612027</v>
      </c>
      <c r="AA11" s="14">
        <v>0.15232967293293001</v>
      </c>
      <c r="AB11" s="14">
        <v>0.146047332110251</v>
      </c>
      <c r="AC11" s="14">
        <v>0.140565980893084</v>
      </c>
      <c r="AD11" s="14">
        <v>0.11662290150193901</v>
      </c>
      <c r="AE11" s="14"/>
      <c r="AF11" s="14">
        <v>0.10370943046241</v>
      </c>
      <c r="AG11" s="14">
        <v>0.1518180334258</v>
      </c>
      <c r="AH11" s="14">
        <v>8.6475437096422705E-2</v>
      </c>
      <c r="AI11" s="14"/>
      <c r="AJ11" s="14">
        <v>0.11868320212396199</v>
      </c>
      <c r="AK11" s="14">
        <v>0.13279572868494499</v>
      </c>
      <c r="AL11" s="14">
        <v>0.18842134535451599</v>
      </c>
      <c r="AM11" s="14">
        <v>0.104156018224404</v>
      </c>
      <c r="AN11" s="14">
        <v>7.6932330322848103E-2</v>
      </c>
      <c r="AO11" s="14"/>
      <c r="AP11" s="14">
        <v>0.116289679446143</v>
      </c>
      <c r="AQ11" s="14">
        <v>0.13903136102806399</v>
      </c>
      <c r="AR11" s="14">
        <v>0.15409499249632899</v>
      </c>
      <c r="AS11" s="14">
        <v>8.2959803528341799E-2</v>
      </c>
      <c r="AT11" s="14">
        <v>0.11118397872055</v>
      </c>
      <c r="AU11" s="14"/>
      <c r="AV11" s="14" t="s">
        <v>84</v>
      </c>
      <c r="AW11" s="14">
        <v>0.122461418219308</v>
      </c>
      <c r="AX11" s="14">
        <v>0.16122533135855999</v>
      </c>
      <c r="AY11" s="14">
        <v>0.159450518131736</v>
      </c>
      <c r="AZ11" s="14">
        <v>7.9905760117244803E-2</v>
      </c>
      <c r="BA11" s="14"/>
      <c r="BB11" s="14">
        <v>0.154853716129981</v>
      </c>
      <c r="BC11" s="14">
        <v>8.1403698263573396E-2</v>
      </c>
      <c r="BD11" s="14">
        <v>0.144531712400114</v>
      </c>
      <c r="BE11" s="14"/>
      <c r="BF11" s="14">
        <v>0.124524647527455</v>
      </c>
    </row>
    <row r="12" spans="2:58" x14ac:dyDescent="0.35">
      <c r="B12" s="15" t="s">
        <v>251</v>
      </c>
      <c r="C12" s="14">
        <v>0.217191861338974</v>
      </c>
      <c r="D12" s="14">
        <v>0.22139697373438899</v>
      </c>
      <c r="E12" s="14">
        <v>0.21280063721835099</v>
      </c>
      <c r="F12" s="14"/>
      <c r="G12" s="14">
        <v>0.252825296735181</v>
      </c>
      <c r="H12" s="14">
        <v>0.22831748162228699</v>
      </c>
      <c r="I12" s="14">
        <v>0.21162196104499201</v>
      </c>
      <c r="J12" s="14">
        <v>0.248056640644754</v>
      </c>
      <c r="K12" s="14">
        <v>0.226868177948231</v>
      </c>
      <c r="L12" s="14">
        <v>0.157304649127362</v>
      </c>
      <c r="M12" s="14"/>
      <c r="N12" s="14">
        <v>0.24212222046141199</v>
      </c>
      <c r="O12" s="14">
        <v>0.223733346690733</v>
      </c>
      <c r="P12" s="14">
        <v>0.186752822230251</v>
      </c>
      <c r="Q12" s="14">
        <v>0.210301252242379</v>
      </c>
      <c r="R12" s="14"/>
      <c r="S12" s="14">
        <v>0.235649471810151</v>
      </c>
      <c r="T12" s="14">
        <v>0.206032062721172</v>
      </c>
      <c r="U12" s="14">
        <v>0.17304773267638801</v>
      </c>
      <c r="V12" s="14">
        <v>0.202551855127754</v>
      </c>
      <c r="W12" s="14">
        <v>0.21682759136885599</v>
      </c>
      <c r="X12" s="14">
        <v>0.24437654916159199</v>
      </c>
      <c r="Y12" s="14">
        <v>0.18102589525329499</v>
      </c>
      <c r="Z12" s="14">
        <v>0.29155689561182702</v>
      </c>
      <c r="AA12" s="14">
        <v>0.250569178048554</v>
      </c>
      <c r="AB12" s="14">
        <v>0.19472528589181801</v>
      </c>
      <c r="AC12" s="14">
        <v>0.206673868441242</v>
      </c>
      <c r="AD12" s="14">
        <v>0.22087323530271299</v>
      </c>
      <c r="AE12" s="14"/>
      <c r="AF12" s="14">
        <v>0.17259976724791201</v>
      </c>
      <c r="AG12" s="14">
        <v>0.25965960398457899</v>
      </c>
      <c r="AH12" s="14">
        <v>0.21824110833305499</v>
      </c>
      <c r="AI12" s="14"/>
      <c r="AJ12" s="14">
        <v>0.14927576668011799</v>
      </c>
      <c r="AK12" s="14">
        <v>0.30616986145039399</v>
      </c>
      <c r="AL12" s="14">
        <v>0.217058417709041</v>
      </c>
      <c r="AM12" s="14">
        <v>0.17509793697117201</v>
      </c>
      <c r="AN12" s="14">
        <v>0.18498038146436299</v>
      </c>
      <c r="AO12" s="14"/>
      <c r="AP12" s="14">
        <v>0.111482186352025</v>
      </c>
      <c r="AQ12" s="14">
        <v>0.33022348231276</v>
      </c>
      <c r="AR12" s="14">
        <v>0.21991480224211399</v>
      </c>
      <c r="AS12" s="14">
        <v>0.14487098493070499</v>
      </c>
      <c r="AT12" s="14">
        <v>9.5575907643550506E-2</v>
      </c>
      <c r="AU12" s="14"/>
      <c r="AV12" s="14" t="s">
        <v>84</v>
      </c>
      <c r="AW12" s="14">
        <v>0.217013195437257</v>
      </c>
      <c r="AX12" s="14">
        <v>0.25198624975784101</v>
      </c>
      <c r="AY12" s="14">
        <v>0.20323249530064899</v>
      </c>
      <c r="AZ12" s="14">
        <v>0.14313479551187699</v>
      </c>
      <c r="BA12" s="14"/>
      <c r="BB12" s="14">
        <v>0.34084750208299702</v>
      </c>
      <c r="BC12" s="14">
        <v>0.12984648435945301</v>
      </c>
      <c r="BD12" s="14">
        <v>7.9780867921694407E-2</v>
      </c>
      <c r="BE12" s="14"/>
      <c r="BF12" s="14">
        <v>0.19045755740687001</v>
      </c>
    </row>
    <row r="13" spans="2:58" x14ac:dyDescent="0.35">
      <c r="B13" s="15" t="s">
        <v>252</v>
      </c>
      <c r="C13" s="14">
        <v>0.113368947397662</v>
      </c>
      <c r="D13" s="14">
        <v>0.112821626266397</v>
      </c>
      <c r="E13" s="14">
        <v>0.114239207377653</v>
      </c>
      <c r="F13" s="14"/>
      <c r="G13" s="14">
        <v>0.15298241038618701</v>
      </c>
      <c r="H13" s="14">
        <v>0.178628715343773</v>
      </c>
      <c r="I13" s="14">
        <v>0.12537585666311399</v>
      </c>
      <c r="J13" s="14">
        <v>7.9826132349209197E-2</v>
      </c>
      <c r="K13" s="14">
        <v>4.7539922877609102E-2</v>
      </c>
      <c r="L13" s="14">
        <v>9.5804965800358202E-2</v>
      </c>
      <c r="M13" s="14"/>
      <c r="N13" s="14">
        <v>0.109522979809592</v>
      </c>
      <c r="O13" s="14">
        <v>0.108585569726391</v>
      </c>
      <c r="P13" s="14">
        <v>0.119474841217446</v>
      </c>
      <c r="Q13" s="14">
        <v>0.11731194850658599</v>
      </c>
      <c r="R13" s="14"/>
      <c r="S13" s="14">
        <v>0.14721129650630799</v>
      </c>
      <c r="T13" s="14">
        <v>8.0594402943119994E-2</v>
      </c>
      <c r="U13" s="14">
        <v>0.156000984856214</v>
      </c>
      <c r="V13" s="14">
        <v>9.3304925446304393E-2</v>
      </c>
      <c r="W13" s="14">
        <v>0.15623017582993301</v>
      </c>
      <c r="X13" s="14">
        <v>0.105406416697512</v>
      </c>
      <c r="Y13" s="14">
        <v>4.8029287930376897E-2</v>
      </c>
      <c r="Z13" s="14">
        <v>0.144802510027047</v>
      </c>
      <c r="AA13" s="14">
        <v>0.168332725063668</v>
      </c>
      <c r="AB13" s="14">
        <v>7.9461721484923906E-2</v>
      </c>
      <c r="AC13" s="14">
        <v>8.3916534819826305E-2</v>
      </c>
      <c r="AD13" s="14">
        <v>4.9132035413443402E-2</v>
      </c>
      <c r="AE13" s="14"/>
      <c r="AF13" s="14">
        <v>7.9987262935222E-2</v>
      </c>
      <c r="AG13" s="14">
        <v>0.120357524826445</v>
      </c>
      <c r="AH13" s="14">
        <v>0.132269046735461</v>
      </c>
      <c r="AI13" s="14"/>
      <c r="AJ13" s="14">
        <v>6.6165938657985895E-2</v>
      </c>
      <c r="AK13" s="14">
        <v>0.183136938158003</v>
      </c>
      <c r="AL13" s="14">
        <v>9.0307008457171406E-2</v>
      </c>
      <c r="AM13" s="14">
        <v>0</v>
      </c>
      <c r="AN13" s="14">
        <v>0.13065479898823701</v>
      </c>
      <c r="AO13" s="14"/>
      <c r="AP13" s="14">
        <v>5.8942472256790099E-2</v>
      </c>
      <c r="AQ13" s="14">
        <v>0.20352446418685899</v>
      </c>
      <c r="AR13" s="14">
        <v>0.114927441319401</v>
      </c>
      <c r="AS13" s="14">
        <v>5.6781809827601899E-2</v>
      </c>
      <c r="AT13" s="14">
        <v>3.2342236940189797E-2</v>
      </c>
      <c r="AU13" s="14"/>
      <c r="AV13" s="14" t="s">
        <v>84</v>
      </c>
      <c r="AW13" s="14">
        <v>0.13583203120197199</v>
      </c>
      <c r="AX13" s="14">
        <v>0.115196451068973</v>
      </c>
      <c r="AY13" s="14">
        <v>0.143668296902489</v>
      </c>
      <c r="AZ13" s="14">
        <v>0.27837027561908301</v>
      </c>
      <c r="BA13" s="14"/>
      <c r="BB13" s="14">
        <v>0.15734870479761001</v>
      </c>
      <c r="BC13" s="14">
        <v>4.4592014568123797E-2</v>
      </c>
      <c r="BD13" s="14">
        <v>2.59355755429857E-2</v>
      </c>
      <c r="BE13" s="14"/>
      <c r="BF13" s="14">
        <v>7.4230746774779102E-2</v>
      </c>
    </row>
    <row r="14" spans="2:58" x14ac:dyDescent="0.35">
      <c r="B14" s="15" t="s">
        <v>253</v>
      </c>
      <c r="C14" s="14">
        <v>4.38341441424515E-2</v>
      </c>
      <c r="D14" s="14">
        <v>5.2735935377825303E-2</v>
      </c>
      <c r="E14" s="14">
        <v>3.5253975739185102E-2</v>
      </c>
      <c r="F14" s="14"/>
      <c r="G14" s="14">
        <v>6.5353387298954305E-2</v>
      </c>
      <c r="H14" s="14">
        <v>7.9324706170351797E-2</v>
      </c>
      <c r="I14" s="14">
        <v>6.4529217992843405E-2</v>
      </c>
      <c r="J14" s="14">
        <v>1.7054980361284101E-2</v>
      </c>
      <c r="K14" s="14">
        <v>2.0665787844855898E-2</v>
      </c>
      <c r="L14" s="14">
        <v>2.1251984293614801E-2</v>
      </c>
      <c r="M14" s="14"/>
      <c r="N14" s="14">
        <v>5.5697497040141701E-2</v>
      </c>
      <c r="O14" s="14">
        <v>4.3388557183015597E-2</v>
      </c>
      <c r="P14" s="14">
        <v>4.6116702649306403E-2</v>
      </c>
      <c r="Q14" s="14">
        <v>3.02426610274147E-2</v>
      </c>
      <c r="R14" s="14"/>
      <c r="S14" s="14">
        <v>5.5266113345373999E-2</v>
      </c>
      <c r="T14" s="14">
        <v>4.6344057876454597E-2</v>
      </c>
      <c r="U14" s="14">
        <v>1.1761868680365099E-2</v>
      </c>
      <c r="V14" s="14">
        <v>2.70214764027965E-2</v>
      </c>
      <c r="W14" s="14">
        <v>4.1213931296276499E-2</v>
      </c>
      <c r="X14" s="14">
        <v>7.9401140509280405E-2</v>
      </c>
      <c r="Y14" s="14">
        <v>5.2512142496635703E-2</v>
      </c>
      <c r="Z14" s="14">
        <v>3.4073118142820803E-2</v>
      </c>
      <c r="AA14" s="14">
        <v>5.1217392660568503E-2</v>
      </c>
      <c r="AB14" s="14">
        <v>3.8358512116701E-2</v>
      </c>
      <c r="AC14" s="14">
        <v>2.89569563189657E-2</v>
      </c>
      <c r="AD14" s="14">
        <v>1.8919511891927299E-2</v>
      </c>
      <c r="AE14" s="14"/>
      <c r="AF14" s="14">
        <v>3.3622322785025797E-2</v>
      </c>
      <c r="AG14" s="14">
        <v>5.7776613000826003E-2</v>
      </c>
      <c r="AH14" s="14">
        <v>3.1641235346712197E-2</v>
      </c>
      <c r="AI14" s="14"/>
      <c r="AJ14" s="14">
        <v>2.7153735668520002E-2</v>
      </c>
      <c r="AK14" s="14">
        <v>8.5042137608932006E-2</v>
      </c>
      <c r="AL14" s="14">
        <v>3.0367414579759801E-2</v>
      </c>
      <c r="AM14" s="14">
        <v>0</v>
      </c>
      <c r="AN14" s="14">
        <v>1.7966488725396999E-2</v>
      </c>
      <c r="AO14" s="14"/>
      <c r="AP14" s="14">
        <v>2.7671869490966498E-2</v>
      </c>
      <c r="AQ14" s="14">
        <v>6.9758307951824999E-2</v>
      </c>
      <c r="AR14" s="14">
        <v>3.9060137066872599E-2</v>
      </c>
      <c r="AS14" s="14">
        <v>2.7331911262024399E-2</v>
      </c>
      <c r="AT14" s="14">
        <v>5.0234704820888596E-3</v>
      </c>
      <c r="AU14" s="14"/>
      <c r="AV14" s="14" t="s">
        <v>84</v>
      </c>
      <c r="AW14" s="14">
        <v>4.5565404837757499E-2</v>
      </c>
      <c r="AX14" s="14">
        <v>3.6683857527304901E-2</v>
      </c>
      <c r="AY14" s="14">
        <v>0.10759930244862199</v>
      </c>
      <c r="AZ14" s="14">
        <v>0</v>
      </c>
      <c r="BA14" s="14"/>
      <c r="BB14" s="14">
        <v>4.0033535402327597E-2</v>
      </c>
      <c r="BC14" s="14">
        <v>0</v>
      </c>
      <c r="BD14" s="14">
        <v>1.24116388464063E-2</v>
      </c>
      <c r="BE14" s="14"/>
      <c r="BF14" s="14">
        <v>2.7872539989031001E-2</v>
      </c>
    </row>
    <row r="15" spans="2:58" x14ac:dyDescent="0.35">
      <c r="B15" s="15" t="s">
        <v>254</v>
      </c>
      <c r="C15" s="14">
        <v>2.6014534257552301E-2</v>
      </c>
      <c r="D15" s="14">
        <v>3.6685171869214897E-2</v>
      </c>
      <c r="E15" s="14">
        <v>1.5651091143735901E-2</v>
      </c>
      <c r="F15" s="14"/>
      <c r="G15" s="14">
        <v>4.2283301813176397E-2</v>
      </c>
      <c r="H15" s="14">
        <v>6.5696633509717703E-2</v>
      </c>
      <c r="I15" s="14">
        <v>3.2788304814633802E-2</v>
      </c>
      <c r="J15" s="14">
        <v>1.6866111478794299E-2</v>
      </c>
      <c r="K15" s="14">
        <v>3.5348550272857001E-3</v>
      </c>
      <c r="L15" s="14">
        <v>0</v>
      </c>
      <c r="M15" s="14"/>
      <c r="N15" s="14">
        <v>4.1274737976238998E-2</v>
      </c>
      <c r="O15" s="14">
        <v>1.7633022984770302E-2</v>
      </c>
      <c r="P15" s="14">
        <v>3.7573963128260397E-2</v>
      </c>
      <c r="Q15" s="14">
        <v>8.5324927905851503E-3</v>
      </c>
      <c r="R15" s="14"/>
      <c r="S15" s="14">
        <v>4.38067342385495E-2</v>
      </c>
      <c r="T15" s="14">
        <v>1.48382201031306E-2</v>
      </c>
      <c r="U15" s="14">
        <v>3.7249484533201101E-2</v>
      </c>
      <c r="V15" s="14">
        <v>3.3368742408330397E-2</v>
      </c>
      <c r="W15" s="14">
        <v>1.51672476958027E-2</v>
      </c>
      <c r="X15" s="14">
        <v>1.6223755994720999E-2</v>
      </c>
      <c r="Y15" s="14">
        <v>2.9696908646779499E-2</v>
      </c>
      <c r="Z15" s="14">
        <v>4.7964027114303698E-2</v>
      </c>
      <c r="AA15" s="14">
        <v>1.7207943793327699E-2</v>
      </c>
      <c r="AB15" s="14">
        <v>1.5658721890830399E-2</v>
      </c>
      <c r="AC15" s="14">
        <v>2.7675590877069601E-2</v>
      </c>
      <c r="AD15" s="14">
        <v>1.54342882220493E-2</v>
      </c>
      <c r="AE15" s="14"/>
      <c r="AF15" s="14">
        <v>1.61427304762084E-2</v>
      </c>
      <c r="AG15" s="14">
        <v>2.8067337645161301E-2</v>
      </c>
      <c r="AH15" s="14">
        <v>3.9061792536257703E-2</v>
      </c>
      <c r="AI15" s="14"/>
      <c r="AJ15" s="14">
        <v>1.23565762138233E-2</v>
      </c>
      <c r="AK15" s="14">
        <v>5.0445435579043102E-2</v>
      </c>
      <c r="AL15" s="14">
        <v>8.18689695717955E-3</v>
      </c>
      <c r="AM15" s="14">
        <v>0</v>
      </c>
      <c r="AN15" s="14">
        <v>2.08828909211526E-2</v>
      </c>
      <c r="AO15" s="14"/>
      <c r="AP15" s="14">
        <v>2.9424011035058099E-2</v>
      </c>
      <c r="AQ15" s="14">
        <v>4.59995416145055E-2</v>
      </c>
      <c r="AR15" s="14">
        <v>0</v>
      </c>
      <c r="AS15" s="14">
        <v>3.9384553397816399E-3</v>
      </c>
      <c r="AT15" s="14">
        <v>5.7699700014815797E-3</v>
      </c>
      <c r="AU15" s="14"/>
      <c r="AV15" s="14" t="s">
        <v>84</v>
      </c>
      <c r="AW15" s="14">
        <v>1.3119400293832699E-2</v>
      </c>
      <c r="AX15" s="14">
        <v>3.0626002892592999E-2</v>
      </c>
      <c r="AY15" s="14">
        <v>5.6128541815486599E-2</v>
      </c>
      <c r="AZ15" s="14">
        <v>3.4196299909876098E-2</v>
      </c>
      <c r="BA15" s="14"/>
      <c r="BB15" s="14">
        <v>8.2084723812615307E-3</v>
      </c>
      <c r="BC15" s="14">
        <v>0</v>
      </c>
      <c r="BD15" s="14">
        <v>0</v>
      </c>
      <c r="BE15" s="14"/>
      <c r="BF15" s="14">
        <v>2.48062615782318E-3</v>
      </c>
    </row>
    <row r="16" spans="2:58" x14ac:dyDescent="0.35">
      <c r="B16" s="15" t="s">
        <v>97</v>
      </c>
      <c r="C16" s="20">
        <v>0.11951742778291199</v>
      </c>
      <c r="D16" s="20">
        <v>0.101296140714853</v>
      </c>
      <c r="E16" s="20">
        <v>0.13668586523176901</v>
      </c>
      <c r="F16" s="20"/>
      <c r="G16" s="20">
        <v>0.12609382955543499</v>
      </c>
      <c r="H16" s="20">
        <v>0.105070086124894</v>
      </c>
      <c r="I16" s="20">
        <v>0.12811633610818801</v>
      </c>
      <c r="J16" s="20">
        <v>0.114683525516139</v>
      </c>
      <c r="K16" s="20">
        <v>0.131793368189347</v>
      </c>
      <c r="L16" s="20">
        <v>0.11558307183242</v>
      </c>
      <c r="M16" s="20"/>
      <c r="N16" s="20">
        <v>7.6488939980401502E-2</v>
      </c>
      <c r="O16" s="20">
        <v>0.12379665438599501</v>
      </c>
      <c r="P16" s="20">
        <v>0.10824645316118101</v>
      </c>
      <c r="Q16" s="20">
        <v>0.171630056807448</v>
      </c>
      <c r="R16" s="20"/>
      <c r="S16" s="20">
        <v>0.139569370568423</v>
      </c>
      <c r="T16" s="20">
        <v>0.110988636139927</v>
      </c>
      <c r="U16" s="20">
        <v>8.0180700369542501E-2</v>
      </c>
      <c r="V16" s="20">
        <v>0.14225488244949</v>
      </c>
      <c r="W16" s="20">
        <v>7.5399785562097393E-2</v>
      </c>
      <c r="X16" s="20">
        <v>0.13804678334110701</v>
      </c>
      <c r="Y16" s="20">
        <v>0.15555121715363501</v>
      </c>
      <c r="Z16" s="20">
        <v>6.9944666864953695E-2</v>
      </c>
      <c r="AA16" s="20">
        <v>8.6879627400547998E-2</v>
      </c>
      <c r="AB16" s="20">
        <v>0.15141892653501601</v>
      </c>
      <c r="AC16" s="20">
        <v>0.112544885878392</v>
      </c>
      <c r="AD16" s="20">
        <v>0.15223324725783499</v>
      </c>
      <c r="AE16" s="20"/>
      <c r="AF16" s="20">
        <v>9.6624096679430199E-2</v>
      </c>
      <c r="AG16" s="20">
        <v>0.103278919564616</v>
      </c>
      <c r="AH16" s="20">
        <v>0.19687481952869401</v>
      </c>
      <c r="AI16" s="20"/>
      <c r="AJ16" s="20">
        <v>9.6432984083784395E-2</v>
      </c>
      <c r="AK16" s="20">
        <v>8.5198456285183896E-2</v>
      </c>
      <c r="AL16" s="20">
        <v>0.11606320294596</v>
      </c>
      <c r="AM16" s="20">
        <v>6.8714502433125199E-2</v>
      </c>
      <c r="AN16" s="20">
        <v>0.229519744238735</v>
      </c>
      <c r="AO16" s="20"/>
      <c r="AP16" s="20">
        <v>0.111781578381326</v>
      </c>
      <c r="AQ16" s="20">
        <v>8.1299859297098501E-2</v>
      </c>
      <c r="AR16" s="20">
        <v>8.6315105680565704E-2</v>
      </c>
      <c r="AS16" s="20">
        <v>5.3845859572534599E-2</v>
      </c>
      <c r="AT16" s="20">
        <v>0.29566475158226802</v>
      </c>
      <c r="AU16" s="20"/>
      <c r="AV16" s="20" t="s">
        <v>84</v>
      </c>
      <c r="AW16" s="20">
        <v>0.119250459865909</v>
      </c>
      <c r="AX16" s="20">
        <v>9.6652827594690405E-2</v>
      </c>
      <c r="AY16" s="20">
        <v>9.0646416908090902E-2</v>
      </c>
      <c r="AZ16" s="20">
        <v>0.16930671283919699</v>
      </c>
      <c r="BA16" s="20"/>
      <c r="BB16" s="20">
        <v>0.12970022702087899</v>
      </c>
      <c r="BC16" s="20">
        <v>4.5133007403115002E-2</v>
      </c>
      <c r="BD16" s="20">
        <v>0.16134858780999201</v>
      </c>
      <c r="BE16" s="20"/>
      <c r="BF16" s="20">
        <v>9.3751685420368006E-2</v>
      </c>
    </row>
    <row r="17" spans="2:2" x14ac:dyDescent="0.35">
      <c r="B17" s="16"/>
    </row>
    <row r="18" spans="2:2" x14ac:dyDescent="0.35">
      <c r="B18" t="s">
        <v>80</v>
      </c>
    </row>
    <row r="19" spans="2:2" x14ac:dyDescent="0.35">
      <c r="B19" t="s">
        <v>81</v>
      </c>
    </row>
    <row r="21" spans="2:2" x14ac:dyDescent="0.35">
      <c r="B21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BF21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262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ht="43.5" x14ac:dyDescent="0.35">
      <c r="B9" s="15" t="s">
        <v>248</v>
      </c>
      <c r="C9" s="14">
        <v>0.25764239290969099</v>
      </c>
      <c r="D9" s="14">
        <v>0.272289106265243</v>
      </c>
      <c r="E9" s="14">
        <v>0.24407266752260101</v>
      </c>
      <c r="F9" s="14"/>
      <c r="G9" s="14">
        <v>0.133799365315802</v>
      </c>
      <c r="H9" s="14">
        <v>0.15627762818840699</v>
      </c>
      <c r="I9" s="14">
        <v>0.20371305372293899</v>
      </c>
      <c r="J9" s="14">
        <v>0.26010912682009102</v>
      </c>
      <c r="K9" s="14">
        <v>0.37755376415437297</v>
      </c>
      <c r="L9" s="14">
        <v>0.38363493322660203</v>
      </c>
      <c r="M9" s="14"/>
      <c r="N9" s="14">
        <v>0.23143034418669101</v>
      </c>
      <c r="O9" s="14">
        <v>0.265494769748848</v>
      </c>
      <c r="P9" s="14">
        <v>0.27056873703414702</v>
      </c>
      <c r="Q9" s="14">
        <v>0.26660766296856903</v>
      </c>
      <c r="R9" s="14"/>
      <c r="S9" s="14">
        <v>0.18153818939820199</v>
      </c>
      <c r="T9" s="14">
        <v>0.31693618475104601</v>
      </c>
      <c r="U9" s="14">
        <v>0.27939049881988398</v>
      </c>
      <c r="V9" s="14">
        <v>0.27629671462868999</v>
      </c>
      <c r="W9" s="14">
        <v>0.30687525391397602</v>
      </c>
      <c r="X9" s="14">
        <v>0.23546596094171801</v>
      </c>
      <c r="Y9" s="14">
        <v>0.27582827684916</v>
      </c>
      <c r="Z9" s="14">
        <v>0.22218889135762901</v>
      </c>
      <c r="AA9" s="14">
        <v>0.21726786953970001</v>
      </c>
      <c r="AB9" s="14">
        <v>0.28632473348312698</v>
      </c>
      <c r="AC9" s="14">
        <v>0.22447916201277501</v>
      </c>
      <c r="AD9" s="14">
        <v>0.31047806755767099</v>
      </c>
      <c r="AE9" s="14"/>
      <c r="AF9" s="14">
        <v>0.39800497009423702</v>
      </c>
      <c r="AG9" s="14">
        <v>0.18024946681846599</v>
      </c>
      <c r="AH9" s="14">
        <v>0.18892963953769201</v>
      </c>
      <c r="AI9" s="14"/>
      <c r="AJ9" s="14">
        <v>0.41316659327055899</v>
      </c>
      <c r="AK9" s="14">
        <v>9.8112985309288303E-2</v>
      </c>
      <c r="AL9" s="14">
        <v>0.24354200233973899</v>
      </c>
      <c r="AM9" s="14">
        <v>0.51897746972132996</v>
      </c>
      <c r="AN9" s="14">
        <v>0.24257730987298101</v>
      </c>
      <c r="AO9" s="14"/>
      <c r="AP9" s="14">
        <v>0.41382289821302298</v>
      </c>
      <c r="AQ9" s="14">
        <v>7.57172790313628E-2</v>
      </c>
      <c r="AR9" s="14">
        <v>0.28051371206646403</v>
      </c>
      <c r="AS9" s="14">
        <v>0.50511114904363197</v>
      </c>
      <c r="AT9" s="14">
        <v>0.26331210729899601</v>
      </c>
      <c r="AU9" s="14"/>
      <c r="AV9" s="14" t="s">
        <v>84</v>
      </c>
      <c r="AW9" s="14">
        <v>0.25727488399425802</v>
      </c>
      <c r="AX9" s="14">
        <v>0.21672323041773101</v>
      </c>
      <c r="AY9" s="14">
        <v>0.13566690018914601</v>
      </c>
      <c r="AZ9" s="14">
        <v>0.16147130517778099</v>
      </c>
      <c r="BA9" s="14"/>
      <c r="BB9" s="14">
        <v>0.124774583180261</v>
      </c>
      <c r="BC9" s="14">
        <v>0.63197342238423804</v>
      </c>
      <c r="BD9" s="14">
        <v>0.34633815520170402</v>
      </c>
      <c r="BE9" s="14"/>
      <c r="BF9" s="14">
        <v>0.39112150940075202</v>
      </c>
    </row>
    <row r="10" spans="2:58" x14ac:dyDescent="0.35">
      <c r="B10" s="15" t="s">
        <v>249</v>
      </c>
      <c r="C10" s="14">
        <v>0.107878157415359</v>
      </c>
      <c r="D10" s="14">
        <v>0.10799779464473599</v>
      </c>
      <c r="E10" s="14">
        <v>0.107057434973116</v>
      </c>
      <c r="F10" s="14"/>
      <c r="G10" s="14">
        <v>0.117659177563417</v>
      </c>
      <c r="H10" s="14">
        <v>6.9781827028949098E-2</v>
      </c>
      <c r="I10" s="14">
        <v>9.7547057577406907E-2</v>
      </c>
      <c r="J10" s="14">
        <v>0.15982815647433701</v>
      </c>
      <c r="K10" s="14">
        <v>8.8121210249948206E-2</v>
      </c>
      <c r="L10" s="14">
        <v>0.11167338967633</v>
      </c>
      <c r="M10" s="14"/>
      <c r="N10" s="14">
        <v>0.103687740508387</v>
      </c>
      <c r="O10" s="14">
        <v>9.5049323345998499E-2</v>
      </c>
      <c r="P10" s="14">
        <v>0.12852737407491699</v>
      </c>
      <c r="Q10" s="14">
        <v>0.10765443761469499</v>
      </c>
      <c r="R10" s="14"/>
      <c r="S10" s="14">
        <v>0.103912062797356</v>
      </c>
      <c r="T10" s="14">
        <v>9.9356574151469798E-2</v>
      </c>
      <c r="U10" s="14">
        <v>0.12153243634167001</v>
      </c>
      <c r="V10" s="14">
        <v>0.136005867073175</v>
      </c>
      <c r="W10" s="14">
        <v>8.9529665871144595E-2</v>
      </c>
      <c r="X10" s="14">
        <v>0.136503104518268</v>
      </c>
      <c r="Y10" s="14">
        <v>0.12684993520625301</v>
      </c>
      <c r="Z10" s="14">
        <v>7.2615753787221501E-2</v>
      </c>
      <c r="AA10" s="14">
        <v>7.3323815680955806E-2</v>
      </c>
      <c r="AB10" s="14">
        <v>8.6292363631161398E-2</v>
      </c>
      <c r="AC10" s="14">
        <v>0.121445854280039</v>
      </c>
      <c r="AD10" s="14">
        <v>0.164534272913267</v>
      </c>
      <c r="AE10" s="14"/>
      <c r="AF10" s="14">
        <v>0.130036450149799</v>
      </c>
      <c r="AG10" s="14">
        <v>0.102012425507118</v>
      </c>
      <c r="AH10" s="14">
        <v>6.9915040992739097E-2</v>
      </c>
      <c r="AI10" s="14"/>
      <c r="AJ10" s="14">
        <v>0.135146523525532</v>
      </c>
      <c r="AK10" s="14">
        <v>9.1761745882484799E-2</v>
      </c>
      <c r="AL10" s="14">
        <v>7.4377448797450701E-2</v>
      </c>
      <c r="AM10" s="14">
        <v>0.19797266326739901</v>
      </c>
      <c r="AN10" s="14">
        <v>5.75001200611827E-2</v>
      </c>
      <c r="AO10" s="14"/>
      <c r="AP10" s="14">
        <v>0.147163383436718</v>
      </c>
      <c r="AQ10" s="14">
        <v>6.8284772519423304E-2</v>
      </c>
      <c r="AR10" s="14">
        <v>0.116189179696449</v>
      </c>
      <c r="AS10" s="14">
        <v>0.124343120079556</v>
      </c>
      <c r="AT10" s="14">
        <v>0.152596164549126</v>
      </c>
      <c r="AU10" s="14"/>
      <c r="AV10" s="14" t="s">
        <v>84</v>
      </c>
      <c r="AW10" s="14">
        <v>0.115424753334853</v>
      </c>
      <c r="AX10" s="14">
        <v>0.105026001295165</v>
      </c>
      <c r="AY10" s="14">
        <v>0.113765184602965</v>
      </c>
      <c r="AZ10" s="14">
        <v>0.195479167880342</v>
      </c>
      <c r="BA10" s="14"/>
      <c r="BB10" s="14">
        <v>6.9306339359147096E-2</v>
      </c>
      <c r="BC10" s="14">
        <v>0.102778629717066</v>
      </c>
      <c r="BD10" s="14">
        <v>0.227617174448528</v>
      </c>
      <c r="BE10" s="14"/>
      <c r="BF10" s="14">
        <v>0.11791880143215799</v>
      </c>
    </row>
    <row r="11" spans="2:58" x14ac:dyDescent="0.35">
      <c r="B11" s="15" t="s">
        <v>250</v>
      </c>
      <c r="C11" s="14">
        <v>9.2231828392419404E-2</v>
      </c>
      <c r="D11" s="14">
        <v>8.9415648528257993E-2</v>
      </c>
      <c r="E11" s="14">
        <v>9.5259548865824301E-2</v>
      </c>
      <c r="F11" s="14"/>
      <c r="G11" s="14">
        <v>0.145421773120265</v>
      </c>
      <c r="H11" s="14">
        <v>8.8537351702880795E-2</v>
      </c>
      <c r="I11" s="14">
        <v>0.121843006349124</v>
      </c>
      <c r="J11" s="14">
        <v>8.02130512057459E-2</v>
      </c>
      <c r="K11" s="14">
        <v>7.5778748409807598E-2</v>
      </c>
      <c r="L11" s="14">
        <v>5.66362855177227E-2</v>
      </c>
      <c r="M11" s="14"/>
      <c r="N11" s="14">
        <v>0.10908249265521899</v>
      </c>
      <c r="O11" s="14">
        <v>7.8791058456085694E-2</v>
      </c>
      <c r="P11" s="14">
        <v>9.4224966258008205E-2</v>
      </c>
      <c r="Q11" s="14">
        <v>8.7910903523074999E-2</v>
      </c>
      <c r="R11" s="14"/>
      <c r="S11" s="14">
        <v>9.1932993863818896E-2</v>
      </c>
      <c r="T11" s="14">
        <v>7.8410420774572304E-2</v>
      </c>
      <c r="U11" s="14">
        <v>8.4286520952902594E-2</v>
      </c>
      <c r="V11" s="14">
        <v>6.54094316233374E-2</v>
      </c>
      <c r="W11" s="14">
        <v>0.136969045934248</v>
      </c>
      <c r="X11" s="14">
        <v>0.13368155683260299</v>
      </c>
      <c r="Y11" s="14">
        <v>7.7479417092748498E-2</v>
      </c>
      <c r="Z11" s="14">
        <v>8.3398169231204897E-2</v>
      </c>
      <c r="AA11" s="14">
        <v>0.106010413585909</v>
      </c>
      <c r="AB11" s="14">
        <v>8.56684895714903E-2</v>
      </c>
      <c r="AC11" s="14">
        <v>5.8611558149056199E-2</v>
      </c>
      <c r="AD11" s="14">
        <v>0.102827754122452</v>
      </c>
      <c r="AE11" s="14"/>
      <c r="AF11" s="14">
        <v>6.9772196968596795E-2</v>
      </c>
      <c r="AG11" s="14">
        <v>0.10613442450246501</v>
      </c>
      <c r="AH11" s="14">
        <v>7.8137321211826496E-2</v>
      </c>
      <c r="AI11" s="14"/>
      <c r="AJ11" s="14">
        <v>7.6357712130444205E-2</v>
      </c>
      <c r="AK11" s="14">
        <v>9.8223776586812597E-2</v>
      </c>
      <c r="AL11" s="14">
        <v>0.12418954805153699</v>
      </c>
      <c r="AM11" s="14">
        <v>0.181368131792677</v>
      </c>
      <c r="AN11" s="14">
        <v>6.1837291229650003E-2</v>
      </c>
      <c r="AO11" s="14"/>
      <c r="AP11" s="14">
        <v>6.21571802534093E-2</v>
      </c>
      <c r="AQ11" s="14">
        <v>0.109469787737071</v>
      </c>
      <c r="AR11" s="14">
        <v>0.121884743558749</v>
      </c>
      <c r="AS11" s="14">
        <v>9.5197377314656606E-2</v>
      </c>
      <c r="AT11" s="14">
        <v>6.3335456747728294E-2</v>
      </c>
      <c r="AU11" s="14"/>
      <c r="AV11" s="14" t="s">
        <v>84</v>
      </c>
      <c r="AW11" s="14">
        <v>0.110527957892703</v>
      </c>
      <c r="AX11" s="14">
        <v>9.4855120345594499E-2</v>
      </c>
      <c r="AY11" s="14">
        <v>9.3582821557050097E-2</v>
      </c>
      <c r="AZ11" s="14">
        <v>3.9460179052275203E-2</v>
      </c>
      <c r="BA11" s="14"/>
      <c r="BB11" s="14">
        <v>8.6141617927726996E-2</v>
      </c>
      <c r="BC11" s="14">
        <v>8.4923783657818802E-2</v>
      </c>
      <c r="BD11" s="14">
        <v>7.8525017998016602E-2</v>
      </c>
      <c r="BE11" s="14"/>
      <c r="BF11" s="14">
        <v>8.7132239575262602E-2</v>
      </c>
    </row>
    <row r="12" spans="2:58" x14ac:dyDescent="0.35">
      <c r="B12" s="15" t="s">
        <v>251</v>
      </c>
      <c r="C12" s="14">
        <v>0.20967437318475499</v>
      </c>
      <c r="D12" s="14">
        <v>0.21606853867640999</v>
      </c>
      <c r="E12" s="14">
        <v>0.203119159963805</v>
      </c>
      <c r="F12" s="14"/>
      <c r="G12" s="14">
        <v>0.23669050520413501</v>
      </c>
      <c r="H12" s="14">
        <v>0.27531726440829302</v>
      </c>
      <c r="I12" s="14">
        <v>0.228482039858796</v>
      </c>
      <c r="J12" s="14">
        <v>0.20693606923740601</v>
      </c>
      <c r="K12" s="14">
        <v>0.14561556515301799</v>
      </c>
      <c r="L12" s="14">
        <v>0.16835719323288101</v>
      </c>
      <c r="M12" s="14"/>
      <c r="N12" s="14">
        <v>0.238171842201511</v>
      </c>
      <c r="O12" s="14">
        <v>0.23274444326168001</v>
      </c>
      <c r="P12" s="14">
        <v>0.18141231644115299</v>
      </c>
      <c r="Q12" s="14">
        <v>0.179649981506291</v>
      </c>
      <c r="R12" s="14"/>
      <c r="S12" s="14">
        <v>0.23523263503071401</v>
      </c>
      <c r="T12" s="14">
        <v>0.17345782128266901</v>
      </c>
      <c r="U12" s="14">
        <v>0.20371382002757099</v>
      </c>
      <c r="V12" s="14">
        <v>0.18109761100320301</v>
      </c>
      <c r="W12" s="14">
        <v>0.20263533648639501</v>
      </c>
      <c r="X12" s="14">
        <v>0.21645501761060401</v>
      </c>
      <c r="Y12" s="14">
        <v>0.21158583545145401</v>
      </c>
      <c r="Z12" s="14">
        <v>0.25914877067876102</v>
      </c>
      <c r="AA12" s="14">
        <v>0.25046508559038</v>
      </c>
      <c r="AB12" s="14">
        <v>0.179842124814688</v>
      </c>
      <c r="AC12" s="14">
        <v>0.27415302253485702</v>
      </c>
      <c r="AD12" s="14">
        <v>0.10548194040591399</v>
      </c>
      <c r="AE12" s="14"/>
      <c r="AF12" s="14">
        <v>0.15196160275503101</v>
      </c>
      <c r="AG12" s="14">
        <v>0.24572513710506899</v>
      </c>
      <c r="AH12" s="14">
        <v>0.24797650870437599</v>
      </c>
      <c r="AI12" s="14"/>
      <c r="AJ12" s="14">
        <v>0.167340856908827</v>
      </c>
      <c r="AK12" s="14">
        <v>0.28731253487615599</v>
      </c>
      <c r="AL12" s="14">
        <v>0.19251447703852101</v>
      </c>
      <c r="AM12" s="14">
        <v>3.6255699454816701E-2</v>
      </c>
      <c r="AN12" s="14">
        <v>0.18388002147010199</v>
      </c>
      <c r="AO12" s="14"/>
      <c r="AP12" s="14">
        <v>0.137980701209547</v>
      </c>
      <c r="AQ12" s="14">
        <v>0.31679491873501497</v>
      </c>
      <c r="AR12" s="14">
        <v>0.19011898829260601</v>
      </c>
      <c r="AS12" s="14">
        <v>0.115420439541633</v>
      </c>
      <c r="AT12" s="14">
        <v>0.12732319819219701</v>
      </c>
      <c r="AU12" s="14"/>
      <c r="AV12" s="14" t="s">
        <v>84</v>
      </c>
      <c r="AW12" s="14">
        <v>0.21388178202348501</v>
      </c>
      <c r="AX12" s="14">
        <v>0.25525942664934398</v>
      </c>
      <c r="AY12" s="14">
        <v>0.219074113262266</v>
      </c>
      <c r="AZ12" s="14">
        <v>0.17048006925224601</v>
      </c>
      <c r="BA12" s="14"/>
      <c r="BB12" s="14">
        <v>0.38062580938799301</v>
      </c>
      <c r="BC12" s="14">
        <v>9.6969704444148805E-2</v>
      </c>
      <c r="BD12" s="14">
        <v>0.143572023267621</v>
      </c>
      <c r="BE12" s="14"/>
      <c r="BF12" s="14">
        <v>0.197155805178761</v>
      </c>
    </row>
    <row r="13" spans="2:58" x14ac:dyDescent="0.35">
      <c r="B13" s="15" t="s">
        <v>252</v>
      </c>
      <c r="C13" s="14">
        <v>0.105550368715692</v>
      </c>
      <c r="D13" s="14">
        <v>9.1490805756748297E-2</v>
      </c>
      <c r="E13" s="14">
        <v>0.1196180548116</v>
      </c>
      <c r="F13" s="14"/>
      <c r="G13" s="14">
        <v>0.136115811036912</v>
      </c>
      <c r="H13" s="14">
        <v>0.151749298107688</v>
      </c>
      <c r="I13" s="14">
        <v>0.12861801318784</v>
      </c>
      <c r="J13" s="14">
        <v>8.2050766042216505E-2</v>
      </c>
      <c r="K13" s="14">
        <v>7.3772893381695598E-2</v>
      </c>
      <c r="L13" s="14">
        <v>6.9432050575277099E-2</v>
      </c>
      <c r="M13" s="14"/>
      <c r="N13" s="14">
        <v>0.119029033712948</v>
      </c>
      <c r="O13" s="14">
        <v>0.10697782943107199</v>
      </c>
      <c r="P13" s="14">
        <v>9.9203255557706399E-2</v>
      </c>
      <c r="Q13" s="14">
        <v>9.50943354925671E-2</v>
      </c>
      <c r="R13" s="14"/>
      <c r="S13" s="14">
        <v>0.13915369349256501</v>
      </c>
      <c r="T13" s="14">
        <v>8.6440172057777806E-2</v>
      </c>
      <c r="U13" s="14">
        <v>0.119740230096624</v>
      </c>
      <c r="V13" s="14">
        <v>9.3956991823014493E-2</v>
      </c>
      <c r="W13" s="14">
        <v>0.119832591811057</v>
      </c>
      <c r="X13" s="14">
        <v>7.7353869831222596E-2</v>
      </c>
      <c r="Y13" s="14">
        <v>5.1054316236453401E-2</v>
      </c>
      <c r="Z13" s="14">
        <v>0.18550470100231101</v>
      </c>
      <c r="AA13" s="14">
        <v>0.13207955866730201</v>
      </c>
      <c r="AB13" s="14">
        <v>7.67782083045149E-2</v>
      </c>
      <c r="AC13" s="14">
        <v>0.13021554561360199</v>
      </c>
      <c r="AD13" s="14">
        <v>6.6312663129494104E-2</v>
      </c>
      <c r="AE13" s="14"/>
      <c r="AF13" s="14">
        <v>7.3894596926156603E-2</v>
      </c>
      <c r="AG13" s="14">
        <v>0.13181821867496801</v>
      </c>
      <c r="AH13" s="14">
        <v>8.8114347979665802E-2</v>
      </c>
      <c r="AI13" s="14"/>
      <c r="AJ13" s="14">
        <v>5.5683569589488897E-2</v>
      </c>
      <c r="AK13" s="14">
        <v>0.17562893996156401</v>
      </c>
      <c r="AL13" s="14">
        <v>0.106722071387717</v>
      </c>
      <c r="AM13" s="14">
        <v>0</v>
      </c>
      <c r="AN13" s="14">
        <v>0.112289506577395</v>
      </c>
      <c r="AO13" s="14"/>
      <c r="AP13" s="14">
        <v>5.5431768459380901E-2</v>
      </c>
      <c r="AQ13" s="14">
        <v>0.18867705595730899</v>
      </c>
      <c r="AR13" s="14">
        <v>8.9300220241250394E-2</v>
      </c>
      <c r="AS13" s="14">
        <v>5.4136688344762998E-2</v>
      </c>
      <c r="AT13" s="14">
        <v>3.1929816217967498E-2</v>
      </c>
      <c r="AU13" s="14"/>
      <c r="AV13" s="14" t="s">
        <v>84</v>
      </c>
      <c r="AW13" s="14">
        <v>0.110464863753477</v>
      </c>
      <c r="AX13" s="14">
        <v>0.118676069342479</v>
      </c>
      <c r="AY13" s="14">
        <v>0.174437621520521</v>
      </c>
      <c r="AZ13" s="14">
        <v>0.107233748511429</v>
      </c>
      <c r="BA13" s="14"/>
      <c r="BB13" s="14">
        <v>0.14454739475183401</v>
      </c>
      <c r="BC13" s="14">
        <v>2.9854442706772299E-2</v>
      </c>
      <c r="BD13" s="14">
        <v>2.6953214322787199E-2</v>
      </c>
      <c r="BE13" s="14"/>
      <c r="BF13" s="14">
        <v>6.5692454854156507E-2</v>
      </c>
    </row>
    <row r="14" spans="2:58" x14ac:dyDescent="0.35">
      <c r="B14" s="15" t="s">
        <v>253</v>
      </c>
      <c r="C14" s="14">
        <v>3.6714236451731302E-2</v>
      </c>
      <c r="D14" s="14">
        <v>4.5748311240499703E-2</v>
      </c>
      <c r="E14" s="14">
        <v>2.79836168514731E-2</v>
      </c>
      <c r="F14" s="14"/>
      <c r="G14" s="14">
        <v>5.8341478582108801E-2</v>
      </c>
      <c r="H14" s="14">
        <v>7.1515799483670497E-2</v>
      </c>
      <c r="I14" s="14">
        <v>4.6640322725493802E-2</v>
      </c>
      <c r="J14" s="14">
        <v>2.8873716105215101E-2</v>
      </c>
      <c r="K14" s="14">
        <v>7.0072693204185797E-3</v>
      </c>
      <c r="L14" s="14">
        <v>1.23324538540566E-2</v>
      </c>
      <c r="M14" s="14"/>
      <c r="N14" s="14">
        <v>4.0019104101672899E-2</v>
      </c>
      <c r="O14" s="14">
        <v>3.5496547354344703E-2</v>
      </c>
      <c r="P14" s="14">
        <v>4.6158351275488202E-2</v>
      </c>
      <c r="Q14" s="14">
        <v>2.67572369051963E-2</v>
      </c>
      <c r="R14" s="14"/>
      <c r="S14" s="14">
        <v>6.2178608342073297E-2</v>
      </c>
      <c r="T14" s="14">
        <v>3.6932514924857399E-2</v>
      </c>
      <c r="U14" s="14">
        <v>1.1595590285879901E-2</v>
      </c>
      <c r="V14" s="14">
        <v>5.0948040415742801E-2</v>
      </c>
      <c r="W14" s="14">
        <v>1.30397792470249E-2</v>
      </c>
      <c r="X14" s="14">
        <v>3.3858410746447201E-2</v>
      </c>
      <c r="Y14" s="14">
        <v>4.1282085606653397E-2</v>
      </c>
      <c r="Z14" s="14">
        <v>5.9187960485948002E-2</v>
      </c>
      <c r="AA14" s="14">
        <v>4.7050145757225402E-2</v>
      </c>
      <c r="AB14" s="14">
        <v>2.6725417568816801E-2</v>
      </c>
      <c r="AC14" s="14">
        <v>9.7598593776154208E-3</v>
      </c>
      <c r="AD14" s="14">
        <v>0</v>
      </c>
      <c r="AE14" s="14"/>
      <c r="AF14" s="14">
        <v>2.4949683973238799E-2</v>
      </c>
      <c r="AG14" s="14">
        <v>4.2997333647160602E-2</v>
      </c>
      <c r="AH14" s="14">
        <v>4.3803440657217502E-2</v>
      </c>
      <c r="AI14" s="14"/>
      <c r="AJ14" s="14">
        <v>1.7714002762289498E-2</v>
      </c>
      <c r="AK14" s="14">
        <v>6.1811537523879002E-2</v>
      </c>
      <c r="AL14" s="14">
        <v>4.3107271392014201E-2</v>
      </c>
      <c r="AM14" s="14">
        <v>3.3624074914001399E-2</v>
      </c>
      <c r="AN14" s="14">
        <v>3.2399797334403499E-2</v>
      </c>
      <c r="AO14" s="14"/>
      <c r="AP14" s="14">
        <v>2.89683167969539E-2</v>
      </c>
      <c r="AQ14" s="14">
        <v>6.5597159805171806E-2</v>
      </c>
      <c r="AR14" s="14">
        <v>2.3073945987044701E-2</v>
      </c>
      <c r="AS14" s="14">
        <v>8.2787618206777696E-3</v>
      </c>
      <c r="AT14" s="14">
        <v>5.8379596492493099E-3</v>
      </c>
      <c r="AU14" s="14"/>
      <c r="AV14" s="14" t="s">
        <v>84</v>
      </c>
      <c r="AW14" s="14">
        <v>2.45029348933084E-2</v>
      </c>
      <c r="AX14" s="14">
        <v>3.20557867139259E-2</v>
      </c>
      <c r="AY14" s="14">
        <v>8.7145004911549404E-2</v>
      </c>
      <c r="AZ14" s="14">
        <v>4.1156805240192398E-2</v>
      </c>
      <c r="BA14" s="14"/>
      <c r="BB14" s="14">
        <v>2.0384235189169701E-2</v>
      </c>
      <c r="BC14" s="14">
        <v>0</v>
      </c>
      <c r="BD14" s="14">
        <v>1.44240216051285E-2</v>
      </c>
      <c r="BE14" s="14"/>
      <c r="BF14" s="14">
        <v>9.1062613176944602E-3</v>
      </c>
    </row>
    <row r="15" spans="2:58" x14ac:dyDescent="0.35">
      <c r="B15" s="15" t="s">
        <v>254</v>
      </c>
      <c r="C15" s="14">
        <v>1.98932608294753E-2</v>
      </c>
      <c r="D15" s="14">
        <v>2.7379489328302101E-2</v>
      </c>
      <c r="E15" s="14">
        <v>1.2627400619873301E-2</v>
      </c>
      <c r="F15" s="14"/>
      <c r="G15" s="14">
        <v>2.8847371810244299E-2</v>
      </c>
      <c r="H15" s="14">
        <v>5.8542441982151798E-2</v>
      </c>
      <c r="I15" s="14">
        <v>2.67045530720804E-2</v>
      </c>
      <c r="J15" s="14">
        <v>8.0650602661841604E-3</v>
      </c>
      <c r="K15" s="14">
        <v>0</v>
      </c>
      <c r="L15" s="14">
        <v>0</v>
      </c>
      <c r="M15" s="14"/>
      <c r="N15" s="14">
        <v>2.8045878822888001E-2</v>
      </c>
      <c r="O15" s="14">
        <v>1.41782665420011E-2</v>
      </c>
      <c r="P15" s="14">
        <v>2.5537119519368101E-2</v>
      </c>
      <c r="Q15" s="14">
        <v>1.2418635255975899E-2</v>
      </c>
      <c r="R15" s="14"/>
      <c r="S15" s="14">
        <v>3.0687235745536699E-2</v>
      </c>
      <c r="T15" s="14">
        <v>1.5386000967309601E-2</v>
      </c>
      <c r="U15" s="14">
        <v>3.1400174239180199E-2</v>
      </c>
      <c r="V15" s="14">
        <v>2.63768129764856E-2</v>
      </c>
      <c r="W15" s="14">
        <v>2.1676621071027399E-2</v>
      </c>
      <c r="X15" s="14">
        <v>1.10620742348216E-2</v>
      </c>
      <c r="Y15" s="14">
        <v>2.3903457737819201E-2</v>
      </c>
      <c r="Z15" s="14">
        <v>1.17673766915256E-2</v>
      </c>
      <c r="AA15" s="14">
        <v>1.7893607669192801E-2</v>
      </c>
      <c r="AB15" s="14">
        <v>1.55382783086923E-2</v>
      </c>
      <c r="AC15" s="14">
        <v>8.81898394483587E-3</v>
      </c>
      <c r="AD15" s="14">
        <v>0</v>
      </c>
      <c r="AE15" s="14"/>
      <c r="AF15" s="14">
        <v>8.2762258468123302E-3</v>
      </c>
      <c r="AG15" s="14">
        <v>1.8204171043433699E-2</v>
      </c>
      <c r="AH15" s="14">
        <v>5.5155607079183197E-2</v>
      </c>
      <c r="AI15" s="14"/>
      <c r="AJ15" s="14">
        <v>6.4751219173038296E-3</v>
      </c>
      <c r="AK15" s="14">
        <v>3.5840797139741302E-2</v>
      </c>
      <c r="AL15" s="14">
        <v>7.5127187828055303E-3</v>
      </c>
      <c r="AM15" s="14">
        <v>0</v>
      </c>
      <c r="AN15" s="14">
        <v>3.8030719094706698E-2</v>
      </c>
      <c r="AO15" s="14"/>
      <c r="AP15" s="14">
        <v>1.7958678356120601E-2</v>
      </c>
      <c r="AQ15" s="14">
        <v>3.2253712283440303E-2</v>
      </c>
      <c r="AR15" s="14">
        <v>1.33486462538457E-2</v>
      </c>
      <c r="AS15" s="14">
        <v>3.9384553397816399E-3</v>
      </c>
      <c r="AT15" s="14">
        <v>1.1265513791034701E-2</v>
      </c>
      <c r="AU15" s="14"/>
      <c r="AV15" s="14" t="s">
        <v>84</v>
      </c>
      <c r="AW15" s="14">
        <v>9.8340097287144494E-3</v>
      </c>
      <c r="AX15" s="14">
        <v>1.6435633077513001E-2</v>
      </c>
      <c r="AY15" s="14">
        <v>4.5554809354520998E-2</v>
      </c>
      <c r="AZ15" s="14">
        <v>3.4196299909876098E-2</v>
      </c>
      <c r="BA15" s="14"/>
      <c r="BB15" s="14">
        <v>8.2084723812615307E-3</v>
      </c>
      <c r="BC15" s="14">
        <v>0</v>
      </c>
      <c r="BD15" s="14">
        <v>0</v>
      </c>
      <c r="BE15" s="14"/>
      <c r="BF15" s="14">
        <v>5.4045378912010696E-3</v>
      </c>
    </row>
    <row r="16" spans="2:58" x14ac:dyDescent="0.35">
      <c r="B16" s="15" t="s">
        <v>97</v>
      </c>
      <c r="C16" s="20">
        <v>0.17041538210087601</v>
      </c>
      <c r="D16" s="20">
        <v>0.14961030555980201</v>
      </c>
      <c r="E16" s="20">
        <v>0.19026211639170801</v>
      </c>
      <c r="F16" s="20"/>
      <c r="G16" s="20">
        <v>0.14312451736711601</v>
      </c>
      <c r="H16" s="20">
        <v>0.12827838909795999</v>
      </c>
      <c r="I16" s="20">
        <v>0.14645195350632001</v>
      </c>
      <c r="J16" s="20">
        <v>0.17392405384880499</v>
      </c>
      <c r="K16" s="20">
        <v>0.23215054933074</v>
      </c>
      <c r="L16" s="20">
        <v>0.197933693917131</v>
      </c>
      <c r="M16" s="20"/>
      <c r="N16" s="20">
        <v>0.13053356381068301</v>
      </c>
      <c r="O16" s="20">
        <v>0.17126776185997</v>
      </c>
      <c r="P16" s="20">
        <v>0.15436787983921099</v>
      </c>
      <c r="Q16" s="20">
        <v>0.22390680673363</v>
      </c>
      <c r="R16" s="20"/>
      <c r="S16" s="20">
        <v>0.15536458132973399</v>
      </c>
      <c r="T16" s="20">
        <v>0.193080311090298</v>
      </c>
      <c r="U16" s="20">
        <v>0.14834072923628899</v>
      </c>
      <c r="V16" s="20">
        <v>0.16990853045635201</v>
      </c>
      <c r="W16" s="20">
        <v>0.10944170566512799</v>
      </c>
      <c r="X16" s="20">
        <v>0.15562000528431699</v>
      </c>
      <c r="Y16" s="20">
        <v>0.192016675819459</v>
      </c>
      <c r="Z16" s="20">
        <v>0.106188376765399</v>
      </c>
      <c r="AA16" s="20">
        <v>0.155909503509335</v>
      </c>
      <c r="AB16" s="20">
        <v>0.24283038431751</v>
      </c>
      <c r="AC16" s="20">
        <v>0.17251601408722</v>
      </c>
      <c r="AD16" s="20">
        <v>0.25036530187120198</v>
      </c>
      <c r="AE16" s="20"/>
      <c r="AF16" s="20">
        <v>0.14310427328612799</v>
      </c>
      <c r="AG16" s="20">
        <v>0.172858822701319</v>
      </c>
      <c r="AH16" s="20">
        <v>0.22796809383729999</v>
      </c>
      <c r="AI16" s="20"/>
      <c r="AJ16" s="20">
        <v>0.12811561989555501</v>
      </c>
      <c r="AK16" s="20">
        <v>0.151307682720075</v>
      </c>
      <c r="AL16" s="20">
        <v>0.20803446221021599</v>
      </c>
      <c r="AM16" s="20">
        <v>3.1801960849776399E-2</v>
      </c>
      <c r="AN16" s="20">
        <v>0.271485234359579</v>
      </c>
      <c r="AO16" s="20"/>
      <c r="AP16" s="20">
        <v>0.136517073274847</v>
      </c>
      <c r="AQ16" s="20">
        <v>0.143205313931208</v>
      </c>
      <c r="AR16" s="20">
        <v>0.16557056390359101</v>
      </c>
      <c r="AS16" s="20">
        <v>9.3574008515300094E-2</v>
      </c>
      <c r="AT16" s="20">
        <v>0.34439978355369999</v>
      </c>
      <c r="AU16" s="20"/>
      <c r="AV16" s="20" t="s">
        <v>84</v>
      </c>
      <c r="AW16" s="20">
        <v>0.158088814379201</v>
      </c>
      <c r="AX16" s="20">
        <v>0.160968732158248</v>
      </c>
      <c r="AY16" s="20">
        <v>0.13077354460198101</v>
      </c>
      <c r="AZ16" s="20">
        <v>0.25052242497585903</v>
      </c>
      <c r="BA16" s="20"/>
      <c r="BB16" s="20">
        <v>0.16601154782260699</v>
      </c>
      <c r="BC16" s="20">
        <v>5.3500017089955901E-2</v>
      </c>
      <c r="BD16" s="20">
        <v>0.16257039315621499</v>
      </c>
      <c r="BE16" s="20"/>
      <c r="BF16" s="20">
        <v>0.126468390350014</v>
      </c>
    </row>
    <row r="17" spans="2:2" x14ac:dyDescent="0.35">
      <c r="B17" s="16"/>
    </row>
    <row r="18" spans="2:2" x14ac:dyDescent="0.35">
      <c r="B18" t="s">
        <v>80</v>
      </c>
    </row>
    <row r="19" spans="2:2" x14ac:dyDescent="0.35">
      <c r="B19" t="s">
        <v>81</v>
      </c>
    </row>
    <row r="21" spans="2:2" x14ac:dyDescent="0.35">
      <c r="B21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BF21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263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ht="43.5" x14ac:dyDescent="0.35">
      <c r="B9" s="15" t="s">
        <v>248</v>
      </c>
      <c r="C9" s="14">
        <v>0.233869417704161</v>
      </c>
      <c r="D9" s="14">
        <v>0.25582644995761999</v>
      </c>
      <c r="E9" s="14">
        <v>0.21307700628763401</v>
      </c>
      <c r="F9" s="14"/>
      <c r="G9" s="14">
        <v>0.118694259674322</v>
      </c>
      <c r="H9" s="14">
        <v>0.13208992280125201</v>
      </c>
      <c r="I9" s="14">
        <v>0.19325638579546101</v>
      </c>
      <c r="J9" s="14">
        <v>0.24758950535681501</v>
      </c>
      <c r="K9" s="14">
        <v>0.36808507867502499</v>
      </c>
      <c r="L9" s="14">
        <v>0.32482095609658101</v>
      </c>
      <c r="M9" s="14"/>
      <c r="N9" s="14">
        <v>0.21275895053752</v>
      </c>
      <c r="O9" s="14">
        <v>0.23139309499374</v>
      </c>
      <c r="P9" s="14">
        <v>0.25408223977780697</v>
      </c>
      <c r="Q9" s="14">
        <v>0.24327223983306201</v>
      </c>
      <c r="R9" s="14"/>
      <c r="S9" s="14">
        <v>0.16139402934084199</v>
      </c>
      <c r="T9" s="14">
        <v>0.27950014180745902</v>
      </c>
      <c r="U9" s="14">
        <v>0.26130274928846198</v>
      </c>
      <c r="V9" s="14">
        <v>0.27346768040127201</v>
      </c>
      <c r="W9" s="14">
        <v>0.30634124857281902</v>
      </c>
      <c r="X9" s="14">
        <v>0.210071077023983</v>
      </c>
      <c r="Y9" s="14">
        <v>0.23965135129333501</v>
      </c>
      <c r="Z9" s="14">
        <v>0.22389475647264301</v>
      </c>
      <c r="AA9" s="14">
        <v>0.185515712112715</v>
      </c>
      <c r="AB9" s="14">
        <v>0.23294371875008399</v>
      </c>
      <c r="AC9" s="14">
        <v>0.205585749054048</v>
      </c>
      <c r="AD9" s="14">
        <v>0.31073364986275898</v>
      </c>
      <c r="AE9" s="14"/>
      <c r="AF9" s="14">
        <v>0.37561541949164301</v>
      </c>
      <c r="AG9" s="14">
        <v>0.153882586044221</v>
      </c>
      <c r="AH9" s="14">
        <v>0.167327246188616</v>
      </c>
      <c r="AI9" s="14"/>
      <c r="AJ9" s="14">
        <v>0.38556535523430202</v>
      </c>
      <c r="AK9" s="14">
        <v>7.0694046653884998E-2</v>
      </c>
      <c r="AL9" s="14">
        <v>0.197369584334224</v>
      </c>
      <c r="AM9" s="14">
        <v>0.51788712247764501</v>
      </c>
      <c r="AN9" s="14">
        <v>0.24162653090616701</v>
      </c>
      <c r="AO9" s="14"/>
      <c r="AP9" s="14">
        <v>0.38114989290185403</v>
      </c>
      <c r="AQ9" s="14">
        <v>5.55493992643602E-2</v>
      </c>
      <c r="AR9" s="14">
        <v>0.24368683703093399</v>
      </c>
      <c r="AS9" s="14">
        <v>0.50894043731555505</v>
      </c>
      <c r="AT9" s="14">
        <v>0.25253181215415998</v>
      </c>
      <c r="AU9" s="14"/>
      <c r="AV9" s="14" t="s">
        <v>84</v>
      </c>
      <c r="AW9" s="14">
        <v>0.243647250658133</v>
      </c>
      <c r="AX9" s="14">
        <v>0.19209959073768301</v>
      </c>
      <c r="AY9" s="14">
        <v>0.103409211913329</v>
      </c>
      <c r="AZ9" s="14">
        <v>0.32464391202106102</v>
      </c>
      <c r="BA9" s="14"/>
      <c r="BB9" s="14">
        <v>7.9501948816722096E-2</v>
      </c>
      <c r="BC9" s="14">
        <v>0.63068208776372703</v>
      </c>
      <c r="BD9" s="14">
        <v>0.31898859062407597</v>
      </c>
      <c r="BE9" s="14"/>
      <c r="BF9" s="14">
        <v>0.365294745396883</v>
      </c>
    </row>
    <row r="10" spans="2:58" x14ac:dyDescent="0.35">
      <c r="B10" s="15" t="s">
        <v>249</v>
      </c>
      <c r="C10" s="14">
        <v>0.107526224845147</v>
      </c>
      <c r="D10" s="14">
        <v>0.101489177777495</v>
      </c>
      <c r="E10" s="14">
        <v>0.112728224821634</v>
      </c>
      <c r="F10" s="14"/>
      <c r="G10" s="14">
        <v>9.59249707539538E-2</v>
      </c>
      <c r="H10" s="14">
        <v>9.2442905281354806E-2</v>
      </c>
      <c r="I10" s="14">
        <v>0.110296315912775</v>
      </c>
      <c r="J10" s="14">
        <v>0.114269396762244</v>
      </c>
      <c r="K10" s="14">
        <v>9.8005923981446599E-2</v>
      </c>
      <c r="L10" s="14">
        <v>0.12615882216371799</v>
      </c>
      <c r="M10" s="14"/>
      <c r="N10" s="14">
        <v>9.7782562549100602E-2</v>
      </c>
      <c r="O10" s="14">
        <v>8.2845071332419903E-2</v>
      </c>
      <c r="P10" s="14">
        <v>0.12745518525430299</v>
      </c>
      <c r="Q10" s="14">
        <v>0.12614964376455601</v>
      </c>
      <c r="R10" s="14"/>
      <c r="S10" s="14">
        <v>0.104693215608097</v>
      </c>
      <c r="T10" s="14">
        <v>0.104748684625608</v>
      </c>
      <c r="U10" s="14">
        <v>0.122712978427841</v>
      </c>
      <c r="V10" s="14">
        <v>0.12274692449199399</v>
      </c>
      <c r="W10" s="14">
        <v>0.10529263301920699</v>
      </c>
      <c r="X10" s="14">
        <v>0.119757759418451</v>
      </c>
      <c r="Y10" s="14">
        <v>0.11061305284269</v>
      </c>
      <c r="Z10" s="14">
        <v>4.7633555746320201E-2</v>
      </c>
      <c r="AA10" s="14">
        <v>0.113981616793305</v>
      </c>
      <c r="AB10" s="14">
        <v>9.66318748343519E-2</v>
      </c>
      <c r="AC10" s="14">
        <v>9.49086100095579E-2</v>
      </c>
      <c r="AD10" s="14">
        <v>0.116514342655845</v>
      </c>
      <c r="AE10" s="14"/>
      <c r="AF10" s="14">
        <v>0.113746018119148</v>
      </c>
      <c r="AG10" s="14">
        <v>0.10856868801518101</v>
      </c>
      <c r="AH10" s="14">
        <v>0.10448982822439599</v>
      </c>
      <c r="AI10" s="14"/>
      <c r="AJ10" s="14">
        <v>0.14522622728610099</v>
      </c>
      <c r="AK10" s="14">
        <v>8.5509016151651795E-2</v>
      </c>
      <c r="AL10" s="14">
        <v>0.106142241363974</v>
      </c>
      <c r="AM10" s="14">
        <v>0.23227558680299801</v>
      </c>
      <c r="AN10" s="14">
        <v>6.3489068161067697E-2</v>
      </c>
      <c r="AO10" s="14"/>
      <c r="AP10" s="14">
        <v>0.14641661850917201</v>
      </c>
      <c r="AQ10" s="14">
        <v>6.7782890134675894E-2</v>
      </c>
      <c r="AR10" s="14">
        <v>0.111016771700714</v>
      </c>
      <c r="AS10" s="14">
        <v>0.14015725100158599</v>
      </c>
      <c r="AT10" s="14">
        <v>0.14125340389690599</v>
      </c>
      <c r="AU10" s="14"/>
      <c r="AV10" s="14" t="s">
        <v>84</v>
      </c>
      <c r="AW10" s="14">
        <v>0.10461409058440201</v>
      </c>
      <c r="AX10" s="14">
        <v>0.11357070990809</v>
      </c>
      <c r="AY10" s="14">
        <v>0.10456463780620499</v>
      </c>
      <c r="AZ10" s="14">
        <v>0</v>
      </c>
      <c r="BA10" s="14"/>
      <c r="BB10" s="14">
        <v>0.10002349685138801</v>
      </c>
      <c r="BC10" s="14">
        <v>0.12966553991836</v>
      </c>
      <c r="BD10" s="14">
        <v>0.21419621718923401</v>
      </c>
      <c r="BE10" s="14"/>
      <c r="BF10" s="14">
        <v>0.13741203091573301</v>
      </c>
    </row>
    <row r="11" spans="2:58" x14ac:dyDescent="0.35">
      <c r="B11" s="15" t="s">
        <v>250</v>
      </c>
      <c r="C11" s="14">
        <v>0.100453179714605</v>
      </c>
      <c r="D11" s="14">
        <v>0.10962455131822001</v>
      </c>
      <c r="E11" s="14">
        <v>9.1776435703020895E-2</v>
      </c>
      <c r="F11" s="14"/>
      <c r="G11" s="14">
        <v>0.12021865041739099</v>
      </c>
      <c r="H11" s="14">
        <v>0.105030029932851</v>
      </c>
      <c r="I11" s="14">
        <v>0.11498401866956801</v>
      </c>
      <c r="J11" s="14">
        <v>9.9449932800610596E-2</v>
      </c>
      <c r="K11" s="14">
        <v>7.4670902866521102E-2</v>
      </c>
      <c r="L11" s="14">
        <v>8.99239396410383E-2</v>
      </c>
      <c r="M11" s="14"/>
      <c r="N11" s="14">
        <v>0.110246717196865</v>
      </c>
      <c r="O11" s="14">
        <v>0.11081073606426201</v>
      </c>
      <c r="P11" s="14">
        <v>8.5502586679081796E-2</v>
      </c>
      <c r="Q11" s="14">
        <v>9.2132785381232707E-2</v>
      </c>
      <c r="R11" s="14"/>
      <c r="S11" s="14">
        <v>0.10064033766687699</v>
      </c>
      <c r="T11" s="14">
        <v>9.0368401276544996E-2</v>
      </c>
      <c r="U11" s="14">
        <v>0.112691687158247</v>
      </c>
      <c r="V11" s="14">
        <v>9.8361402776852305E-2</v>
      </c>
      <c r="W11" s="14">
        <v>0.10930562657974401</v>
      </c>
      <c r="X11" s="14">
        <v>0.10997655374</v>
      </c>
      <c r="Y11" s="14">
        <v>9.8215393518975902E-2</v>
      </c>
      <c r="Z11" s="14">
        <v>0.13108806056268901</v>
      </c>
      <c r="AA11" s="14">
        <v>8.8178796527427397E-2</v>
      </c>
      <c r="AB11" s="14">
        <v>0.116877540281801</v>
      </c>
      <c r="AC11" s="14">
        <v>5.8669297852317802E-2</v>
      </c>
      <c r="AD11" s="14">
        <v>9.8537335103422899E-2</v>
      </c>
      <c r="AE11" s="14"/>
      <c r="AF11" s="14">
        <v>9.3053921126993303E-2</v>
      </c>
      <c r="AG11" s="14">
        <v>0.11847720951566799</v>
      </c>
      <c r="AH11" s="14">
        <v>6.2658844214575293E-2</v>
      </c>
      <c r="AI11" s="14"/>
      <c r="AJ11" s="14">
        <v>9.2527469363251E-2</v>
      </c>
      <c r="AK11" s="14">
        <v>0.10678158608124901</v>
      </c>
      <c r="AL11" s="14">
        <v>0.12252823271657499</v>
      </c>
      <c r="AM11" s="14">
        <v>4.30107800529776E-2</v>
      </c>
      <c r="AN11" s="14">
        <v>7.3757403246477102E-2</v>
      </c>
      <c r="AO11" s="14"/>
      <c r="AP11" s="14">
        <v>9.7383286769759894E-2</v>
      </c>
      <c r="AQ11" s="14">
        <v>0.104931250197573</v>
      </c>
      <c r="AR11" s="14">
        <v>0.16122891981295401</v>
      </c>
      <c r="AS11" s="14">
        <v>6.5047614941085796E-2</v>
      </c>
      <c r="AT11" s="14">
        <v>7.5577639721533002E-2</v>
      </c>
      <c r="AU11" s="14"/>
      <c r="AV11" s="14" t="s">
        <v>84</v>
      </c>
      <c r="AW11" s="14">
        <v>9.9484644236652806E-2</v>
      </c>
      <c r="AX11" s="14">
        <v>0.112967298408175</v>
      </c>
      <c r="AY11" s="14">
        <v>0.109870003991745</v>
      </c>
      <c r="AZ11" s="14">
        <v>7.3024945304335898E-2</v>
      </c>
      <c r="BA11" s="14"/>
      <c r="BB11" s="14">
        <v>9.3878406258987607E-2</v>
      </c>
      <c r="BC11" s="14">
        <v>6.1836067142049499E-2</v>
      </c>
      <c r="BD11" s="14">
        <v>0.108626960525865</v>
      </c>
      <c r="BE11" s="14"/>
      <c r="BF11" s="14">
        <v>8.65424653748052E-2</v>
      </c>
    </row>
    <row r="12" spans="2:58" x14ac:dyDescent="0.35">
      <c r="B12" s="15" t="s">
        <v>251</v>
      </c>
      <c r="C12" s="14">
        <v>0.214689432115685</v>
      </c>
      <c r="D12" s="14">
        <v>0.20282073136465401</v>
      </c>
      <c r="E12" s="14">
        <v>0.22601759866618101</v>
      </c>
      <c r="F12" s="14"/>
      <c r="G12" s="14">
        <v>0.259896355777951</v>
      </c>
      <c r="H12" s="14">
        <v>0.25866859900947903</v>
      </c>
      <c r="I12" s="14">
        <v>0.20635532249969199</v>
      </c>
      <c r="J12" s="14">
        <v>0.21861031817101201</v>
      </c>
      <c r="K12" s="14">
        <v>0.170298377129321</v>
      </c>
      <c r="L12" s="14">
        <v>0.182284868126909</v>
      </c>
      <c r="M12" s="14"/>
      <c r="N12" s="14">
        <v>0.257486644411341</v>
      </c>
      <c r="O12" s="14">
        <v>0.24277962207114101</v>
      </c>
      <c r="P12" s="14">
        <v>0.19105622828845201</v>
      </c>
      <c r="Q12" s="14">
        <v>0.1618786074569</v>
      </c>
      <c r="R12" s="14"/>
      <c r="S12" s="14">
        <v>0.255189248714559</v>
      </c>
      <c r="T12" s="14">
        <v>0.19001851218235399</v>
      </c>
      <c r="U12" s="14">
        <v>0.19819068489487299</v>
      </c>
      <c r="V12" s="14">
        <v>0.14312667809687599</v>
      </c>
      <c r="W12" s="14">
        <v>0.18202961657229799</v>
      </c>
      <c r="X12" s="14">
        <v>0.223765826978611</v>
      </c>
      <c r="Y12" s="14">
        <v>0.21728109974215001</v>
      </c>
      <c r="Z12" s="14">
        <v>0.27304559527167199</v>
      </c>
      <c r="AA12" s="14">
        <v>0.233163077565192</v>
      </c>
      <c r="AB12" s="14">
        <v>0.221802467501034</v>
      </c>
      <c r="AC12" s="14">
        <v>0.299617653398916</v>
      </c>
      <c r="AD12" s="14">
        <v>0.123940261262923</v>
      </c>
      <c r="AE12" s="14"/>
      <c r="AF12" s="14">
        <v>0.157259494983817</v>
      </c>
      <c r="AG12" s="14">
        <v>0.264484249247049</v>
      </c>
      <c r="AH12" s="14">
        <v>0.17996131586275299</v>
      </c>
      <c r="AI12" s="14"/>
      <c r="AJ12" s="14">
        <v>0.15696200775462299</v>
      </c>
      <c r="AK12" s="14">
        <v>0.30216176648839499</v>
      </c>
      <c r="AL12" s="14">
        <v>0.28123503780068698</v>
      </c>
      <c r="AM12" s="14">
        <v>0.104256827507553</v>
      </c>
      <c r="AN12" s="14">
        <v>0.147167322059822</v>
      </c>
      <c r="AO12" s="14"/>
      <c r="AP12" s="14">
        <v>0.117553099370261</v>
      </c>
      <c r="AQ12" s="14">
        <v>0.319983833728542</v>
      </c>
      <c r="AR12" s="14">
        <v>0.21154509813744801</v>
      </c>
      <c r="AS12" s="14">
        <v>0.115448028832785</v>
      </c>
      <c r="AT12" s="14">
        <v>0.14464986274418701</v>
      </c>
      <c r="AU12" s="14"/>
      <c r="AV12" s="14" t="s">
        <v>84</v>
      </c>
      <c r="AW12" s="14">
        <v>0.225071684327042</v>
      </c>
      <c r="AX12" s="14">
        <v>0.251965008451005</v>
      </c>
      <c r="AY12" s="14">
        <v>0.231913796511836</v>
      </c>
      <c r="AZ12" s="14">
        <v>0.28054219279980003</v>
      </c>
      <c r="BA12" s="14"/>
      <c r="BB12" s="14">
        <v>0.32736072612989903</v>
      </c>
      <c r="BC12" s="14">
        <v>0.100993971306945</v>
      </c>
      <c r="BD12" s="14">
        <v>0.15661840119509801</v>
      </c>
      <c r="BE12" s="14"/>
      <c r="BF12" s="14">
        <v>0.194925265522288</v>
      </c>
    </row>
    <row r="13" spans="2:58" x14ac:dyDescent="0.35">
      <c r="B13" s="15" t="s">
        <v>252</v>
      </c>
      <c r="C13" s="14">
        <v>0.118202563455628</v>
      </c>
      <c r="D13" s="14">
        <v>0.115519706634461</v>
      </c>
      <c r="E13" s="14">
        <v>0.121176525639569</v>
      </c>
      <c r="F13" s="14"/>
      <c r="G13" s="14">
        <v>0.14634110320376001</v>
      </c>
      <c r="H13" s="14">
        <v>0.149557637257663</v>
      </c>
      <c r="I13" s="14">
        <v>0.150078090942729</v>
      </c>
      <c r="J13" s="14">
        <v>0.103432615888029</v>
      </c>
      <c r="K13" s="14">
        <v>6.7882607229460504E-2</v>
      </c>
      <c r="L13" s="14">
        <v>9.3957652706585501E-2</v>
      </c>
      <c r="M13" s="14"/>
      <c r="N13" s="14">
        <v>0.128717942149253</v>
      </c>
      <c r="O13" s="14">
        <v>0.113161946247225</v>
      </c>
      <c r="P13" s="14">
        <v>0.111507046246445</v>
      </c>
      <c r="Q13" s="14">
        <v>0.116326904613457</v>
      </c>
      <c r="R13" s="14"/>
      <c r="S13" s="14">
        <v>0.12140538897780601</v>
      </c>
      <c r="T13" s="14">
        <v>8.5955267019845794E-2</v>
      </c>
      <c r="U13" s="14">
        <v>0.10864584644299401</v>
      </c>
      <c r="V13" s="14">
        <v>0.122480810723554</v>
      </c>
      <c r="W13" s="14">
        <v>0.16555160821208201</v>
      </c>
      <c r="X13" s="14">
        <v>0.14807985224721301</v>
      </c>
      <c r="Y13" s="14">
        <v>9.3984083896625797E-2</v>
      </c>
      <c r="Z13" s="14">
        <v>0.11328456137297301</v>
      </c>
      <c r="AA13" s="14">
        <v>0.150853089809348</v>
      </c>
      <c r="AB13" s="14">
        <v>9.0078874493081898E-2</v>
      </c>
      <c r="AC13" s="14">
        <v>0.14121015614681401</v>
      </c>
      <c r="AD13" s="14">
        <v>5.2145272488845297E-2</v>
      </c>
      <c r="AE13" s="14"/>
      <c r="AF13" s="14">
        <v>8.1818081349367106E-2</v>
      </c>
      <c r="AG13" s="14">
        <v>0.136096676515925</v>
      </c>
      <c r="AH13" s="14">
        <v>0.15353410973552201</v>
      </c>
      <c r="AI13" s="14"/>
      <c r="AJ13" s="14">
        <v>7.1125455890463901E-2</v>
      </c>
      <c r="AK13" s="14">
        <v>0.17751857740895099</v>
      </c>
      <c r="AL13" s="14">
        <v>8.3028752703337497E-2</v>
      </c>
      <c r="AM13" s="14">
        <v>0</v>
      </c>
      <c r="AN13" s="14">
        <v>0.13017304015758699</v>
      </c>
      <c r="AO13" s="14"/>
      <c r="AP13" s="14">
        <v>7.5261137693866206E-2</v>
      </c>
      <c r="AQ13" s="14">
        <v>0.20663436992969</v>
      </c>
      <c r="AR13" s="14">
        <v>7.5158439968263699E-2</v>
      </c>
      <c r="AS13" s="14">
        <v>6.2189685754057901E-2</v>
      </c>
      <c r="AT13" s="14">
        <v>1.61152461907196E-2</v>
      </c>
      <c r="AU13" s="14"/>
      <c r="AV13" s="14" t="s">
        <v>84</v>
      </c>
      <c r="AW13" s="14">
        <v>0.14651470500486399</v>
      </c>
      <c r="AX13" s="14">
        <v>0.112392113135382</v>
      </c>
      <c r="AY13" s="14">
        <v>0.13940112332170099</v>
      </c>
      <c r="AZ13" s="14">
        <v>7.9948111097737196E-2</v>
      </c>
      <c r="BA13" s="14"/>
      <c r="BB13" s="14">
        <v>0.18444822863015001</v>
      </c>
      <c r="BC13" s="14">
        <v>3.9389183513541301E-2</v>
      </c>
      <c r="BD13" s="14">
        <v>1.34230476254885E-2</v>
      </c>
      <c r="BE13" s="14"/>
      <c r="BF13" s="14">
        <v>7.7867398413099906E-2</v>
      </c>
    </row>
    <row r="14" spans="2:58" x14ac:dyDescent="0.35">
      <c r="B14" s="15" t="s">
        <v>253</v>
      </c>
      <c r="C14" s="14">
        <v>4.68384145555545E-2</v>
      </c>
      <c r="D14" s="14">
        <v>5.7562607764186903E-2</v>
      </c>
      <c r="E14" s="14">
        <v>3.6484060802788702E-2</v>
      </c>
      <c r="F14" s="14"/>
      <c r="G14" s="14">
        <v>8.3166297583696494E-2</v>
      </c>
      <c r="H14" s="14">
        <v>8.1557040766184405E-2</v>
      </c>
      <c r="I14" s="14">
        <v>5.4491230191045202E-2</v>
      </c>
      <c r="J14" s="14">
        <v>3.3896808112582902E-2</v>
      </c>
      <c r="K14" s="14">
        <v>2.0138924351099E-2</v>
      </c>
      <c r="L14" s="14">
        <v>1.6725721461690098E-2</v>
      </c>
      <c r="M14" s="14"/>
      <c r="N14" s="14">
        <v>4.9808417111553697E-2</v>
      </c>
      <c r="O14" s="14">
        <v>4.4622220366833901E-2</v>
      </c>
      <c r="P14" s="14">
        <v>5.7670059943056101E-2</v>
      </c>
      <c r="Q14" s="14">
        <v>3.7245389655608599E-2</v>
      </c>
      <c r="R14" s="14"/>
      <c r="S14" s="14">
        <v>8.0812525216383005E-2</v>
      </c>
      <c r="T14" s="14">
        <v>5.23558495001182E-2</v>
      </c>
      <c r="U14" s="14">
        <v>4.7635850734943898E-2</v>
      </c>
      <c r="V14" s="14">
        <v>4.3728323646029299E-2</v>
      </c>
      <c r="W14" s="14">
        <v>3.35257266951247E-2</v>
      </c>
      <c r="X14" s="14">
        <v>2.7647930799058001E-2</v>
      </c>
      <c r="Y14" s="14">
        <v>4.1336538206530098E-2</v>
      </c>
      <c r="Z14" s="14">
        <v>5.6739131757183703E-2</v>
      </c>
      <c r="AA14" s="14">
        <v>5.2297720256818801E-2</v>
      </c>
      <c r="AB14" s="14">
        <v>2.71282099195236E-2</v>
      </c>
      <c r="AC14" s="14">
        <v>2.8854599873931401E-2</v>
      </c>
      <c r="AD14" s="14">
        <v>3.0760291015080599E-2</v>
      </c>
      <c r="AE14" s="14"/>
      <c r="AF14" s="14">
        <v>3.7074022219379901E-2</v>
      </c>
      <c r="AG14" s="14">
        <v>4.58403594075526E-2</v>
      </c>
      <c r="AH14" s="14">
        <v>5.1053534728763499E-2</v>
      </c>
      <c r="AI14" s="14"/>
      <c r="AJ14" s="14">
        <v>2.4280878673507901E-2</v>
      </c>
      <c r="AK14" s="14">
        <v>7.8592426503626495E-2</v>
      </c>
      <c r="AL14" s="14">
        <v>2.7538121251859601E-2</v>
      </c>
      <c r="AM14" s="14">
        <v>3.40326496564985E-2</v>
      </c>
      <c r="AN14" s="14">
        <v>5.6882893711068298E-2</v>
      </c>
      <c r="AO14" s="14"/>
      <c r="AP14" s="14">
        <v>2.9824937275510301E-2</v>
      </c>
      <c r="AQ14" s="14">
        <v>8.1458473801653705E-2</v>
      </c>
      <c r="AR14" s="14">
        <v>4.3640690245047201E-2</v>
      </c>
      <c r="AS14" s="14">
        <v>2.0070312489017202E-2</v>
      </c>
      <c r="AT14" s="14">
        <v>2.0932131631255201E-2</v>
      </c>
      <c r="AU14" s="14"/>
      <c r="AV14" s="14" t="s">
        <v>84</v>
      </c>
      <c r="AW14" s="14">
        <v>2.8802801909229701E-2</v>
      </c>
      <c r="AX14" s="14">
        <v>4.1197259824938499E-2</v>
      </c>
      <c r="AY14" s="14">
        <v>0.13230612527900301</v>
      </c>
      <c r="AZ14" s="14">
        <v>8.2996094044721802E-2</v>
      </c>
      <c r="BA14" s="14"/>
      <c r="BB14" s="14">
        <v>3.9077079887213498E-2</v>
      </c>
      <c r="BC14" s="14">
        <v>0</v>
      </c>
      <c r="BD14" s="14">
        <v>2.5941805543704999E-2</v>
      </c>
      <c r="BE14" s="14"/>
      <c r="BF14" s="14">
        <v>2.26267074227453E-2</v>
      </c>
    </row>
    <row r="15" spans="2:58" x14ac:dyDescent="0.35">
      <c r="B15" s="15" t="s">
        <v>254</v>
      </c>
      <c r="C15" s="14">
        <v>2.67033436382547E-2</v>
      </c>
      <c r="D15" s="14">
        <v>3.50553326644907E-2</v>
      </c>
      <c r="E15" s="14">
        <v>1.8610523446886702E-2</v>
      </c>
      <c r="F15" s="14"/>
      <c r="G15" s="14">
        <v>4.1148578035551601E-2</v>
      </c>
      <c r="H15" s="14">
        <v>7.2054370849208405E-2</v>
      </c>
      <c r="I15" s="14">
        <v>2.82827362942226E-2</v>
      </c>
      <c r="J15" s="14">
        <v>2.28986950618465E-2</v>
      </c>
      <c r="K15" s="14">
        <v>0</v>
      </c>
      <c r="L15" s="14">
        <v>0</v>
      </c>
      <c r="M15" s="14"/>
      <c r="N15" s="14">
        <v>3.0994697487860899E-2</v>
      </c>
      <c r="O15" s="14">
        <v>2.1688371650627598E-2</v>
      </c>
      <c r="P15" s="14">
        <v>4.2225913942072299E-2</v>
      </c>
      <c r="Q15" s="14">
        <v>1.41064979022171E-2</v>
      </c>
      <c r="R15" s="14"/>
      <c r="S15" s="14">
        <v>4.7156600325209401E-2</v>
      </c>
      <c r="T15" s="14">
        <v>1.8660290235369501E-2</v>
      </c>
      <c r="U15" s="14">
        <v>3.1423139100728303E-2</v>
      </c>
      <c r="V15" s="14">
        <v>2.1065115594613E-2</v>
      </c>
      <c r="W15" s="14">
        <v>1.51672476958027E-2</v>
      </c>
      <c r="X15" s="14">
        <v>2.15731263304129E-2</v>
      </c>
      <c r="Y15" s="14">
        <v>3.7054493376318498E-2</v>
      </c>
      <c r="Z15" s="14">
        <v>2.47904408241322E-2</v>
      </c>
      <c r="AA15" s="14">
        <v>3.12421105147676E-2</v>
      </c>
      <c r="AB15" s="14">
        <v>1.62697846235451E-2</v>
      </c>
      <c r="AC15" s="14">
        <v>1.87349107966647E-2</v>
      </c>
      <c r="AD15" s="14">
        <v>1.54342882220493E-2</v>
      </c>
      <c r="AE15" s="14"/>
      <c r="AF15" s="14">
        <v>1.3625226887059E-2</v>
      </c>
      <c r="AG15" s="14">
        <v>2.90134997229562E-2</v>
      </c>
      <c r="AH15" s="14">
        <v>4.6728817659791998E-2</v>
      </c>
      <c r="AI15" s="14"/>
      <c r="AJ15" s="14">
        <v>1.11646068280425E-2</v>
      </c>
      <c r="AK15" s="14">
        <v>5.4183785195844103E-2</v>
      </c>
      <c r="AL15" s="14">
        <v>0</v>
      </c>
      <c r="AM15" s="14">
        <v>0</v>
      </c>
      <c r="AN15" s="14">
        <v>2.9304362064859198E-2</v>
      </c>
      <c r="AO15" s="14"/>
      <c r="AP15" s="14">
        <v>2.4542335292205099E-2</v>
      </c>
      <c r="AQ15" s="14">
        <v>4.74365567302555E-2</v>
      </c>
      <c r="AR15" s="14">
        <v>7.1641260832127204E-3</v>
      </c>
      <c r="AS15" s="14">
        <v>4.1154741657725598E-3</v>
      </c>
      <c r="AT15" s="14">
        <v>5.7699700014815797E-3</v>
      </c>
      <c r="AU15" s="14"/>
      <c r="AV15" s="14" t="s">
        <v>84</v>
      </c>
      <c r="AW15" s="14">
        <v>1.0416332576292601E-2</v>
      </c>
      <c r="AX15" s="14">
        <v>3.7322293452839099E-2</v>
      </c>
      <c r="AY15" s="14">
        <v>6.03106146889925E-2</v>
      </c>
      <c r="AZ15" s="14">
        <v>3.4196299909876098E-2</v>
      </c>
      <c r="BA15" s="14"/>
      <c r="BB15" s="14">
        <v>1.8133123199123299E-2</v>
      </c>
      <c r="BC15" s="14">
        <v>0</v>
      </c>
      <c r="BD15" s="14">
        <v>0</v>
      </c>
      <c r="BE15" s="14"/>
      <c r="BF15" s="14">
        <v>8.4037985675542697E-3</v>
      </c>
    </row>
    <row r="16" spans="2:58" x14ac:dyDescent="0.35">
      <c r="B16" s="15" t="s">
        <v>97</v>
      </c>
      <c r="C16" s="20">
        <v>0.15171742397096499</v>
      </c>
      <c r="D16" s="20">
        <v>0.12210144251887201</v>
      </c>
      <c r="E16" s="20">
        <v>0.18012962463228599</v>
      </c>
      <c r="F16" s="20"/>
      <c r="G16" s="20">
        <v>0.134609784553374</v>
      </c>
      <c r="H16" s="20">
        <v>0.108599494102007</v>
      </c>
      <c r="I16" s="20">
        <v>0.142255899694507</v>
      </c>
      <c r="J16" s="20">
        <v>0.15985272784686</v>
      </c>
      <c r="K16" s="20">
        <v>0.200918185767126</v>
      </c>
      <c r="L16" s="20">
        <v>0.16612803980347901</v>
      </c>
      <c r="M16" s="20"/>
      <c r="N16" s="20">
        <v>0.112204068556506</v>
      </c>
      <c r="O16" s="20">
        <v>0.15269893727375</v>
      </c>
      <c r="P16" s="20">
        <v>0.13050073986878299</v>
      </c>
      <c r="Q16" s="20">
        <v>0.20888793139296699</v>
      </c>
      <c r="R16" s="20"/>
      <c r="S16" s="20">
        <v>0.128708654150226</v>
      </c>
      <c r="T16" s="20">
        <v>0.1783928533527</v>
      </c>
      <c r="U16" s="20">
        <v>0.117397063951911</v>
      </c>
      <c r="V16" s="20">
        <v>0.17502306426881001</v>
      </c>
      <c r="W16" s="20">
        <v>8.2786292652922699E-2</v>
      </c>
      <c r="X16" s="20">
        <v>0.13912787346227001</v>
      </c>
      <c r="Y16" s="20">
        <v>0.16186398712337599</v>
      </c>
      <c r="Z16" s="20">
        <v>0.129523897992387</v>
      </c>
      <c r="AA16" s="20">
        <v>0.14476787642042599</v>
      </c>
      <c r="AB16" s="20">
        <v>0.19826752959657901</v>
      </c>
      <c r="AC16" s="20">
        <v>0.15241902286775</v>
      </c>
      <c r="AD16" s="20">
        <v>0.251934559389075</v>
      </c>
      <c r="AE16" s="20"/>
      <c r="AF16" s="20">
        <v>0.12780781582259201</v>
      </c>
      <c r="AG16" s="20">
        <v>0.14363673153144799</v>
      </c>
      <c r="AH16" s="20">
        <v>0.234246303385582</v>
      </c>
      <c r="AI16" s="20"/>
      <c r="AJ16" s="20">
        <v>0.11314799896970899</v>
      </c>
      <c r="AK16" s="20">
        <v>0.12455879551639799</v>
      </c>
      <c r="AL16" s="20">
        <v>0.18215802982934301</v>
      </c>
      <c r="AM16" s="20">
        <v>6.8537033502328301E-2</v>
      </c>
      <c r="AN16" s="20">
        <v>0.25759937969295199</v>
      </c>
      <c r="AO16" s="20"/>
      <c r="AP16" s="20">
        <v>0.12786869218737201</v>
      </c>
      <c r="AQ16" s="20">
        <v>0.11622322621325</v>
      </c>
      <c r="AR16" s="20">
        <v>0.14655911702142699</v>
      </c>
      <c r="AS16" s="20">
        <v>8.4031195500141001E-2</v>
      </c>
      <c r="AT16" s="20">
        <v>0.34316993365975701</v>
      </c>
      <c r="AU16" s="20"/>
      <c r="AV16" s="20" t="s">
        <v>84</v>
      </c>
      <c r="AW16" s="20">
        <v>0.141448490703384</v>
      </c>
      <c r="AX16" s="20">
        <v>0.138485726081888</v>
      </c>
      <c r="AY16" s="20">
        <v>0.118224486487188</v>
      </c>
      <c r="AZ16" s="20">
        <v>0.12464844482246699</v>
      </c>
      <c r="BA16" s="20"/>
      <c r="BB16" s="20">
        <v>0.157576990226516</v>
      </c>
      <c r="BC16" s="20">
        <v>3.7433150355377802E-2</v>
      </c>
      <c r="BD16" s="20">
        <v>0.16220497729653399</v>
      </c>
      <c r="BE16" s="20"/>
      <c r="BF16" s="20">
        <v>0.106927588386891</v>
      </c>
    </row>
    <row r="17" spans="2:2" x14ac:dyDescent="0.35">
      <c r="B17" s="16"/>
    </row>
    <row r="18" spans="2:2" x14ac:dyDescent="0.35">
      <c r="B18" t="s">
        <v>80</v>
      </c>
    </row>
    <row r="19" spans="2:2" x14ac:dyDescent="0.35">
      <c r="B19" t="s">
        <v>81</v>
      </c>
    </row>
    <row r="21" spans="2:2" x14ac:dyDescent="0.35">
      <c r="B21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BF21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264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ht="43.5" x14ac:dyDescent="0.35">
      <c r="B9" s="15" t="s">
        <v>248</v>
      </c>
      <c r="C9" s="14">
        <v>0.21107867714749501</v>
      </c>
      <c r="D9" s="14">
        <v>0.22508947489519901</v>
      </c>
      <c r="E9" s="14">
        <v>0.19799364475707301</v>
      </c>
      <c r="F9" s="14"/>
      <c r="G9" s="14">
        <v>0.139787782483382</v>
      </c>
      <c r="H9" s="14">
        <v>0.142901156940686</v>
      </c>
      <c r="I9" s="14">
        <v>0.159898471841594</v>
      </c>
      <c r="J9" s="14">
        <v>0.23486553646282099</v>
      </c>
      <c r="K9" s="14">
        <v>0.27367508146932001</v>
      </c>
      <c r="L9" s="14">
        <v>0.29405193636975901</v>
      </c>
      <c r="M9" s="14"/>
      <c r="N9" s="14">
        <v>0.18342436208689999</v>
      </c>
      <c r="O9" s="14">
        <v>0.200230470151743</v>
      </c>
      <c r="P9" s="14">
        <v>0.25371883040051502</v>
      </c>
      <c r="Q9" s="14">
        <v>0.21410418882277299</v>
      </c>
      <c r="R9" s="14"/>
      <c r="S9" s="14">
        <v>0.140612390992331</v>
      </c>
      <c r="T9" s="14">
        <v>0.24034146482020699</v>
      </c>
      <c r="U9" s="14">
        <v>0.206440659882726</v>
      </c>
      <c r="V9" s="14">
        <v>0.235628328636726</v>
      </c>
      <c r="W9" s="14">
        <v>0.29120043649806598</v>
      </c>
      <c r="X9" s="14">
        <v>0.18751792660071101</v>
      </c>
      <c r="Y9" s="14">
        <v>0.223006351199349</v>
      </c>
      <c r="Z9" s="14">
        <v>0.14046618992686499</v>
      </c>
      <c r="AA9" s="14">
        <v>0.19996341662172201</v>
      </c>
      <c r="AB9" s="14">
        <v>0.248970149035209</v>
      </c>
      <c r="AC9" s="14">
        <v>0.169092321979077</v>
      </c>
      <c r="AD9" s="14">
        <v>0.29562238428898102</v>
      </c>
      <c r="AE9" s="14"/>
      <c r="AF9" s="14">
        <v>0.31823337656996198</v>
      </c>
      <c r="AG9" s="14">
        <v>0.14306847815007001</v>
      </c>
      <c r="AH9" s="14">
        <v>0.183800817044077</v>
      </c>
      <c r="AI9" s="14"/>
      <c r="AJ9" s="14">
        <v>0.32735860462952299</v>
      </c>
      <c r="AK9" s="14">
        <v>8.6067215286501006E-2</v>
      </c>
      <c r="AL9" s="14">
        <v>0.158102576043987</v>
      </c>
      <c r="AM9" s="14">
        <v>0.55043502708887004</v>
      </c>
      <c r="AN9" s="14">
        <v>0.20255648401805901</v>
      </c>
      <c r="AO9" s="14"/>
      <c r="AP9" s="14">
        <v>0.32786610050873999</v>
      </c>
      <c r="AQ9" s="14">
        <v>6.2506339949983003E-2</v>
      </c>
      <c r="AR9" s="14">
        <v>0.20185402403578301</v>
      </c>
      <c r="AS9" s="14">
        <v>0.47891098643594199</v>
      </c>
      <c r="AT9" s="14">
        <v>0.23825083830226401</v>
      </c>
      <c r="AU9" s="14"/>
      <c r="AV9" s="14" t="s">
        <v>84</v>
      </c>
      <c r="AW9" s="14">
        <v>0.20125217857070701</v>
      </c>
      <c r="AX9" s="14">
        <v>0.18373554278434201</v>
      </c>
      <c r="AY9" s="14">
        <v>0.100586605860221</v>
      </c>
      <c r="AZ9" s="14">
        <v>0.291403695775724</v>
      </c>
      <c r="BA9" s="14"/>
      <c r="BB9" s="14">
        <v>5.3772967015204003E-2</v>
      </c>
      <c r="BC9" s="14">
        <v>0.53517352247826</v>
      </c>
      <c r="BD9" s="14">
        <v>0.297299391211925</v>
      </c>
      <c r="BE9" s="14"/>
      <c r="BF9" s="14">
        <v>0.30280839239684798</v>
      </c>
    </row>
    <row r="10" spans="2:58" x14ac:dyDescent="0.35">
      <c r="B10" s="15" t="s">
        <v>249</v>
      </c>
      <c r="C10" s="14">
        <v>9.9493047573568194E-2</v>
      </c>
      <c r="D10" s="14">
        <v>8.1985240098793599E-2</v>
      </c>
      <c r="E10" s="14">
        <v>0.11589443412301401</v>
      </c>
      <c r="F10" s="14"/>
      <c r="G10" s="14">
        <v>0.103232875972481</v>
      </c>
      <c r="H10" s="14">
        <v>5.7929988393592702E-2</v>
      </c>
      <c r="I10" s="14">
        <v>0.13751228055540099</v>
      </c>
      <c r="J10" s="14">
        <v>0.126036910429531</v>
      </c>
      <c r="K10" s="14">
        <v>9.5382922308661106E-2</v>
      </c>
      <c r="L10" s="14">
        <v>8.1019270674381902E-2</v>
      </c>
      <c r="M10" s="14"/>
      <c r="N10" s="14">
        <v>9.1800409772649402E-2</v>
      </c>
      <c r="O10" s="14">
        <v>7.4400046070823705E-2</v>
      </c>
      <c r="P10" s="14">
        <v>0.132759698154581</v>
      </c>
      <c r="Q10" s="14">
        <v>0.104583719417708</v>
      </c>
      <c r="R10" s="14"/>
      <c r="S10" s="14">
        <v>8.7806724533472297E-2</v>
      </c>
      <c r="T10" s="14">
        <v>9.9980455220705006E-2</v>
      </c>
      <c r="U10" s="14">
        <v>0.137861054737376</v>
      </c>
      <c r="V10" s="14">
        <v>0.117050256078308</v>
      </c>
      <c r="W10" s="14">
        <v>6.7842305278828605E-2</v>
      </c>
      <c r="X10" s="14">
        <v>0.110430503393996</v>
      </c>
      <c r="Y10" s="14">
        <v>8.6811567440027604E-2</v>
      </c>
      <c r="Z10" s="14">
        <v>9.5727920054377094E-2</v>
      </c>
      <c r="AA10" s="14">
        <v>6.21899200078792E-2</v>
      </c>
      <c r="AB10" s="14">
        <v>0.106796665764175</v>
      </c>
      <c r="AC10" s="14">
        <v>0.12477001815980999</v>
      </c>
      <c r="AD10" s="14">
        <v>0.14963987066461101</v>
      </c>
      <c r="AE10" s="14"/>
      <c r="AF10" s="14">
        <v>0.110979725587395</v>
      </c>
      <c r="AG10" s="14">
        <v>9.1624151759677405E-2</v>
      </c>
      <c r="AH10" s="14">
        <v>7.7596434879989795E-2</v>
      </c>
      <c r="AI10" s="14"/>
      <c r="AJ10" s="14">
        <v>0.124668623707182</v>
      </c>
      <c r="AK10" s="14">
        <v>6.4657411946210899E-2</v>
      </c>
      <c r="AL10" s="14">
        <v>6.0722512077925499E-2</v>
      </c>
      <c r="AM10" s="14">
        <v>0.165860013078684</v>
      </c>
      <c r="AN10" s="14">
        <v>8.5811900114534795E-2</v>
      </c>
      <c r="AO10" s="14"/>
      <c r="AP10" s="14">
        <v>0.118816924957411</v>
      </c>
      <c r="AQ10" s="14">
        <v>4.9546350944194503E-2</v>
      </c>
      <c r="AR10" s="14">
        <v>0.104316172903551</v>
      </c>
      <c r="AS10" s="14">
        <v>0.14994806357510601</v>
      </c>
      <c r="AT10" s="14">
        <v>0.119685964895446</v>
      </c>
      <c r="AU10" s="14"/>
      <c r="AV10" s="14" t="s">
        <v>84</v>
      </c>
      <c r="AW10" s="14">
        <v>0.12118184555945501</v>
      </c>
      <c r="AX10" s="14">
        <v>8.8733736295810994E-2</v>
      </c>
      <c r="AY10" s="14">
        <v>0.103102693860709</v>
      </c>
      <c r="AZ10" s="14">
        <v>0</v>
      </c>
      <c r="BA10" s="14"/>
      <c r="BB10" s="14">
        <v>9.7167577621002296E-2</v>
      </c>
      <c r="BC10" s="14">
        <v>0.16331180605330101</v>
      </c>
      <c r="BD10" s="14">
        <v>0.17570716976047801</v>
      </c>
      <c r="BE10" s="14"/>
      <c r="BF10" s="14">
        <v>0.13763096995961399</v>
      </c>
    </row>
    <row r="11" spans="2:58" x14ac:dyDescent="0.35">
      <c r="B11" s="15" t="s">
        <v>250</v>
      </c>
      <c r="C11" s="14">
        <v>9.5231067035299696E-2</v>
      </c>
      <c r="D11" s="14">
        <v>0.10434425123526</v>
      </c>
      <c r="E11" s="14">
        <v>8.6595834323200394E-2</v>
      </c>
      <c r="F11" s="14"/>
      <c r="G11" s="14">
        <v>0.11654894356701399</v>
      </c>
      <c r="H11" s="14">
        <v>0.10270568311009701</v>
      </c>
      <c r="I11" s="14">
        <v>8.8801498512382906E-2</v>
      </c>
      <c r="J11" s="14">
        <v>0.104791275630098</v>
      </c>
      <c r="K11" s="14">
        <v>6.17089988275243E-2</v>
      </c>
      <c r="L11" s="14">
        <v>9.4941810826402698E-2</v>
      </c>
      <c r="M11" s="14"/>
      <c r="N11" s="14">
        <v>0.105826919277757</v>
      </c>
      <c r="O11" s="14">
        <v>0.109528794074688</v>
      </c>
      <c r="P11" s="14">
        <v>6.8546634104623499E-2</v>
      </c>
      <c r="Q11" s="14">
        <v>9.4064583519548495E-2</v>
      </c>
      <c r="R11" s="14"/>
      <c r="S11" s="14">
        <v>8.4800166471908106E-2</v>
      </c>
      <c r="T11" s="14">
        <v>9.8200342773872795E-2</v>
      </c>
      <c r="U11" s="14">
        <v>7.9779546036521501E-2</v>
      </c>
      <c r="V11" s="14">
        <v>9.9019942645807699E-2</v>
      </c>
      <c r="W11" s="14">
        <v>8.8785146585976499E-2</v>
      </c>
      <c r="X11" s="14">
        <v>8.2374435596255902E-2</v>
      </c>
      <c r="Y11" s="14">
        <v>0.106180182746691</v>
      </c>
      <c r="Z11" s="14">
        <v>9.2902225920501E-2</v>
      </c>
      <c r="AA11" s="14">
        <v>0.11025859085543201</v>
      </c>
      <c r="AB11" s="14">
        <v>0.101264653370553</v>
      </c>
      <c r="AC11" s="14">
        <v>9.4123143987199495E-2</v>
      </c>
      <c r="AD11" s="14">
        <v>0.117341761581572</v>
      </c>
      <c r="AE11" s="14"/>
      <c r="AF11" s="14">
        <v>8.3865789877315397E-2</v>
      </c>
      <c r="AG11" s="14">
        <v>0.10284133107773601</v>
      </c>
      <c r="AH11" s="14">
        <v>9.2508004118608697E-2</v>
      </c>
      <c r="AI11" s="14"/>
      <c r="AJ11" s="14">
        <v>9.3782406910564803E-2</v>
      </c>
      <c r="AK11" s="14">
        <v>7.9514144231491696E-2</v>
      </c>
      <c r="AL11" s="14">
        <v>0.156936454150155</v>
      </c>
      <c r="AM11" s="14">
        <v>7.7387833191712399E-2</v>
      </c>
      <c r="AN11" s="14">
        <v>8.0628442863739103E-2</v>
      </c>
      <c r="AO11" s="14"/>
      <c r="AP11" s="14">
        <v>8.4828674240024105E-2</v>
      </c>
      <c r="AQ11" s="14">
        <v>0.108330338920278</v>
      </c>
      <c r="AR11" s="14">
        <v>0.122413504324768</v>
      </c>
      <c r="AS11" s="14">
        <v>5.6413279535301099E-2</v>
      </c>
      <c r="AT11" s="14">
        <v>8.6459259234848193E-2</v>
      </c>
      <c r="AU11" s="14"/>
      <c r="AV11" s="14" t="s">
        <v>84</v>
      </c>
      <c r="AW11" s="14">
        <v>9.2074669270754E-2</v>
      </c>
      <c r="AX11" s="14">
        <v>0.10344857238445999</v>
      </c>
      <c r="AY11" s="14">
        <v>0.13139773630590901</v>
      </c>
      <c r="AZ11" s="14">
        <v>3.4946101244221699E-2</v>
      </c>
      <c r="BA11" s="14"/>
      <c r="BB11" s="14">
        <v>0.12587764955905201</v>
      </c>
      <c r="BC11" s="14">
        <v>6.8197306023163096E-2</v>
      </c>
      <c r="BD11" s="14">
        <v>0.10755519335133901</v>
      </c>
      <c r="BE11" s="14"/>
      <c r="BF11" s="14">
        <v>9.8707991680299104E-2</v>
      </c>
    </row>
    <row r="12" spans="2:58" x14ac:dyDescent="0.35">
      <c r="B12" s="15" t="s">
        <v>251</v>
      </c>
      <c r="C12" s="14">
        <v>0.202178183658488</v>
      </c>
      <c r="D12" s="14">
        <v>0.201043096816582</v>
      </c>
      <c r="E12" s="14">
        <v>0.202967531634548</v>
      </c>
      <c r="F12" s="14"/>
      <c r="G12" s="14">
        <v>0.248390676221211</v>
      </c>
      <c r="H12" s="14">
        <v>0.24065369826258401</v>
      </c>
      <c r="I12" s="14">
        <v>0.21859104802989199</v>
      </c>
      <c r="J12" s="14">
        <v>0.20495997062917001</v>
      </c>
      <c r="K12" s="14">
        <v>0.15244334289234501</v>
      </c>
      <c r="L12" s="14">
        <v>0.157987499522344</v>
      </c>
      <c r="M12" s="14"/>
      <c r="N12" s="14">
        <v>0.26026793640880103</v>
      </c>
      <c r="O12" s="14">
        <v>0.18662648557052899</v>
      </c>
      <c r="P12" s="14">
        <v>0.18459139659392401</v>
      </c>
      <c r="Q12" s="14">
        <v>0.17087547699986499</v>
      </c>
      <c r="R12" s="14"/>
      <c r="S12" s="14">
        <v>0.21445451707794699</v>
      </c>
      <c r="T12" s="14">
        <v>0.17914778892503799</v>
      </c>
      <c r="U12" s="14">
        <v>0.185797722537139</v>
      </c>
      <c r="V12" s="14">
        <v>0.16671632404492001</v>
      </c>
      <c r="W12" s="14">
        <v>0.22638219333710299</v>
      </c>
      <c r="X12" s="14">
        <v>0.211980920731384</v>
      </c>
      <c r="Y12" s="14">
        <v>0.193876040822894</v>
      </c>
      <c r="Z12" s="14">
        <v>0.28054153843608698</v>
      </c>
      <c r="AA12" s="14">
        <v>0.25365431677965999</v>
      </c>
      <c r="AB12" s="14">
        <v>0.18874117182290301</v>
      </c>
      <c r="AC12" s="14">
        <v>0.187588463235946</v>
      </c>
      <c r="AD12" s="14">
        <v>0.102412235242688</v>
      </c>
      <c r="AE12" s="14"/>
      <c r="AF12" s="14">
        <v>0.143218328591486</v>
      </c>
      <c r="AG12" s="14">
        <v>0.25509915164567598</v>
      </c>
      <c r="AH12" s="14">
        <v>0.17750482811561599</v>
      </c>
      <c r="AI12" s="14"/>
      <c r="AJ12" s="14">
        <v>0.143615853335163</v>
      </c>
      <c r="AK12" s="14">
        <v>0.31043249482353003</v>
      </c>
      <c r="AL12" s="14">
        <v>0.22036797308278999</v>
      </c>
      <c r="AM12" s="14">
        <v>0.102237768063978</v>
      </c>
      <c r="AN12" s="14">
        <v>0.11514920032486201</v>
      </c>
      <c r="AO12" s="14"/>
      <c r="AP12" s="14">
        <v>0.12819792847714701</v>
      </c>
      <c r="AQ12" s="14">
        <v>0.30687994488077203</v>
      </c>
      <c r="AR12" s="14">
        <v>0.166576307052485</v>
      </c>
      <c r="AS12" s="14">
        <v>0.129076912825904</v>
      </c>
      <c r="AT12" s="14">
        <v>8.5859923018572398E-2</v>
      </c>
      <c r="AU12" s="14"/>
      <c r="AV12" s="14" t="s">
        <v>84</v>
      </c>
      <c r="AW12" s="14">
        <v>0.206847372056363</v>
      </c>
      <c r="AX12" s="14">
        <v>0.24042193805088</v>
      </c>
      <c r="AY12" s="14">
        <v>0.217371970520158</v>
      </c>
      <c r="AZ12" s="14">
        <v>0.28166657031789499</v>
      </c>
      <c r="BA12" s="14"/>
      <c r="BB12" s="14">
        <v>0.30580806246888698</v>
      </c>
      <c r="BC12" s="14">
        <v>7.5768364819540898E-2</v>
      </c>
      <c r="BD12" s="14">
        <v>5.1440225719615498E-2</v>
      </c>
      <c r="BE12" s="14"/>
      <c r="BF12" s="14">
        <v>0.15165945513662901</v>
      </c>
    </row>
    <row r="13" spans="2:58" x14ac:dyDescent="0.35">
      <c r="B13" s="15" t="s">
        <v>252</v>
      </c>
      <c r="C13" s="14">
        <v>0.10068583862642599</v>
      </c>
      <c r="D13" s="14">
        <v>9.9763470120903697E-2</v>
      </c>
      <c r="E13" s="14">
        <v>0.101885598068215</v>
      </c>
      <c r="F13" s="14"/>
      <c r="G13" s="14">
        <v>0.11573987165588601</v>
      </c>
      <c r="H13" s="14">
        <v>0.15980081035067401</v>
      </c>
      <c r="I13" s="14">
        <v>0.12561777390542</v>
      </c>
      <c r="J13" s="14">
        <v>7.8124330929628796E-2</v>
      </c>
      <c r="K13" s="14">
        <v>6.7620683156456501E-2</v>
      </c>
      <c r="L13" s="14">
        <v>6.2976016891926195E-2</v>
      </c>
      <c r="M13" s="14"/>
      <c r="N13" s="14">
        <v>0.102619605602691</v>
      </c>
      <c r="O13" s="14">
        <v>0.103906616330702</v>
      </c>
      <c r="P13" s="14">
        <v>9.9687152619905503E-2</v>
      </c>
      <c r="Q13" s="14">
        <v>9.7928641171266206E-2</v>
      </c>
      <c r="R13" s="14"/>
      <c r="S13" s="14">
        <v>0.172423560498249</v>
      </c>
      <c r="T13" s="14">
        <v>6.1649059954659399E-2</v>
      </c>
      <c r="U13" s="14">
        <v>0.10148151036023501</v>
      </c>
      <c r="V13" s="14">
        <v>8.8933804866998103E-2</v>
      </c>
      <c r="W13" s="14">
        <v>9.4544797321414395E-2</v>
      </c>
      <c r="X13" s="14">
        <v>9.5391032480172805E-2</v>
      </c>
      <c r="Y13" s="14">
        <v>5.7505108486870599E-2</v>
      </c>
      <c r="Z13" s="14">
        <v>0.17870067820607799</v>
      </c>
      <c r="AA13" s="14">
        <v>0.110764736831147</v>
      </c>
      <c r="AB13" s="14">
        <v>6.8622159232155699E-2</v>
      </c>
      <c r="AC13" s="14">
        <v>0.100485220200579</v>
      </c>
      <c r="AD13" s="14">
        <v>6.8820904241511993E-2</v>
      </c>
      <c r="AE13" s="14"/>
      <c r="AF13" s="14">
        <v>8.7137519774393296E-2</v>
      </c>
      <c r="AG13" s="14">
        <v>0.106915303608465</v>
      </c>
      <c r="AH13" s="14">
        <v>0.104238181536322</v>
      </c>
      <c r="AI13" s="14"/>
      <c r="AJ13" s="14">
        <v>6.3937560755881306E-2</v>
      </c>
      <c r="AK13" s="14">
        <v>0.16386547289849701</v>
      </c>
      <c r="AL13" s="14">
        <v>7.1764717352403806E-2</v>
      </c>
      <c r="AM13" s="14">
        <v>0</v>
      </c>
      <c r="AN13" s="14">
        <v>0.12248437318585299</v>
      </c>
      <c r="AO13" s="14"/>
      <c r="AP13" s="14">
        <v>7.0222140606133104E-2</v>
      </c>
      <c r="AQ13" s="14">
        <v>0.181105296466749</v>
      </c>
      <c r="AR13" s="14">
        <v>6.5811004114759999E-2</v>
      </c>
      <c r="AS13" s="14">
        <v>4.3964678225154298E-2</v>
      </c>
      <c r="AT13" s="14">
        <v>2.1847554866698302E-2</v>
      </c>
      <c r="AU13" s="14"/>
      <c r="AV13" s="14" t="s">
        <v>84</v>
      </c>
      <c r="AW13" s="14">
        <v>0.12397197707643801</v>
      </c>
      <c r="AX13" s="14">
        <v>0.109903190266967</v>
      </c>
      <c r="AY13" s="14">
        <v>0.14160897733712099</v>
      </c>
      <c r="AZ13" s="14">
        <v>7.4795184239089305E-2</v>
      </c>
      <c r="BA13" s="14"/>
      <c r="BB13" s="14">
        <v>0.15708155522864101</v>
      </c>
      <c r="BC13" s="14">
        <v>2.9135665235212299E-2</v>
      </c>
      <c r="BD13" s="14">
        <v>3.88398208854226E-2</v>
      </c>
      <c r="BE13" s="14"/>
      <c r="BF13" s="14">
        <v>6.8468048328252207E-2</v>
      </c>
    </row>
    <row r="14" spans="2:58" x14ac:dyDescent="0.35">
      <c r="B14" s="15" t="s">
        <v>253</v>
      </c>
      <c r="C14" s="14">
        <v>4.2310605453697303E-2</v>
      </c>
      <c r="D14" s="14">
        <v>4.8239692870488703E-2</v>
      </c>
      <c r="E14" s="14">
        <v>3.6634461551417898E-2</v>
      </c>
      <c r="F14" s="14"/>
      <c r="G14" s="14">
        <v>7.4181938919768098E-2</v>
      </c>
      <c r="H14" s="14">
        <v>8.1637563467931801E-2</v>
      </c>
      <c r="I14" s="14">
        <v>5.2808100223430798E-2</v>
      </c>
      <c r="J14" s="14">
        <v>3.3861984730283602E-2</v>
      </c>
      <c r="K14" s="14">
        <v>1.6735063103072802E-2</v>
      </c>
      <c r="L14" s="14">
        <v>4.6880288143763401E-3</v>
      </c>
      <c r="M14" s="14"/>
      <c r="N14" s="14">
        <v>5.2594146878715699E-2</v>
      </c>
      <c r="O14" s="14">
        <v>4.7809036630007698E-2</v>
      </c>
      <c r="P14" s="14">
        <v>3.3320603322702202E-2</v>
      </c>
      <c r="Q14" s="14">
        <v>3.4127241119554098E-2</v>
      </c>
      <c r="R14" s="14"/>
      <c r="S14" s="14">
        <v>5.6622763562558902E-2</v>
      </c>
      <c r="T14" s="14">
        <v>5.6846474792447602E-2</v>
      </c>
      <c r="U14" s="14">
        <v>2.9324881086233202E-2</v>
      </c>
      <c r="V14" s="14">
        <v>3.3566521804071797E-2</v>
      </c>
      <c r="W14" s="14">
        <v>4.5233203486965301E-2</v>
      </c>
      <c r="X14" s="14">
        <v>4.6812321167427902E-2</v>
      </c>
      <c r="Y14" s="14">
        <v>5.9749801669011102E-2</v>
      </c>
      <c r="Z14" s="14">
        <v>4.5197472084263703E-2</v>
      </c>
      <c r="AA14" s="14">
        <v>2.5608263353421E-2</v>
      </c>
      <c r="AB14" s="14">
        <v>2.17070062196076E-2</v>
      </c>
      <c r="AC14" s="14">
        <v>4.7887395905084E-2</v>
      </c>
      <c r="AD14" s="14">
        <v>1.6228201830388301E-2</v>
      </c>
      <c r="AE14" s="14"/>
      <c r="AF14" s="14">
        <v>2.7241291980639799E-2</v>
      </c>
      <c r="AG14" s="14">
        <v>4.1897364214026199E-2</v>
      </c>
      <c r="AH14" s="14">
        <v>7.6009059772871798E-2</v>
      </c>
      <c r="AI14" s="14"/>
      <c r="AJ14" s="14">
        <v>2.4843219769008499E-2</v>
      </c>
      <c r="AK14" s="14">
        <v>6.4761889660897506E-2</v>
      </c>
      <c r="AL14" s="14">
        <v>1.53427944740336E-2</v>
      </c>
      <c r="AM14" s="14">
        <v>3.3624074914001399E-2</v>
      </c>
      <c r="AN14" s="14">
        <v>5.3732033992678403E-2</v>
      </c>
      <c r="AO14" s="14"/>
      <c r="AP14" s="14">
        <v>2.257170352507E-2</v>
      </c>
      <c r="AQ14" s="14">
        <v>7.1794540667238907E-2</v>
      </c>
      <c r="AR14" s="14">
        <v>3.3887403668562098E-2</v>
      </c>
      <c r="AS14" s="14">
        <v>1.82508892304712E-2</v>
      </c>
      <c r="AT14" s="14">
        <v>1.05230987305864E-2</v>
      </c>
      <c r="AU14" s="14"/>
      <c r="AV14" s="14" t="s">
        <v>84</v>
      </c>
      <c r="AW14" s="14">
        <v>3.6944065169230399E-2</v>
      </c>
      <c r="AX14" s="14">
        <v>4.8934438376615E-2</v>
      </c>
      <c r="AY14" s="14">
        <v>7.4586092750415806E-2</v>
      </c>
      <c r="AZ14" s="14">
        <v>4.0244278536419799E-2</v>
      </c>
      <c r="BA14" s="14"/>
      <c r="BB14" s="14">
        <v>4.9054926198607601E-2</v>
      </c>
      <c r="BC14" s="14">
        <v>1.53296334516872E-2</v>
      </c>
      <c r="BD14" s="14">
        <v>1.3530166697298699E-2</v>
      </c>
      <c r="BE14" s="14"/>
      <c r="BF14" s="14">
        <v>2.8741835382535001E-2</v>
      </c>
    </row>
    <row r="15" spans="2:58" x14ac:dyDescent="0.35">
      <c r="B15" s="15" t="s">
        <v>254</v>
      </c>
      <c r="C15" s="14">
        <v>2.9431443907637501E-2</v>
      </c>
      <c r="D15" s="14">
        <v>3.8836623649520903E-2</v>
      </c>
      <c r="E15" s="14">
        <v>2.0316226894061901E-2</v>
      </c>
      <c r="F15" s="14"/>
      <c r="G15" s="14">
        <v>4.36858190573014E-2</v>
      </c>
      <c r="H15" s="14">
        <v>7.1956568261079601E-2</v>
      </c>
      <c r="I15" s="14">
        <v>3.6412291447655801E-2</v>
      </c>
      <c r="J15" s="14">
        <v>1.6896740427009199E-2</v>
      </c>
      <c r="K15" s="14">
        <v>3.5348550272857001E-3</v>
      </c>
      <c r="L15" s="14">
        <v>7.3352199244166002E-3</v>
      </c>
      <c r="M15" s="14"/>
      <c r="N15" s="14">
        <v>3.7659144872788097E-2</v>
      </c>
      <c r="O15" s="14">
        <v>2.7279942252025902E-2</v>
      </c>
      <c r="P15" s="14">
        <v>3.0392280873428001E-2</v>
      </c>
      <c r="Q15" s="14">
        <v>2.24551656489335E-2</v>
      </c>
      <c r="R15" s="14"/>
      <c r="S15" s="14">
        <v>5.2722130448986097E-2</v>
      </c>
      <c r="T15" s="14">
        <v>1.87247761049072E-2</v>
      </c>
      <c r="U15" s="14">
        <v>3.1691785631954197E-2</v>
      </c>
      <c r="V15" s="14">
        <v>3.9421776077462799E-2</v>
      </c>
      <c r="W15" s="14">
        <v>2.1573779894788501E-2</v>
      </c>
      <c r="X15" s="14">
        <v>2.6503197720824299E-2</v>
      </c>
      <c r="Y15" s="14">
        <v>3.5918250847834302E-2</v>
      </c>
      <c r="Z15" s="14">
        <v>2.5591304669523699E-2</v>
      </c>
      <c r="AA15" s="14">
        <v>1.6568842400241299E-2</v>
      </c>
      <c r="AB15" s="14">
        <v>2.7811223219770399E-2</v>
      </c>
      <c r="AC15" s="14">
        <v>1.8842902685314401E-2</v>
      </c>
      <c r="AD15" s="14">
        <v>1.54342882220493E-2</v>
      </c>
      <c r="AE15" s="14"/>
      <c r="AF15" s="14">
        <v>1.7710881054296499E-2</v>
      </c>
      <c r="AG15" s="14">
        <v>3.9409269242984102E-2</v>
      </c>
      <c r="AH15" s="14">
        <v>2.8518592051396102E-2</v>
      </c>
      <c r="AI15" s="14"/>
      <c r="AJ15" s="14">
        <v>1.5995431322187101E-2</v>
      </c>
      <c r="AK15" s="14">
        <v>5.2392605908694601E-2</v>
      </c>
      <c r="AL15" s="14">
        <v>1.9408406122701699E-2</v>
      </c>
      <c r="AM15" s="14">
        <v>3.6255699454816701E-2</v>
      </c>
      <c r="AN15" s="14">
        <v>2.0696649565211701E-2</v>
      </c>
      <c r="AO15" s="14"/>
      <c r="AP15" s="14">
        <v>3.55560309847947E-2</v>
      </c>
      <c r="AQ15" s="14">
        <v>4.8925052203247797E-2</v>
      </c>
      <c r="AR15" s="14">
        <v>2.21669317122326E-2</v>
      </c>
      <c r="AS15" s="14">
        <v>4.3296150626856997E-3</v>
      </c>
      <c r="AT15" s="14">
        <v>5.1779531127192696E-3</v>
      </c>
      <c r="AU15" s="14"/>
      <c r="AV15" s="14" t="s">
        <v>84</v>
      </c>
      <c r="AW15" s="14">
        <v>1.57429496611011E-2</v>
      </c>
      <c r="AX15" s="14">
        <v>2.8369816932047001E-2</v>
      </c>
      <c r="AY15" s="14">
        <v>7.7931093350033107E-2</v>
      </c>
      <c r="AZ15" s="14">
        <v>3.4196299909876098E-2</v>
      </c>
      <c r="BA15" s="14"/>
      <c r="BB15" s="14">
        <v>1.8681186799368799E-2</v>
      </c>
      <c r="BC15" s="14">
        <v>0</v>
      </c>
      <c r="BD15" s="14">
        <v>1.2793323704765399E-2</v>
      </c>
      <c r="BE15" s="14"/>
      <c r="BF15" s="14">
        <v>1.11727278915549E-2</v>
      </c>
    </row>
    <row r="16" spans="2:58" x14ac:dyDescent="0.35">
      <c r="B16" s="15" t="s">
        <v>97</v>
      </c>
      <c r="C16" s="20">
        <v>0.21959113659738799</v>
      </c>
      <c r="D16" s="20">
        <v>0.200698150313253</v>
      </c>
      <c r="E16" s="20">
        <v>0.23771226864846901</v>
      </c>
      <c r="F16" s="20"/>
      <c r="G16" s="20">
        <v>0.158432092122955</v>
      </c>
      <c r="H16" s="20">
        <v>0.14241453121335501</v>
      </c>
      <c r="I16" s="20">
        <v>0.18035853548422401</v>
      </c>
      <c r="J16" s="20">
        <v>0.20046325076145799</v>
      </c>
      <c r="K16" s="20">
        <v>0.32889905321533502</v>
      </c>
      <c r="L16" s="20">
        <v>0.29700021697639201</v>
      </c>
      <c r="M16" s="20"/>
      <c r="N16" s="20">
        <v>0.16580747509969801</v>
      </c>
      <c r="O16" s="20">
        <v>0.25021860891948</v>
      </c>
      <c r="P16" s="20">
        <v>0.19698340393032099</v>
      </c>
      <c r="Q16" s="20">
        <v>0.26186098330035201</v>
      </c>
      <c r="R16" s="20"/>
      <c r="S16" s="20">
        <v>0.19055774641454701</v>
      </c>
      <c r="T16" s="20">
        <v>0.24510963740816299</v>
      </c>
      <c r="U16" s="20">
        <v>0.227622839727815</v>
      </c>
      <c r="V16" s="20">
        <v>0.21966304584570601</v>
      </c>
      <c r="W16" s="20">
        <v>0.16443813759685799</v>
      </c>
      <c r="X16" s="20">
        <v>0.238989662309229</v>
      </c>
      <c r="Y16" s="20">
        <v>0.236952696787322</v>
      </c>
      <c r="Z16" s="20">
        <v>0.140872670702304</v>
      </c>
      <c r="AA16" s="20">
        <v>0.22099191315049799</v>
      </c>
      <c r="AB16" s="20">
        <v>0.23608697133562601</v>
      </c>
      <c r="AC16" s="20">
        <v>0.257210533846991</v>
      </c>
      <c r="AD16" s="20">
        <v>0.23450035392819801</v>
      </c>
      <c r="AE16" s="20"/>
      <c r="AF16" s="20">
        <v>0.211613086564511</v>
      </c>
      <c r="AG16" s="20">
        <v>0.21914495030136499</v>
      </c>
      <c r="AH16" s="20">
        <v>0.25982408248111899</v>
      </c>
      <c r="AI16" s="20"/>
      <c r="AJ16" s="20">
        <v>0.20579829957048901</v>
      </c>
      <c r="AK16" s="20">
        <v>0.17830876524417699</v>
      </c>
      <c r="AL16" s="20">
        <v>0.29735456669600302</v>
      </c>
      <c r="AM16" s="20">
        <v>3.4199584207937901E-2</v>
      </c>
      <c r="AN16" s="20">
        <v>0.31894091593506202</v>
      </c>
      <c r="AO16" s="20"/>
      <c r="AP16" s="20">
        <v>0.21194049670067999</v>
      </c>
      <c r="AQ16" s="20">
        <v>0.17091213596753699</v>
      </c>
      <c r="AR16" s="20">
        <v>0.282974652187858</v>
      </c>
      <c r="AS16" s="20">
        <v>0.11910557510943599</v>
      </c>
      <c r="AT16" s="20">
        <v>0.43219540783886601</v>
      </c>
      <c r="AU16" s="20"/>
      <c r="AV16" s="20" t="s">
        <v>84</v>
      </c>
      <c r="AW16" s="20">
        <v>0.20198494263595099</v>
      </c>
      <c r="AX16" s="20">
        <v>0.196452764908878</v>
      </c>
      <c r="AY16" s="20">
        <v>0.15341483001543299</v>
      </c>
      <c r="AZ16" s="20">
        <v>0.242747869976774</v>
      </c>
      <c r="BA16" s="20"/>
      <c r="BB16" s="20">
        <v>0.192556075109238</v>
      </c>
      <c r="BC16" s="20">
        <v>0.113083701938835</v>
      </c>
      <c r="BD16" s="20">
        <v>0.30283470866915602</v>
      </c>
      <c r="BE16" s="20"/>
      <c r="BF16" s="20">
        <v>0.20081057922426801</v>
      </c>
    </row>
    <row r="17" spans="2:2" x14ac:dyDescent="0.35">
      <c r="B17" s="16"/>
    </row>
    <row r="18" spans="2:2" x14ac:dyDescent="0.35">
      <c r="B18" t="s">
        <v>80</v>
      </c>
    </row>
    <row r="19" spans="2:2" x14ac:dyDescent="0.35">
      <c r="B19" t="s">
        <v>81</v>
      </c>
    </row>
    <row r="21" spans="2:2" x14ac:dyDescent="0.35">
      <c r="B21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BF21"/>
  <sheetViews>
    <sheetView showGridLines="0" workbookViewId="0">
      <pane xSplit="2" topLeftCell="C1" activePane="topRight" state="frozen"/>
      <selection pane="topRight" activeCell="D2" sqref="D2:AX2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265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ht="43.5" x14ac:dyDescent="0.35">
      <c r="B9" s="15" t="s">
        <v>248</v>
      </c>
      <c r="C9" s="14">
        <v>0.20639488529315</v>
      </c>
      <c r="D9" s="14">
        <v>0.21473178308489299</v>
      </c>
      <c r="E9" s="14">
        <v>0.198847423183203</v>
      </c>
      <c r="F9" s="14"/>
      <c r="G9" s="14">
        <v>0.13962104560077501</v>
      </c>
      <c r="H9" s="14">
        <v>0.13715080353301101</v>
      </c>
      <c r="I9" s="14">
        <v>0.15837882820854601</v>
      </c>
      <c r="J9" s="14">
        <v>0.25265133214937002</v>
      </c>
      <c r="K9" s="14">
        <v>0.26185291648171799</v>
      </c>
      <c r="L9" s="14">
        <v>0.27114384381405598</v>
      </c>
      <c r="M9" s="14"/>
      <c r="N9" s="14">
        <v>0.17833928315161701</v>
      </c>
      <c r="O9" s="14">
        <v>0.203730121725509</v>
      </c>
      <c r="P9" s="14">
        <v>0.21738015728923299</v>
      </c>
      <c r="Q9" s="14">
        <v>0.22720353662329101</v>
      </c>
      <c r="R9" s="14"/>
      <c r="S9" s="14">
        <v>0.13146820376996901</v>
      </c>
      <c r="T9" s="14">
        <v>0.25165428955524999</v>
      </c>
      <c r="U9" s="14">
        <v>0.22937300876533401</v>
      </c>
      <c r="V9" s="14">
        <v>0.227742662950879</v>
      </c>
      <c r="W9" s="14">
        <v>0.23759407093690099</v>
      </c>
      <c r="X9" s="14">
        <v>0.207292596613536</v>
      </c>
      <c r="Y9" s="14">
        <v>0.24661331262403199</v>
      </c>
      <c r="Z9" s="14">
        <v>0.16336178152347999</v>
      </c>
      <c r="AA9" s="14">
        <v>0.17640749931506899</v>
      </c>
      <c r="AB9" s="14">
        <v>0.22914109156246601</v>
      </c>
      <c r="AC9" s="14">
        <v>0.150650264094774</v>
      </c>
      <c r="AD9" s="14">
        <v>0.24473865570702899</v>
      </c>
      <c r="AE9" s="14"/>
      <c r="AF9" s="14">
        <v>0.31238417416544101</v>
      </c>
      <c r="AG9" s="14">
        <v>0.13902161953483899</v>
      </c>
      <c r="AH9" s="14">
        <v>0.17633787918059099</v>
      </c>
      <c r="AI9" s="14"/>
      <c r="AJ9" s="14">
        <v>0.33230819964932701</v>
      </c>
      <c r="AK9" s="14">
        <v>6.8724119286381696E-2</v>
      </c>
      <c r="AL9" s="14">
        <v>0.14871960761596401</v>
      </c>
      <c r="AM9" s="14">
        <v>0.48460041658259501</v>
      </c>
      <c r="AN9" s="14">
        <v>0.19633968012005901</v>
      </c>
      <c r="AO9" s="14"/>
      <c r="AP9" s="14">
        <v>0.32854134285654402</v>
      </c>
      <c r="AQ9" s="14">
        <v>5.94132566454776E-2</v>
      </c>
      <c r="AR9" s="14">
        <v>0.18710361480003701</v>
      </c>
      <c r="AS9" s="14">
        <v>0.42899279690330899</v>
      </c>
      <c r="AT9" s="14">
        <v>0.238871029808333</v>
      </c>
      <c r="AU9" s="14"/>
      <c r="AV9" s="14" t="s">
        <v>84</v>
      </c>
      <c r="AW9" s="14">
        <v>0.210563111247007</v>
      </c>
      <c r="AX9" s="14">
        <v>0.182305682195293</v>
      </c>
      <c r="AY9" s="14">
        <v>9.7359512696983896E-2</v>
      </c>
      <c r="AZ9" s="14">
        <v>0.26733641569903899</v>
      </c>
      <c r="BA9" s="14"/>
      <c r="BB9" s="14">
        <v>0.10856641089937399</v>
      </c>
      <c r="BC9" s="14">
        <v>0.50550670764879801</v>
      </c>
      <c r="BD9" s="14">
        <v>0.30059767662783798</v>
      </c>
      <c r="BE9" s="14"/>
      <c r="BF9" s="14">
        <v>0.31703096491183302</v>
      </c>
    </row>
    <row r="10" spans="2:58" x14ac:dyDescent="0.35">
      <c r="B10" s="15" t="s">
        <v>249</v>
      </c>
      <c r="C10" s="14">
        <v>9.7375811313252694E-2</v>
      </c>
      <c r="D10" s="14">
        <v>9.9486008315932503E-2</v>
      </c>
      <c r="E10" s="14">
        <v>9.4576493946736298E-2</v>
      </c>
      <c r="F10" s="14"/>
      <c r="G10" s="14">
        <v>0.121906093073995</v>
      </c>
      <c r="H10" s="14">
        <v>7.2199418727985507E-2</v>
      </c>
      <c r="I10" s="14">
        <v>0.116160044962002</v>
      </c>
      <c r="J10" s="14">
        <v>9.8038868104243504E-2</v>
      </c>
      <c r="K10" s="14">
        <v>0.118172371931136</v>
      </c>
      <c r="L10" s="14">
        <v>7.1730052295663399E-2</v>
      </c>
      <c r="M10" s="14"/>
      <c r="N10" s="14">
        <v>9.1101528676717503E-2</v>
      </c>
      <c r="O10" s="14">
        <v>8.8203553001142604E-2</v>
      </c>
      <c r="P10" s="14">
        <v>0.117417114576889</v>
      </c>
      <c r="Q10" s="14">
        <v>9.7838496018840995E-2</v>
      </c>
      <c r="R10" s="14"/>
      <c r="S10" s="14">
        <v>7.7943027701716003E-2</v>
      </c>
      <c r="T10" s="14">
        <v>8.0416100430564005E-2</v>
      </c>
      <c r="U10" s="14">
        <v>0.1081860100517</v>
      </c>
      <c r="V10" s="14">
        <v>0.13440052274213299</v>
      </c>
      <c r="W10" s="14">
        <v>0.10277809416957399</v>
      </c>
      <c r="X10" s="14">
        <v>0.11266862642202601</v>
      </c>
      <c r="Y10" s="14">
        <v>8.8815620084668395E-2</v>
      </c>
      <c r="Z10" s="14">
        <v>6.1083623832583998E-2</v>
      </c>
      <c r="AA10" s="14">
        <v>7.8984381381743102E-2</v>
      </c>
      <c r="AB10" s="14">
        <v>8.4429106531420703E-2</v>
      </c>
      <c r="AC10" s="14">
        <v>0.152116302415574</v>
      </c>
      <c r="AD10" s="14">
        <v>0.14897266163776901</v>
      </c>
      <c r="AE10" s="14"/>
      <c r="AF10" s="14">
        <v>0.105428420623831</v>
      </c>
      <c r="AG10" s="14">
        <v>9.9553669105498996E-2</v>
      </c>
      <c r="AH10" s="14">
        <v>5.9838644885806001E-2</v>
      </c>
      <c r="AI10" s="14"/>
      <c r="AJ10" s="14">
        <v>0.11435049475801801</v>
      </c>
      <c r="AK10" s="14">
        <v>8.6166906149395206E-2</v>
      </c>
      <c r="AL10" s="14">
        <v>9.1585109892420705E-2</v>
      </c>
      <c r="AM10" s="14">
        <v>0.130486373164411</v>
      </c>
      <c r="AN10" s="14">
        <v>4.9486952179281903E-2</v>
      </c>
      <c r="AO10" s="14"/>
      <c r="AP10" s="14">
        <v>0.12194282220394401</v>
      </c>
      <c r="AQ10" s="14">
        <v>5.78670282705291E-2</v>
      </c>
      <c r="AR10" s="14">
        <v>0.119505538379394</v>
      </c>
      <c r="AS10" s="14">
        <v>0.150441216326612</v>
      </c>
      <c r="AT10" s="14">
        <v>0.10343634457136799</v>
      </c>
      <c r="AU10" s="14"/>
      <c r="AV10" s="14" t="s">
        <v>84</v>
      </c>
      <c r="AW10" s="14">
        <v>0.103570592407847</v>
      </c>
      <c r="AX10" s="14">
        <v>0.105158978289966</v>
      </c>
      <c r="AY10" s="14">
        <v>8.7861317409805198E-2</v>
      </c>
      <c r="AZ10" s="14">
        <v>0</v>
      </c>
      <c r="BA10" s="14"/>
      <c r="BB10" s="14">
        <v>6.1763949907904701E-2</v>
      </c>
      <c r="BC10" s="14">
        <v>0.1547993906514</v>
      </c>
      <c r="BD10" s="14">
        <v>0.149271189113765</v>
      </c>
      <c r="BE10" s="14"/>
      <c r="BF10" s="14">
        <v>0.113143875615507</v>
      </c>
    </row>
    <row r="11" spans="2:58" x14ac:dyDescent="0.35">
      <c r="B11" s="15" t="s">
        <v>250</v>
      </c>
      <c r="C11" s="14">
        <v>9.0477149364457402E-2</v>
      </c>
      <c r="D11" s="14">
        <v>9.9992747189529205E-2</v>
      </c>
      <c r="E11" s="14">
        <v>8.0515930253737003E-2</v>
      </c>
      <c r="F11" s="14"/>
      <c r="G11" s="14">
        <v>0.111801000918272</v>
      </c>
      <c r="H11" s="14">
        <v>9.7857599010338997E-2</v>
      </c>
      <c r="I11" s="14">
        <v>9.6261844468692806E-2</v>
      </c>
      <c r="J11" s="14">
        <v>9.9683035043401605E-2</v>
      </c>
      <c r="K11" s="14">
        <v>4.9156131394800899E-2</v>
      </c>
      <c r="L11" s="14">
        <v>8.5866148491125394E-2</v>
      </c>
      <c r="M11" s="14"/>
      <c r="N11" s="14">
        <v>0.10249807727403</v>
      </c>
      <c r="O11" s="14">
        <v>8.9900918828446294E-2</v>
      </c>
      <c r="P11" s="14">
        <v>0.10105017754513999</v>
      </c>
      <c r="Q11" s="14">
        <v>7.0395261474383394E-2</v>
      </c>
      <c r="R11" s="14"/>
      <c r="S11" s="14">
        <v>9.4033324993569006E-2</v>
      </c>
      <c r="T11" s="14">
        <v>8.3301999048941006E-2</v>
      </c>
      <c r="U11" s="14">
        <v>6.5950441158021303E-2</v>
      </c>
      <c r="V11" s="14">
        <v>8.3880119725350102E-2</v>
      </c>
      <c r="W11" s="14">
        <v>0.101741736443714</v>
      </c>
      <c r="X11" s="14">
        <v>9.9693711945033806E-2</v>
      </c>
      <c r="Y11" s="14">
        <v>0.124502015828866</v>
      </c>
      <c r="Z11" s="14">
        <v>9.4107888285760999E-2</v>
      </c>
      <c r="AA11" s="14">
        <v>8.4221832944081906E-2</v>
      </c>
      <c r="AB11" s="14">
        <v>5.3239497808511199E-2</v>
      </c>
      <c r="AC11" s="14">
        <v>0.10361109866055999</v>
      </c>
      <c r="AD11" s="14">
        <v>0.15354169115014399</v>
      </c>
      <c r="AE11" s="14"/>
      <c r="AF11" s="14">
        <v>8.7675521881571503E-2</v>
      </c>
      <c r="AG11" s="14">
        <v>0.10101605822040199</v>
      </c>
      <c r="AH11" s="14">
        <v>5.9283641961977503E-2</v>
      </c>
      <c r="AI11" s="14"/>
      <c r="AJ11" s="14">
        <v>9.11880646049021E-2</v>
      </c>
      <c r="AK11" s="14">
        <v>8.4554891883057703E-2</v>
      </c>
      <c r="AL11" s="14">
        <v>0.14355973115495699</v>
      </c>
      <c r="AM11" s="14">
        <v>0.11241706962374901</v>
      </c>
      <c r="AN11" s="14">
        <v>6.0514727227805203E-2</v>
      </c>
      <c r="AO11" s="14"/>
      <c r="AP11" s="14">
        <v>9.4395041777417907E-2</v>
      </c>
      <c r="AQ11" s="14">
        <v>9.6277183015947301E-2</v>
      </c>
      <c r="AR11" s="14">
        <v>0.11591942189631201</v>
      </c>
      <c r="AS11" s="14">
        <v>6.4312411305445794E-2</v>
      </c>
      <c r="AT11" s="14">
        <v>6.3755919801722002E-2</v>
      </c>
      <c r="AU11" s="14"/>
      <c r="AV11" s="14" t="s">
        <v>84</v>
      </c>
      <c r="AW11" s="14">
        <v>9.9182083073189403E-2</v>
      </c>
      <c r="AX11" s="14">
        <v>8.95802656973851E-2</v>
      </c>
      <c r="AY11" s="14">
        <v>0.139114260248595</v>
      </c>
      <c r="AZ11" s="14">
        <v>5.0426681509113502E-2</v>
      </c>
      <c r="BA11" s="14"/>
      <c r="BB11" s="14">
        <v>9.7013664637852798E-2</v>
      </c>
      <c r="BC11" s="14">
        <v>6.9030582775375507E-2</v>
      </c>
      <c r="BD11" s="14">
        <v>8.0739677099893006E-2</v>
      </c>
      <c r="BE11" s="14"/>
      <c r="BF11" s="14">
        <v>8.1975831034274901E-2</v>
      </c>
    </row>
    <row r="12" spans="2:58" x14ac:dyDescent="0.35">
      <c r="B12" s="15" t="s">
        <v>251</v>
      </c>
      <c r="C12" s="14">
        <v>0.19716698854755199</v>
      </c>
      <c r="D12" s="14">
        <v>0.19388048855884901</v>
      </c>
      <c r="E12" s="14">
        <v>0.20096472718177999</v>
      </c>
      <c r="F12" s="14"/>
      <c r="G12" s="14">
        <v>0.21058362270568801</v>
      </c>
      <c r="H12" s="14">
        <v>0.23843027514113899</v>
      </c>
      <c r="I12" s="14">
        <v>0.22053754482038099</v>
      </c>
      <c r="J12" s="14">
        <v>0.22554948589649501</v>
      </c>
      <c r="K12" s="14">
        <v>0.151910561122717</v>
      </c>
      <c r="L12" s="14">
        <v>0.14300105541751601</v>
      </c>
      <c r="M12" s="14"/>
      <c r="N12" s="14">
        <v>0.233008755978523</v>
      </c>
      <c r="O12" s="14">
        <v>0.18319152213956899</v>
      </c>
      <c r="P12" s="14">
        <v>0.193061959411541</v>
      </c>
      <c r="Q12" s="14">
        <v>0.17821008995137699</v>
      </c>
      <c r="R12" s="14"/>
      <c r="S12" s="14">
        <v>0.22115478958502299</v>
      </c>
      <c r="T12" s="14">
        <v>0.14116416795814399</v>
      </c>
      <c r="U12" s="14">
        <v>0.182261929623146</v>
      </c>
      <c r="V12" s="14">
        <v>0.145773197186463</v>
      </c>
      <c r="W12" s="14">
        <v>0.22713039201444599</v>
      </c>
      <c r="X12" s="14">
        <v>0.17208886203764401</v>
      </c>
      <c r="Y12" s="14">
        <v>0.18042529930160101</v>
      </c>
      <c r="Z12" s="14">
        <v>0.30870212304054701</v>
      </c>
      <c r="AA12" s="14">
        <v>0.24637303211554701</v>
      </c>
      <c r="AB12" s="14">
        <v>0.235784849547999</v>
      </c>
      <c r="AC12" s="14">
        <v>0.16929027390317</v>
      </c>
      <c r="AD12" s="14">
        <v>0.173686729495685</v>
      </c>
      <c r="AE12" s="14"/>
      <c r="AF12" s="14">
        <v>0.14512665190763799</v>
      </c>
      <c r="AG12" s="14">
        <v>0.237296517930669</v>
      </c>
      <c r="AH12" s="14">
        <v>0.19910077414184699</v>
      </c>
      <c r="AI12" s="14"/>
      <c r="AJ12" s="14">
        <v>0.13537399567026501</v>
      </c>
      <c r="AK12" s="14">
        <v>0.29305612038824602</v>
      </c>
      <c r="AL12" s="14">
        <v>0.19466106806276501</v>
      </c>
      <c r="AM12" s="14">
        <v>3.4613612874537299E-2</v>
      </c>
      <c r="AN12" s="14">
        <v>0.164382000868704</v>
      </c>
      <c r="AO12" s="14"/>
      <c r="AP12" s="14">
        <v>0.114109280276568</v>
      </c>
      <c r="AQ12" s="14">
        <v>0.30101066149053901</v>
      </c>
      <c r="AR12" s="14">
        <v>0.155608748698363</v>
      </c>
      <c r="AS12" s="14">
        <v>0.11743742150499099</v>
      </c>
      <c r="AT12" s="14">
        <v>0.106719964442112</v>
      </c>
      <c r="AU12" s="14"/>
      <c r="AV12" s="14" t="s">
        <v>84</v>
      </c>
      <c r="AW12" s="14">
        <v>0.20379982228926699</v>
      </c>
      <c r="AX12" s="14">
        <v>0.227450792813368</v>
      </c>
      <c r="AY12" s="14">
        <v>0.19350158183212901</v>
      </c>
      <c r="AZ12" s="14">
        <v>0.241612998435351</v>
      </c>
      <c r="BA12" s="14"/>
      <c r="BB12" s="14">
        <v>0.29942787515955399</v>
      </c>
      <c r="BC12" s="14">
        <v>8.9554321979632895E-2</v>
      </c>
      <c r="BD12" s="14">
        <v>9.0445284295844003E-2</v>
      </c>
      <c r="BE12" s="14"/>
      <c r="BF12" s="14">
        <v>0.15434963635472701</v>
      </c>
    </row>
    <row r="13" spans="2:58" x14ac:dyDescent="0.35">
      <c r="B13" s="15" t="s">
        <v>252</v>
      </c>
      <c r="C13" s="14">
        <v>0.107599106889672</v>
      </c>
      <c r="D13" s="14">
        <v>9.9617763373012702E-2</v>
      </c>
      <c r="E13" s="14">
        <v>0.115725851689622</v>
      </c>
      <c r="F13" s="14"/>
      <c r="G13" s="14">
        <v>0.15925424042790301</v>
      </c>
      <c r="H13" s="14">
        <v>0.14809774566914899</v>
      </c>
      <c r="I13" s="14">
        <v>0.13426856691289599</v>
      </c>
      <c r="J13" s="14">
        <v>7.87264279667136E-2</v>
      </c>
      <c r="K13" s="14">
        <v>4.8543995625801098E-2</v>
      </c>
      <c r="L13" s="14">
        <v>8.1872688360993207E-2</v>
      </c>
      <c r="M13" s="14"/>
      <c r="N13" s="14">
        <v>0.14174120059974099</v>
      </c>
      <c r="O13" s="14">
        <v>0.11603756434147899</v>
      </c>
      <c r="P13" s="14">
        <v>8.3472335830099498E-2</v>
      </c>
      <c r="Q13" s="14">
        <v>8.50328312870339E-2</v>
      </c>
      <c r="R13" s="14"/>
      <c r="S13" s="14">
        <v>0.152194538391976</v>
      </c>
      <c r="T13" s="14">
        <v>0.11090905228742901</v>
      </c>
      <c r="U13" s="14">
        <v>0.11333372078863301</v>
      </c>
      <c r="V13" s="14">
        <v>0.101215506035571</v>
      </c>
      <c r="W13" s="14">
        <v>0.12150909126281299</v>
      </c>
      <c r="X13" s="14">
        <v>0.117001647386423</v>
      </c>
      <c r="Y13" s="14">
        <v>6.9378403223642804E-2</v>
      </c>
      <c r="Z13" s="14">
        <v>0.13860133490388099</v>
      </c>
      <c r="AA13" s="14">
        <v>0.11482369796760999</v>
      </c>
      <c r="AB13" s="14">
        <v>4.2655456913831297E-2</v>
      </c>
      <c r="AC13" s="14">
        <v>0.102005386983316</v>
      </c>
      <c r="AD13" s="14">
        <v>6.6355434659674598E-2</v>
      </c>
      <c r="AE13" s="14"/>
      <c r="AF13" s="14">
        <v>7.7514163917383194E-2</v>
      </c>
      <c r="AG13" s="14">
        <v>0.116971844414151</v>
      </c>
      <c r="AH13" s="14">
        <v>0.12690726366852001</v>
      </c>
      <c r="AI13" s="14"/>
      <c r="AJ13" s="14">
        <v>7.2012254381862706E-2</v>
      </c>
      <c r="AK13" s="14">
        <v>0.15328702101248901</v>
      </c>
      <c r="AL13" s="14">
        <v>9.0677565930900997E-2</v>
      </c>
      <c r="AM13" s="14">
        <v>3.32867058950502E-2</v>
      </c>
      <c r="AN13" s="14">
        <v>0.12241597429725699</v>
      </c>
      <c r="AO13" s="14"/>
      <c r="AP13" s="14">
        <v>7.0194151193331097E-2</v>
      </c>
      <c r="AQ13" s="14">
        <v>0.18024719296389</v>
      </c>
      <c r="AR13" s="14">
        <v>8.0295126296286198E-2</v>
      </c>
      <c r="AS13" s="14">
        <v>6.1888441430720698E-2</v>
      </c>
      <c r="AT13" s="14">
        <v>2.28785310259444E-2</v>
      </c>
      <c r="AU13" s="14"/>
      <c r="AV13" s="14" t="s">
        <v>84</v>
      </c>
      <c r="AW13" s="14">
        <v>0.12274533415764199</v>
      </c>
      <c r="AX13" s="14">
        <v>0.12641331693791399</v>
      </c>
      <c r="AY13" s="14">
        <v>0.17598840288190001</v>
      </c>
      <c r="AZ13" s="14">
        <v>3.4946101244221699E-2</v>
      </c>
      <c r="BA13" s="14"/>
      <c r="BB13" s="14">
        <v>0.17471861886823101</v>
      </c>
      <c r="BC13" s="14">
        <v>3.68864306862106E-2</v>
      </c>
      <c r="BD13" s="14">
        <v>2.6428182039016299E-2</v>
      </c>
      <c r="BE13" s="14"/>
      <c r="BF13" s="14">
        <v>8.2325334901999697E-2</v>
      </c>
    </row>
    <row r="14" spans="2:58" x14ac:dyDescent="0.35">
      <c r="B14" s="15" t="s">
        <v>253</v>
      </c>
      <c r="C14" s="14">
        <v>4.67751680640889E-2</v>
      </c>
      <c r="D14" s="14">
        <v>5.36558644973468E-2</v>
      </c>
      <c r="E14" s="14">
        <v>4.0181143312892902E-2</v>
      </c>
      <c r="F14" s="14"/>
      <c r="G14" s="14">
        <v>8.9862879253254604E-2</v>
      </c>
      <c r="H14" s="14">
        <v>8.8899068747799598E-2</v>
      </c>
      <c r="I14" s="14">
        <v>3.6730250698122899E-2</v>
      </c>
      <c r="J14" s="14">
        <v>4.4562030995561601E-2</v>
      </c>
      <c r="K14" s="14">
        <v>1.68712089967866E-2</v>
      </c>
      <c r="L14" s="14">
        <v>1.3938637762905499E-2</v>
      </c>
      <c r="M14" s="14"/>
      <c r="N14" s="14">
        <v>4.8839678134686801E-2</v>
      </c>
      <c r="O14" s="14">
        <v>4.2345947258881599E-2</v>
      </c>
      <c r="P14" s="14">
        <v>5.3339110480132797E-2</v>
      </c>
      <c r="Q14" s="14">
        <v>4.2352230099183402E-2</v>
      </c>
      <c r="R14" s="14"/>
      <c r="S14" s="14">
        <v>6.1722104071972497E-2</v>
      </c>
      <c r="T14" s="14">
        <v>5.2695785069764398E-2</v>
      </c>
      <c r="U14" s="14">
        <v>4.0739208040202098E-2</v>
      </c>
      <c r="V14" s="14">
        <v>4.8937288849167301E-2</v>
      </c>
      <c r="W14" s="14">
        <v>5.2430963258690497E-2</v>
      </c>
      <c r="X14" s="14">
        <v>3.4125564433217702E-2</v>
      </c>
      <c r="Y14" s="14">
        <v>2.3258346992908598E-2</v>
      </c>
      <c r="Z14" s="14">
        <v>7.9587240527863506E-2</v>
      </c>
      <c r="AA14" s="14">
        <v>5.50381181391007E-2</v>
      </c>
      <c r="AB14" s="14">
        <v>4.2852028800577098E-2</v>
      </c>
      <c r="AC14" s="14">
        <v>2.8853239412841999E-2</v>
      </c>
      <c r="AD14" s="14">
        <v>1.6228201830388301E-2</v>
      </c>
      <c r="AE14" s="14"/>
      <c r="AF14" s="14">
        <v>3.2407849378832301E-2</v>
      </c>
      <c r="AG14" s="14">
        <v>4.63538010230529E-2</v>
      </c>
      <c r="AH14" s="14">
        <v>6.6222172809935698E-2</v>
      </c>
      <c r="AI14" s="14"/>
      <c r="AJ14" s="14">
        <v>1.7725033826568901E-2</v>
      </c>
      <c r="AK14" s="14">
        <v>7.6790289628993702E-2</v>
      </c>
      <c r="AL14" s="14">
        <v>2.3177724440633499E-2</v>
      </c>
      <c r="AM14" s="14">
        <v>3.3624074914001399E-2</v>
      </c>
      <c r="AN14" s="14">
        <v>6.8707580373982002E-2</v>
      </c>
      <c r="AO14" s="14"/>
      <c r="AP14" s="14">
        <v>2.2359465210449299E-2</v>
      </c>
      <c r="AQ14" s="14">
        <v>9.1379760110597993E-2</v>
      </c>
      <c r="AR14" s="14">
        <v>1.23149516649501E-2</v>
      </c>
      <c r="AS14" s="14">
        <v>8.2556525731265606E-3</v>
      </c>
      <c r="AT14" s="14">
        <v>1.5546569212675301E-2</v>
      </c>
      <c r="AU14" s="14"/>
      <c r="AV14" s="14" t="s">
        <v>84</v>
      </c>
      <c r="AW14" s="14">
        <v>3.6542502136336703E-2</v>
      </c>
      <c r="AX14" s="14">
        <v>5.6741783516103698E-2</v>
      </c>
      <c r="AY14" s="14">
        <v>9.3116544581677202E-2</v>
      </c>
      <c r="AZ14" s="14">
        <v>7.7953454007331002E-2</v>
      </c>
      <c r="BA14" s="14"/>
      <c r="BB14" s="14">
        <v>4.6359430973896797E-2</v>
      </c>
      <c r="BC14" s="14">
        <v>0</v>
      </c>
      <c r="BD14" s="14">
        <v>2.5941805543704999E-2</v>
      </c>
      <c r="BE14" s="14"/>
      <c r="BF14" s="14">
        <v>1.9308534506840599E-2</v>
      </c>
    </row>
    <row r="15" spans="2:58" x14ac:dyDescent="0.35">
      <c r="B15" s="15" t="s">
        <v>254</v>
      </c>
      <c r="C15" s="14">
        <v>2.50717201287547E-2</v>
      </c>
      <c r="D15" s="14">
        <v>3.0750826071902101E-2</v>
      </c>
      <c r="E15" s="14">
        <v>1.9589257674112199E-2</v>
      </c>
      <c r="F15" s="14"/>
      <c r="G15" s="14">
        <v>1.33487419768933E-2</v>
      </c>
      <c r="H15" s="14">
        <v>8.3888383820249393E-2</v>
      </c>
      <c r="I15" s="14">
        <v>3.8580230319338299E-2</v>
      </c>
      <c r="J15" s="14">
        <v>8.0910573915018297E-3</v>
      </c>
      <c r="K15" s="14">
        <v>3.5348550272857001E-3</v>
      </c>
      <c r="L15" s="14">
        <v>2.4055669772189698E-3</v>
      </c>
      <c r="M15" s="14"/>
      <c r="N15" s="14">
        <v>3.1250269352727698E-2</v>
      </c>
      <c r="O15" s="14">
        <v>2.6349258548221701E-2</v>
      </c>
      <c r="P15" s="14">
        <v>2.3735773345554299E-2</v>
      </c>
      <c r="Q15" s="14">
        <v>1.86822589668654E-2</v>
      </c>
      <c r="R15" s="14"/>
      <c r="S15" s="14">
        <v>4.8360387386986801E-2</v>
      </c>
      <c r="T15" s="14">
        <v>1.82268959865198E-2</v>
      </c>
      <c r="U15" s="14">
        <v>2.0505959474581899E-2</v>
      </c>
      <c r="V15" s="14">
        <v>2.1828279815939499E-2</v>
      </c>
      <c r="W15" s="14">
        <v>2.0750403220422799E-2</v>
      </c>
      <c r="X15" s="14">
        <v>2.79444888795926E-2</v>
      </c>
      <c r="Y15" s="14">
        <v>4.29797856747079E-2</v>
      </c>
      <c r="Z15" s="14">
        <v>2.5007631757735099E-2</v>
      </c>
      <c r="AA15" s="14">
        <v>8.9716259019414091E-3</v>
      </c>
      <c r="AB15" s="14">
        <v>1.6882807058902601E-2</v>
      </c>
      <c r="AC15" s="14">
        <v>1.8842902685314401E-2</v>
      </c>
      <c r="AD15" s="14">
        <v>1.54342882220493E-2</v>
      </c>
      <c r="AE15" s="14"/>
      <c r="AF15" s="14">
        <v>1.3900814287066E-2</v>
      </c>
      <c r="AG15" s="14">
        <v>3.28773669594438E-2</v>
      </c>
      <c r="AH15" s="14">
        <v>4.1201933012505201E-2</v>
      </c>
      <c r="AI15" s="14"/>
      <c r="AJ15" s="14">
        <v>1.44605673424026E-2</v>
      </c>
      <c r="AK15" s="14">
        <v>4.9027882451452502E-2</v>
      </c>
      <c r="AL15" s="14">
        <v>1.9408406122701699E-2</v>
      </c>
      <c r="AM15" s="14">
        <v>3.6255699454816701E-2</v>
      </c>
      <c r="AN15" s="14">
        <v>1.32740760123969E-2</v>
      </c>
      <c r="AO15" s="14"/>
      <c r="AP15" s="14">
        <v>2.3997734496068599E-2</v>
      </c>
      <c r="AQ15" s="14">
        <v>4.1640928855296799E-2</v>
      </c>
      <c r="AR15" s="14">
        <v>2.4049075869941899E-2</v>
      </c>
      <c r="AS15" s="14">
        <v>8.6144587521970808E-3</v>
      </c>
      <c r="AT15" s="14">
        <v>1.09479231142008E-2</v>
      </c>
      <c r="AU15" s="14"/>
      <c r="AV15" s="14" t="s">
        <v>84</v>
      </c>
      <c r="AW15" s="14">
        <v>7.7449585439557898E-3</v>
      </c>
      <c r="AX15" s="14">
        <v>1.8283719156278699E-2</v>
      </c>
      <c r="AY15" s="14">
        <v>6.5113870284380204E-2</v>
      </c>
      <c r="AZ15" s="14">
        <v>8.1915523527387707E-2</v>
      </c>
      <c r="BA15" s="14"/>
      <c r="BB15" s="14">
        <v>1.0811408369671399E-2</v>
      </c>
      <c r="BC15" s="14">
        <v>7.7214469108885199E-3</v>
      </c>
      <c r="BD15" s="14">
        <v>1.2793323704765399E-2</v>
      </c>
      <c r="BE15" s="14"/>
      <c r="BF15" s="14">
        <v>1.15596142541823E-2</v>
      </c>
    </row>
    <row r="16" spans="2:58" x14ac:dyDescent="0.35">
      <c r="B16" s="15" t="s">
        <v>97</v>
      </c>
      <c r="C16" s="20">
        <v>0.229139170399072</v>
      </c>
      <c r="D16" s="20">
        <v>0.20788451890853399</v>
      </c>
      <c r="E16" s="20">
        <v>0.24959917275791699</v>
      </c>
      <c r="F16" s="20"/>
      <c r="G16" s="20">
        <v>0.15362237604321899</v>
      </c>
      <c r="H16" s="20">
        <v>0.13347670535032699</v>
      </c>
      <c r="I16" s="20">
        <v>0.19908268961002101</v>
      </c>
      <c r="J16" s="20">
        <v>0.192697762452712</v>
      </c>
      <c r="K16" s="20">
        <v>0.34995795941975499</v>
      </c>
      <c r="L16" s="20">
        <v>0.33004200688052199</v>
      </c>
      <c r="M16" s="20"/>
      <c r="N16" s="20">
        <v>0.17322120683195699</v>
      </c>
      <c r="O16" s="20">
        <v>0.25024111415674999</v>
      </c>
      <c r="P16" s="20">
        <v>0.21054337152141001</v>
      </c>
      <c r="Q16" s="20">
        <v>0.28028529557902598</v>
      </c>
      <c r="R16" s="20"/>
      <c r="S16" s="20">
        <v>0.21312362409878699</v>
      </c>
      <c r="T16" s="20">
        <v>0.261631709663389</v>
      </c>
      <c r="U16" s="20">
        <v>0.23964972209838101</v>
      </c>
      <c r="V16" s="20">
        <v>0.236222422694496</v>
      </c>
      <c r="W16" s="20">
        <v>0.136065248693438</v>
      </c>
      <c r="X16" s="20">
        <v>0.22918450228252801</v>
      </c>
      <c r="Y16" s="20">
        <v>0.224027216269572</v>
      </c>
      <c r="Z16" s="20">
        <v>0.12954837612814801</v>
      </c>
      <c r="AA16" s="20">
        <v>0.235179812234907</v>
      </c>
      <c r="AB16" s="20">
        <v>0.295015161776292</v>
      </c>
      <c r="AC16" s="20">
        <v>0.27463053184445002</v>
      </c>
      <c r="AD16" s="20">
        <v>0.18104233729726099</v>
      </c>
      <c r="AE16" s="20"/>
      <c r="AF16" s="20">
        <v>0.225562403838237</v>
      </c>
      <c r="AG16" s="20">
        <v>0.226909122811944</v>
      </c>
      <c r="AH16" s="20">
        <v>0.27110769033881699</v>
      </c>
      <c r="AI16" s="20"/>
      <c r="AJ16" s="20">
        <v>0.22258138976665401</v>
      </c>
      <c r="AK16" s="20">
        <v>0.18839276919998399</v>
      </c>
      <c r="AL16" s="20">
        <v>0.288210786779657</v>
      </c>
      <c r="AM16" s="20">
        <v>0.13471604749083901</v>
      </c>
      <c r="AN16" s="20">
        <v>0.32487900892051402</v>
      </c>
      <c r="AO16" s="20"/>
      <c r="AP16" s="20">
        <v>0.224460161985677</v>
      </c>
      <c r="AQ16" s="20">
        <v>0.172163988647722</v>
      </c>
      <c r="AR16" s="20">
        <v>0.30520352239471599</v>
      </c>
      <c r="AS16" s="20">
        <v>0.16005760120359799</v>
      </c>
      <c r="AT16" s="20">
        <v>0.43784371802364502</v>
      </c>
      <c r="AU16" s="20"/>
      <c r="AV16" s="20" t="s">
        <v>84</v>
      </c>
      <c r="AW16" s="20">
        <v>0.21585159614475399</v>
      </c>
      <c r="AX16" s="20">
        <v>0.19406546139369199</v>
      </c>
      <c r="AY16" s="20">
        <v>0.14794451006452899</v>
      </c>
      <c r="AZ16" s="20">
        <v>0.24580882557755601</v>
      </c>
      <c r="BA16" s="20"/>
      <c r="BB16" s="20">
        <v>0.20133864118351499</v>
      </c>
      <c r="BC16" s="20">
        <v>0.13650111934769399</v>
      </c>
      <c r="BD16" s="20">
        <v>0.31378286157517299</v>
      </c>
      <c r="BE16" s="20"/>
      <c r="BF16" s="20">
        <v>0.220306208420635</v>
      </c>
    </row>
    <row r="17" spans="2:2" x14ac:dyDescent="0.35">
      <c r="B17" s="16"/>
    </row>
    <row r="18" spans="2:2" x14ac:dyDescent="0.35">
      <c r="B18" t="s">
        <v>80</v>
      </c>
    </row>
    <row r="19" spans="2:2" x14ac:dyDescent="0.35">
      <c r="B19" t="s">
        <v>81</v>
      </c>
    </row>
    <row r="21" spans="2:2" x14ac:dyDescent="0.35">
      <c r="B21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BF23"/>
  <sheetViews>
    <sheetView showGridLines="0" topLeftCell="A6" workbookViewId="0">
      <pane xSplit="2" topLeftCell="C1" activePane="topRight" state="frozen"/>
      <selection pane="topRight" activeCell="D2" sqref="D2:AX2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273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46</v>
      </c>
      <c r="C9" s="14">
        <v>0.17339553850051401</v>
      </c>
      <c r="D9" s="14">
        <v>0.20470686665419799</v>
      </c>
      <c r="E9" s="14">
        <v>0.143272223151928</v>
      </c>
      <c r="F9" s="14"/>
      <c r="G9" s="14">
        <v>0.10158932161376601</v>
      </c>
      <c r="H9" s="14">
        <v>0.11903379355996201</v>
      </c>
      <c r="I9" s="14">
        <v>0.150266464927163</v>
      </c>
      <c r="J9" s="14">
        <v>0.12496770223994801</v>
      </c>
      <c r="K9" s="14">
        <v>0.227839883107642</v>
      </c>
      <c r="L9" s="14">
        <v>0.28702309036277501</v>
      </c>
      <c r="M9" s="14"/>
      <c r="N9" s="14">
        <v>0.19040686584041799</v>
      </c>
      <c r="O9" s="14">
        <v>0.18138174557072401</v>
      </c>
      <c r="P9" s="14">
        <v>0.17785176347481599</v>
      </c>
      <c r="Q9" s="14">
        <v>0.14342589856367599</v>
      </c>
      <c r="R9" s="14"/>
      <c r="S9" s="14">
        <v>0.20088741802123999</v>
      </c>
      <c r="T9" s="14">
        <v>0.21379062485090899</v>
      </c>
      <c r="U9" s="14">
        <v>0.20856615798970399</v>
      </c>
      <c r="V9" s="14">
        <v>0.255343804234961</v>
      </c>
      <c r="W9" s="14">
        <v>0.22383007843644001</v>
      </c>
      <c r="X9" s="14">
        <v>0.16247707077985199</v>
      </c>
      <c r="Y9" s="14">
        <v>0.12703627288710601</v>
      </c>
      <c r="Z9" s="14">
        <v>9.6012505718088295E-2</v>
      </c>
      <c r="AA9" s="14">
        <v>0.131571918444744</v>
      </c>
      <c r="AB9" s="14">
        <v>0.120563278474177</v>
      </c>
      <c r="AC9" s="14">
        <v>0.10389803206847301</v>
      </c>
      <c r="AD9" s="14">
        <v>9.9286415123205601E-2</v>
      </c>
      <c r="AE9" s="14"/>
      <c r="AF9" s="14">
        <v>0.25311330085726502</v>
      </c>
      <c r="AG9" s="14">
        <v>0.14259880563180699</v>
      </c>
      <c r="AH9" s="14">
        <v>0.130701550684686</v>
      </c>
      <c r="AI9" s="14"/>
      <c r="AJ9" s="14">
        <v>0.44237981688182598</v>
      </c>
      <c r="AK9" s="14">
        <v>1.6632599864402201E-2</v>
      </c>
      <c r="AL9" s="14">
        <v>1.59004517425048E-2</v>
      </c>
      <c r="AM9" s="14">
        <v>3.3624074914001399E-2</v>
      </c>
      <c r="AN9" s="14">
        <v>0.107023953512368</v>
      </c>
      <c r="AO9" s="14"/>
      <c r="AP9" s="14">
        <v>0.83569801019007794</v>
      </c>
      <c r="AQ9" s="14">
        <v>1.3547946967341301E-2</v>
      </c>
      <c r="AR9" s="14">
        <v>2.0800266959292699E-2</v>
      </c>
      <c r="AS9" s="14">
        <v>2.31065138850381E-2</v>
      </c>
      <c r="AT9" s="14">
        <v>7.9257730456305298E-2</v>
      </c>
      <c r="AU9" s="14"/>
      <c r="AV9" s="14" t="s">
        <v>84</v>
      </c>
      <c r="AW9" s="14">
        <v>0.138865371005233</v>
      </c>
      <c r="AX9" s="14">
        <v>0.16296176862822301</v>
      </c>
      <c r="AY9" s="14">
        <v>0.171985484879077</v>
      </c>
      <c r="AZ9" s="14">
        <v>9.1196812580806405E-2</v>
      </c>
      <c r="BA9" s="14"/>
      <c r="BB9" s="14">
        <v>5.5816365425469E-2</v>
      </c>
      <c r="BC9" s="14">
        <v>2.2732755391343701E-2</v>
      </c>
      <c r="BD9" s="14">
        <v>0.14378675332788499</v>
      </c>
      <c r="BE9" s="14"/>
      <c r="BF9" s="14">
        <v>6.3096861446799699E-2</v>
      </c>
    </row>
    <row r="10" spans="2:58" x14ac:dyDescent="0.35">
      <c r="B10" s="15" t="s">
        <v>47</v>
      </c>
      <c r="C10" s="14">
        <v>0.40700492440397601</v>
      </c>
      <c r="D10" s="14">
        <v>0.40266994937786399</v>
      </c>
      <c r="E10" s="14">
        <v>0.411529886851138</v>
      </c>
      <c r="F10" s="14"/>
      <c r="G10" s="14">
        <v>0.502272261577976</v>
      </c>
      <c r="H10" s="14">
        <v>0.58437508514886205</v>
      </c>
      <c r="I10" s="14">
        <v>0.466309572868228</v>
      </c>
      <c r="J10" s="14">
        <v>0.39889479476166201</v>
      </c>
      <c r="K10" s="14">
        <v>0.26957192936034102</v>
      </c>
      <c r="L10" s="14">
        <v>0.25025826431569098</v>
      </c>
      <c r="M10" s="14"/>
      <c r="N10" s="14">
        <v>0.431169123031931</v>
      </c>
      <c r="O10" s="14">
        <v>0.41742503395220198</v>
      </c>
      <c r="P10" s="14">
        <v>0.39186493806413097</v>
      </c>
      <c r="Q10" s="14">
        <v>0.38498517340166999</v>
      </c>
      <c r="R10" s="14"/>
      <c r="S10" s="14">
        <v>0.51699533816505205</v>
      </c>
      <c r="T10" s="14">
        <v>0.29373156707345499</v>
      </c>
      <c r="U10" s="14">
        <v>0.36268060695078402</v>
      </c>
      <c r="V10" s="14">
        <v>0.34140576423630198</v>
      </c>
      <c r="W10" s="14">
        <v>0.38428857772444502</v>
      </c>
      <c r="X10" s="14">
        <v>0.41894138603859798</v>
      </c>
      <c r="Y10" s="14">
        <v>0.425064897210232</v>
      </c>
      <c r="Z10" s="14">
        <v>0.43596253786094302</v>
      </c>
      <c r="AA10" s="14">
        <v>0.53912509361659799</v>
      </c>
      <c r="AB10" s="14">
        <v>0.37120747709025798</v>
      </c>
      <c r="AC10" s="14">
        <v>0.40386888201786703</v>
      </c>
      <c r="AD10" s="14">
        <v>0.256515147965303</v>
      </c>
      <c r="AE10" s="14"/>
      <c r="AF10" s="14">
        <v>0.26756485120685503</v>
      </c>
      <c r="AG10" s="14">
        <v>0.49678558524099897</v>
      </c>
      <c r="AH10" s="14">
        <v>0.43249722986573202</v>
      </c>
      <c r="AI10" s="14"/>
      <c r="AJ10" s="14">
        <v>0.16503864586800601</v>
      </c>
      <c r="AK10" s="14">
        <v>0.79127614472180496</v>
      </c>
      <c r="AL10" s="14">
        <v>0.18409377876831801</v>
      </c>
      <c r="AM10" s="14">
        <v>0.109976700845287</v>
      </c>
      <c r="AN10" s="14">
        <v>0.37427023799021197</v>
      </c>
      <c r="AO10" s="14"/>
      <c r="AP10" s="14">
        <v>4.7504624755771101E-2</v>
      </c>
      <c r="AQ10" s="14">
        <v>0.91412950704272</v>
      </c>
      <c r="AR10" s="14">
        <v>7.3706288895737299E-2</v>
      </c>
      <c r="AS10" s="14">
        <v>3.2550478267331401E-2</v>
      </c>
      <c r="AT10" s="14">
        <v>0.172160892024254</v>
      </c>
      <c r="AU10" s="14"/>
      <c r="AV10" s="14" t="s">
        <v>84</v>
      </c>
      <c r="AW10" s="14">
        <v>0.41391813797653798</v>
      </c>
      <c r="AX10" s="14">
        <v>0.47298035038166297</v>
      </c>
      <c r="AY10" s="14">
        <v>0.51657956271342198</v>
      </c>
      <c r="AZ10" s="14">
        <v>0.50756500387719805</v>
      </c>
      <c r="BA10" s="14"/>
      <c r="BB10" s="14">
        <v>0.806477762608244</v>
      </c>
      <c r="BC10" s="14">
        <v>6.7049149671201498E-3</v>
      </c>
      <c r="BD10" s="14">
        <v>0.13476846522323099</v>
      </c>
      <c r="BE10" s="14"/>
      <c r="BF10" s="14">
        <v>0.28405206372313602</v>
      </c>
    </row>
    <row r="11" spans="2:58" x14ac:dyDescent="0.35">
      <c r="B11" s="15" t="s">
        <v>48</v>
      </c>
      <c r="C11" s="14">
        <v>9.4667174199604798E-2</v>
      </c>
      <c r="D11" s="14">
        <v>8.0306318416957498E-2</v>
      </c>
      <c r="E11" s="14">
        <v>0.108997512347676</v>
      </c>
      <c r="F11" s="14"/>
      <c r="G11" s="14">
        <v>0.114673917732597</v>
      </c>
      <c r="H11" s="14">
        <v>6.4394896949572497E-2</v>
      </c>
      <c r="I11" s="14">
        <v>8.3452600723804907E-2</v>
      </c>
      <c r="J11" s="14">
        <v>9.9016076457636507E-2</v>
      </c>
      <c r="K11" s="14">
        <v>8.6133105148242003E-2</v>
      </c>
      <c r="L11" s="14">
        <v>0.117268128368458</v>
      </c>
      <c r="M11" s="14"/>
      <c r="N11" s="14">
        <v>0.110565255909051</v>
      </c>
      <c r="O11" s="14">
        <v>0.103951862546019</v>
      </c>
      <c r="P11" s="14">
        <v>6.2342317439149801E-2</v>
      </c>
      <c r="Q11" s="14">
        <v>9.6040713951285606E-2</v>
      </c>
      <c r="R11" s="14"/>
      <c r="S11" s="14">
        <v>8.9167039497462394E-2</v>
      </c>
      <c r="T11" s="14">
        <v>0.185729020380247</v>
      </c>
      <c r="U11" s="14">
        <v>0.13300562080025</v>
      </c>
      <c r="V11" s="14">
        <v>6.6852009758277903E-2</v>
      </c>
      <c r="W11" s="14">
        <v>4.7447087580978799E-2</v>
      </c>
      <c r="X11" s="14">
        <v>8.8797457200451305E-2</v>
      </c>
      <c r="Y11" s="14">
        <v>0.10475887397877</v>
      </c>
      <c r="Z11" s="14">
        <v>0.104969311836054</v>
      </c>
      <c r="AA11" s="14">
        <v>6.5799682425807499E-2</v>
      </c>
      <c r="AB11" s="14">
        <v>5.9741207582917399E-2</v>
      </c>
      <c r="AC11" s="14">
        <v>6.6535312320750301E-2</v>
      </c>
      <c r="AD11" s="14">
        <v>5.2353120806631202E-2</v>
      </c>
      <c r="AE11" s="14"/>
      <c r="AF11" s="14">
        <v>6.3777148777558801E-2</v>
      </c>
      <c r="AG11" s="14">
        <v>0.122920219423966</v>
      </c>
      <c r="AH11" s="14">
        <v>7.6624993033228103E-2</v>
      </c>
      <c r="AI11" s="14"/>
      <c r="AJ11" s="14">
        <v>5.3539483292949601E-2</v>
      </c>
      <c r="AK11" s="14">
        <v>5.3818191002371903E-2</v>
      </c>
      <c r="AL11" s="14">
        <v>0.635613862769279</v>
      </c>
      <c r="AM11" s="14">
        <v>0</v>
      </c>
      <c r="AN11" s="14">
        <v>6.7781376308430397E-2</v>
      </c>
      <c r="AO11" s="14"/>
      <c r="AP11" s="14">
        <v>3.0940483588078199E-2</v>
      </c>
      <c r="AQ11" s="14">
        <v>2.37273426475249E-2</v>
      </c>
      <c r="AR11" s="14">
        <v>0.87178140669903803</v>
      </c>
      <c r="AS11" s="14">
        <v>1.9985491924424201E-2</v>
      </c>
      <c r="AT11" s="14">
        <v>7.8467817604824699E-2</v>
      </c>
      <c r="AU11" s="14"/>
      <c r="AV11" s="14" t="s">
        <v>84</v>
      </c>
      <c r="AW11" s="14">
        <v>8.9274164945158302E-2</v>
      </c>
      <c r="AX11" s="14">
        <v>9.7693106377342298E-2</v>
      </c>
      <c r="AY11" s="14">
        <v>0.10198143897270601</v>
      </c>
      <c r="AZ11" s="14">
        <v>0.20117573903163799</v>
      </c>
      <c r="BA11" s="14"/>
      <c r="BB11" s="14">
        <v>2.02586658977436E-2</v>
      </c>
      <c r="BC11" s="14">
        <v>1.43029789290504E-2</v>
      </c>
      <c r="BD11" s="14">
        <v>3.8210760273425501E-2</v>
      </c>
      <c r="BE11" s="14"/>
      <c r="BF11" s="14">
        <v>8.7920684777707606E-2</v>
      </c>
    </row>
    <row r="12" spans="2:58" x14ac:dyDescent="0.35">
      <c r="B12" s="15" t="s">
        <v>266</v>
      </c>
      <c r="C12" s="14">
        <v>0.13181638050805</v>
      </c>
      <c r="D12" s="14">
        <v>0.15525725495552001</v>
      </c>
      <c r="E12" s="14">
        <v>0.109270821107135</v>
      </c>
      <c r="F12" s="14"/>
      <c r="G12" s="14">
        <v>7.8549516647096501E-2</v>
      </c>
      <c r="H12" s="14">
        <v>6.6293874442705999E-2</v>
      </c>
      <c r="I12" s="14">
        <v>0.116951784781927</v>
      </c>
      <c r="J12" s="14">
        <v>0.16931621291856699</v>
      </c>
      <c r="K12" s="14">
        <v>0.198633901493875</v>
      </c>
      <c r="L12" s="14">
        <v>0.157111236609629</v>
      </c>
      <c r="M12" s="14"/>
      <c r="N12" s="14">
        <v>8.9757424024097601E-2</v>
      </c>
      <c r="O12" s="14">
        <v>0.117587794935647</v>
      </c>
      <c r="P12" s="14">
        <v>0.180188522835145</v>
      </c>
      <c r="Q12" s="14">
        <v>0.14992059465909999</v>
      </c>
      <c r="R12" s="14"/>
      <c r="S12" s="14">
        <v>7.3642053346092695E-2</v>
      </c>
      <c r="T12" s="14">
        <v>0.15021615653671699</v>
      </c>
      <c r="U12" s="14">
        <v>0.13883951420250201</v>
      </c>
      <c r="V12" s="14">
        <v>0.21170145646996999</v>
      </c>
      <c r="W12" s="14">
        <v>0.188805425118001</v>
      </c>
      <c r="X12" s="14">
        <v>0.12631148475482001</v>
      </c>
      <c r="Y12" s="14">
        <v>0.13596666264651999</v>
      </c>
      <c r="Z12" s="14">
        <v>0.121146893176835</v>
      </c>
      <c r="AA12" s="14">
        <v>0.13043099026428001</v>
      </c>
      <c r="AB12" s="14">
        <v>5.2636885257802302E-2</v>
      </c>
      <c r="AC12" s="14">
        <v>0.17727097584832399</v>
      </c>
      <c r="AD12" s="14">
        <v>0.118589954193252</v>
      </c>
      <c r="AE12" s="14"/>
      <c r="AF12" s="14">
        <v>0.26266666251707799</v>
      </c>
      <c r="AG12" s="14">
        <v>4.4447844880908E-2</v>
      </c>
      <c r="AH12" s="14">
        <v>8.1438023170617602E-2</v>
      </c>
      <c r="AI12" s="14"/>
      <c r="AJ12" s="14">
        <v>0.21922969333675299</v>
      </c>
      <c r="AK12" s="14">
        <v>4.2218270083725501E-2</v>
      </c>
      <c r="AL12" s="14">
        <v>4.8302500947197402E-2</v>
      </c>
      <c r="AM12" s="14">
        <v>0.79014446263402305</v>
      </c>
      <c r="AN12" s="14">
        <v>0.104517134812396</v>
      </c>
      <c r="AO12" s="14"/>
      <c r="AP12" s="14">
        <v>4.27698095355213E-2</v>
      </c>
      <c r="AQ12" s="14">
        <v>1.7654165380440099E-2</v>
      </c>
      <c r="AR12" s="14">
        <v>6.6787210625668496E-3</v>
      </c>
      <c r="AS12" s="14">
        <v>0.88647011158787103</v>
      </c>
      <c r="AT12" s="14">
        <v>9.5264584623601503E-2</v>
      </c>
      <c r="AU12" s="14"/>
      <c r="AV12" s="14" t="s">
        <v>84</v>
      </c>
      <c r="AW12" s="14">
        <v>0.15267990843142701</v>
      </c>
      <c r="AX12" s="14">
        <v>8.1710738769707497E-2</v>
      </c>
      <c r="AY12" s="14">
        <v>4.4122782293248203E-2</v>
      </c>
      <c r="AZ12" s="14">
        <v>7.6996754909613399E-2</v>
      </c>
      <c r="BA12" s="14"/>
      <c r="BB12" s="14">
        <v>3.3945204919195102E-2</v>
      </c>
      <c r="BC12" s="14">
        <v>0.92635244855074905</v>
      </c>
      <c r="BD12" s="14">
        <v>0.13275876207187401</v>
      </c>
      <c r="BE12" s="14"/>
      <c r="BF12" s="14">
        <v>0.37340182546427803</v>
      </c>
    </row>
    <row r="13" spans="2:58" x14ac:dyDescent="0.35">
      <c r="B13" s="15" t="s">
        <v>267</v>
      </c>
      <c r="C13" s="14">
        <v>4.5869721760281201E-2</v>
      </c>
      <c r="D13" s="14">
        <v>3.1067774120858201E-2</v>
      </c>
      <c r="E13" s="14">
        <v>5.9475176517365599E-2</v>
      </c>
      <c r="F13" s="14"/>
      <c r="G13" s="14">
        <v>0.104410807904012</v>
      </c>
      <c r="H13" s="14">
        <v>5.09794282755998E-2</v>
      </c>
      <c r="I13" s="14">
        <v>3.6099189429736903E-2</v>
      </c>
      <c r="J13" s="14">
        <v>4.6466454804157897E-2</v>
      </c>
      <c r="K13" s="14">
        <v>3.1637965300493898E-2</v>
      </c>
      <c r="L13" s="14">
        <v>1.97871026322184E-2</v>
      </c>
      <c r="M13" s="14"/>
      <c r="N13" s="14">
        <v>4.0114155216121897E-2</v>
      </c>
      <c r="O13" s="14">
        <v>4.1942409046918101E-2</v>
      </c>
      <c r="P13" s="14">
        <v>3.7341580391341798E-2</v>
      </c>
      <c r="Q13" s="14">
        <v>6.0569019812804797E-2</v>
      </c>
      <c r="R13" s="14"/>
      <c r="S13" s="14">
        <v>2.9847319442856301E-2</v>
      </c>
      <c r="T13" s="14">
        <v>7.8891561878056404E-2</v>
      </c>
      <c r="U13" s="14">
        <v>4.7307822573745099E-2</v>
      </c>
      <c r="V13" s="14">
        <v>3.7868859082355599E-2</v>
      </c>
      <c r="W13" s="14">
        <v>6.0842468068506197E-2</v>
      </c>
      <c r="X13" s="14">
        <v>6.62149131960722E-2</v>
      </c>
      <c r="Y13" s="14">
        <v>3.6091450419980901E-2</v>
      </c>
      <c r="Z13" s="14">
        <v>0.12512004155319301</v>
      </c>
      <c r="AA13" s="14">
        <v>3.3795008121052399E-2</v>
      </c>
      <c r="AB13" s="14">
        <v>1.0629126576095301E-2</v>
      </c>
      <c r="AC13" s="14">
        <v>2.01392981914915E-2</v>
      </c>
      <c r="AD13" s="14">
        <v>1.5917431265613399E-2</v>
      </c>
      <c r="AE13" s="14"/>
      <c r="AF13" s="14">
        <v>2.2876695614667E-2</v>
      </c>
      <c r="AG13" s="14">
        <v>4.8185438122277401E-2</v>
      </c>
      <c r="AH13" s="14">
        <v>4.0736598755516197E-2</v>
      </c>
      <c r="AI13" s="14"/>
      <c r="AJ13" s="14">
        <v>1.6435275908504601E-2</v>
      </c>
      <c r="AK13" s="14">
        <v>3.6770852239333601E-2</v>
      </c>
      <c r="AL13" s="14">
        <v>1.54792101983596E-2</v>
      </c>
      <c r="AM13" s="14">
        <v>3.1667101409013999E-2</v>
      </c>
      <c r="AN13" s="14">
        <v>4.2303386058953299E-2</v>
      </c>
      <c r="AO13" s="14"/>
      <c r="AP13" s="14">
        <v>1.0628716805712E-2</v>
      </c>
      <c r="AQ13" s="14">
        <v>4.3732508231967698E-3</v>
      </c>
      <c r="AR13" s="14">
        <v>0</v>
      </c>
      <c r="AS13" s="14">
        <v>4.2387450933564904E-3</v>
      </c>
      <c r="AT13" s="14">
        <v>3.1488082361164599E-2</v>
      </c>
      <c r="AU13" s="14"/>
      <c r="AV13" s="14" t="s">
        <v>84</v>
      </c>
      <c r="AW13" s="14">
        <v>6.0126964966280297E-2</v>
      </c>
      <c r="AX13" s="14">
        <v>4.5689172896637598E-2</v>
      </c>
      <c r="AY13" s="14">
        <v>5.2105644000209797E-2</v>
      </c>
      <c r="AZ13" s="14">
        <v>0</v>
      </c>
      <c r="BA13" s="14"/>
      <c r="BB13" s="14">
        <v>0</v>
      </c>
      <c r="BC13" s="14">
        <v>0</v>
      </c>
      <c r="BD13" s="14">
        <v>0</v>
      </c>
      <c r="BE13" s="14"/>
      <c r="BF13" s="14">
        <v>1.96885586802844E-2</v>
      </c>
    </row>
    <row r="14" spans="2:58" x14ac:dyDescent="0.35">
      <c r="B14" s="15" t="s">
        <v>268</v>
      </c>
      <c r="C14" s="14">
        <v>2.1602063515149199E-2</v>
      </c>
      <c r="D14" s="14">
        <v>2.0237939084736201E-2</v>
      </c>
      <c r="E14" s="14">
        <v>2.1978312546212301E-2</v>
      </c>
      <c r="F14" s="14"/>
      <c r="G14" s="14">
        <v>6.5863516508867497E-3</v>
      </c>
      <c r="H14" s="14">
        <v>1.49169904975406E-2</v>
      </c>
      <c r="I14" s="14">
        <v>2.5405034640968899E-2</v>
      </c>
      <c r="J14" s="14">
        <v>1.38021579445613E-2</v>
      </c>
      <c r="K14" s="14">
        <v>3.2997553192781498E-2</v>
      </c>
      <c r="L14" s="14">
        <v>3.2632083182454502E-2</v>
      </c>
      <c r="M14" s="14"/>
      <c r="N14" s="14">
        <v>2.67036827113026E-2</v>
      </c>
      <c r="O14" s="14">
        <v>2.2184589898778001E-2</v>
      </c>
      <c r="P14" s="14">
        <v>2.6711787833568802E-2</v>
      </c>
      <c r="Q14" s="14">
        <v>1.13673987962335E-2</v>
      </c>
      <c r="R14" s="14"/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0.24000365869989901</v>
      </c>
      <c r="AC14" s="14">
        <v>0</v>
      </c>
      <c r="AD14" s="14">
        <v>0</v>
      </c>
      <c r="AE14" s="14"/>
      <c r="AF14" s="14">
        <v>7.90860929264188E-3</v>
      </c>
      <c r="AG14" s="14">
        <v>4.2864678020242797E-2</v>
      </c>
      <c r="AH14" s="14">
        <v>1.12711108011402E-2</v>
      </c>
      <c r="AI14" s="14"/>
      <c r="AJ14" s="14">
        <v>0</v>
      </c>
      <c r="AK14" s="14">
        <v>4.6246410211797599E-3</v>
      </c>
      <c r="AL14" s="14">
        <v>8.7905325760687502E-3</v>
      </c>
      <c r="AM14" s="14">
        <v>0</v>
      </c>
      <c r="AN14" s="14">
        <v>8.4240761246788202E-3</v>
      </c>
      <c r="AO14" s="14"/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/>
      <c r="AV14" s="14" t="s">
        <v>84</v>
      </c>
      <c r="AW14" s="14">
        <v>7.4086055395638402E-3</v>
      </c>
      <c r="AX14" s="14">
        <v>3.2653645504470599E-2</v>
      </c>
      <c r="AY14" s="14">
        <v>8.8382928535773505E-3</v>
      </c>
      <c r="AZ14" s="14">
        <v>7.9957506921662702E-2</v>
      </c>
      <c r="BA14" s="14"/>
      <c r="BB14" s="14">
        <v>0</v>
      </c>
      <c r="BC14" s="14">
        <v>0</v>
      </c>
      <c r="BD14" s="14">
        <v>0</v>
      </c>
      <c r="BE14" s="14"/>
      <c r="BF14" s="14">
        <v>0</v>
      </c>
    </row>
    <row r="15" spans="2:58" x14ac:dyDescent="0.35">
      <c r="B15" s="15" t="s">
        <v>269</v>
      </c>
      <c r="C15" s="14">
        <v>4.3915619776373899E-3</v>
      </c>
      <c r="D15" s="14">
        <v>5.0223730215766104E-3</v>
      </c>
      <c r="E15" s="14">
        <v>3.7873375232759798E-3</v>
      </c>
      <c r="F15" s="14"/>
      <c r="G15" s="14">
        <v>0</v>
      </c>
      <c r="H15" s="14">
        <v>6.4947809090225303E-3</v>
      </c>
      <c r="I15" s="14">
        <v>8.3801143453415706E-3</v>
      </c>
      <c r="J15" s="14">
        <v>2.60945014048982E-3</v>
      </c>
      <c r="K15" s="14">
        <v>6.7312512251551E-3</v>
      </c>
      <c r="L15" s="14">
        <v>2.2420766661839799E-3</v>
      </c>
      <c r="M15" s="14"/>
      <c r="N15" s="14">
        <v>5.5192687905572801E-3</v>
      </c>
      <c r="O15" s="14">
        <v>3.5946128376072601E-3</v>
      </c>
      <c r="P15" s="14">
        <v>0</v>
      </c>
      <c r="Q15" s="14">
        <v>7.9454268658878304E-3</v>
      </c>
      <c r="R15" s="14"/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8.7438987888698305E-2</v>
      </c>
      <c r="AD15" s="14">
        <v>0</v>
      </c>
      <c r="AE15" s="14"/>
      <c r="AF15" s="14">
        <v>2.5306048995741601E-3</v>
      </c>
      <c r="AG15" s="14">
        <v>8.6127047668001708E-3</v>
      </c>
      <c r="AH15" s="14">
        <v>0</v>
      </c>
      <c r="AI15" s="14"/>
      <c r="AJ15" s="14">
        <v>0</v>
      </c>
      <c r="AK15" s="14">
        <v>8.8666335209216691E-3</v>
      </c>
      <c r="AL15" s="14">
        <v>8.9810230882009495E-3</v>
      </c>
      <c r="AM15" s="14">
        <v>0</v>
      </c>
      <c r="AN15" s="14">
        <v>0</v>
      </c>
      <c r="AO15" s="14"/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/>
      <c r="AV15" s="14" t="s">
        <v>84</v>
      </c>
      <c r="AW15" s="14">
        <v>4.2950955827372201E-3</v>
      </c>
      <c r="AX15" s="14">
        <v>5.4692821101223503E-3</v>
      </c>
      <c r="AY15" s="14">
        <v>1.28741710138343E-2</v>
      </c>
      <c r="AZ15" s="14">
        <v>0</v>
      </c>
      <c r="BA15" s="14"/>
      <c r="BB15" s="14">
        <v>0</v>
      </c>
      <c r="BC15" s="14">
        <v>0</v>
      </c>
      <c r="BD15" s="14">
        <v>0</v>
      </c>
      <c r="BE15" s="14"/>
      <c r="BF15" s="14">
        <v>0</v>
      </c>
    </row>
    <row r="16" spans="2:58" x14ac:dyDescent="0.35">
      <c r="B16" s="15" t="s">
        <v>270</v>
      </c>
      <c r="C16" s="14">
        <v>1.6930568071422999E-2</v>
      </c>
      <c r="D16" s="14">
        <v>2.2591753342917398E-2</v>
      </c>
      <c r="E16" s="14">
        <v>1.14416002111506E-2</v>
      </c>
      <c r="F16" s="14"/>
      <c r="G16" s="14">
        <v>3.3606481508974902E-3</v>
      </c>
      <c r="H16" s="14">
        <v>8.3729257834692008E-3</v>
      </c>
      <c r="I16" s="14">
        <v>1.4375061940580299E-2</v>
      </c>
      <c r="J16" s="14">
        <v>2.5093259499542001E-2</v>
      </c>
      <c r="K16" s="14">
        <v>2.0463581379846399E-2</v>
      </c>
      <c r="L16" s="14">
        <v>2.59641103682576E-2</v>
      </c>
      <c r="M16" s="14"/>
      <c r="N16" s="14">
        <v>1.7868906308881698E-2</v>
      </c>
      <c r="O16" s="14">
        <v>1.52187813349326E-2</v>
      </c>
      <c r="P16" s="14">
        <v>8.6598960610684804E-3</v>
      </c>
      <c r="Q16" s="14">
        <v>2.3274768122574101E-2</v>
      </c>
      <c r="R16" s="14"/>
      <c r="S16" s="14">
        <v>4.00676589920506E-3</v>
      </c>
      <c r="T16" s="14">
        <v>7.1524415772552599E-3</v>
      </c>
      <c r="U16" s="14">
        <v>0</v>
      </c>
      <c r="V16" s="14">
        <v>0</v>
      </c>
      <c r="W16" s="14">
        <v>1.38721438869444E-2</v>
      </c>
      <c r="X16" s="14">
        <v>1.5865756160921101E-2</v>
      </c>
      <c r="Y16" s="14">
        <v>0</v>
      </c>
      <c r="Z16" s="14">
        <v>1.15853948363525E-2</v>
      </c>
      <c r="AA16" s="14">
        <v>8.4273821299351691E-3</v>
      </c>
      <c r="AB16" s="14">
        <v>0</v>
      </c>
      <c r="AC16" s="14">
        <v>9.6800695837479904E-3</v>
      </c>
      <c r="AD16" s="14">
        <v>0.37428924763037802</v>
      </c>
      <c r="AE16" s="14"/>
      <c r="AF16" s="14">
        <v>2.2499060305373301E-2</v>
      </c>
      <c r="AG16" s="14">
        <v>1.8164698732229999E-2</v>
      </c>
      <c r="AH16" s="14">
        <v>3.5126213666958899E-3</v>
      </c>
      <c r="AI16" s="14"/>
      <c r="AJ16" s="14">
        <v>6.9428078278524199E-3</v>
      </c>
      <c r="AK16" s="14">
        <v>6.2430702399313004E-3</v>
      </c>
      <c r="AL16" s="14">
        <v>0</v>
      </c>
      <c r="AM16" s="14">
        <v>0</v>
      </c>
      <c r="AN16" s="14">
        <v>1.5961005869437401E-2</v>
      </c>
      <c r="AO16" s="14"/>
      <c r="AP16" s="14">
        <v>0</v>
      </c>
      <c r="AQ16" s="14">
        <v>1.1939802776957499E-3</v>
      </c>
      <c r="AR16" s="14">
        <v>0</v>
      </c>
      <c r="AS16" s="14">
        <v>0</v>
      </c>
      <c r="AT16" s="14">
        <v>1.4796165131219501E-2</v>
      </c>
      <c r="AU16" s="14"/>
      <c r="AV16" s="14" t="s">
        <v>84</v>
      </c>
      <c r="AW16" s="14">
        <v>1.93540527759141E-2</v>
      </c>
      <c r="AX16" s="14">
        <v>1.5588576960678301E-2</v>
      </c>
      <c r="AY16" s="14">
        <v>1.7456190003361099E-2</v>
      </c>
      <c r="AZ16" s="14">
        <v>4.31081826790813E-2</v>
      </c>
      <c r="BA16" s="14"/>
      <c r="BB16" s="14">
        <v>8.6025988303295702E-3</v>
      </c>
      <c r="BC16" s="14">
        <v>0</v>
      </c>
      <c r="BD16" s="14">
        <v>3.6557327961868002E-2</v>
      </c>
      <c r="BE16" s="14"/>
      <c r="BF16" s="14">
        <v>1.28458934322582E-2</v>
      </c>
    </row>
    <row r="17" spans="2:58" ht="29" x14ac:dyDescent="0.35">
      <c r="B17" s="15" t="s">
        <v>271</v>
      </c>
      <c r="C17" s="14">
        <v>3.42239245769171E-2</v>
      </c>
      <c r="D17" s="14">
        <v>3.1275080366448098E-2</v>
      </c>
      <c r="E17" s="14">
        <v>3.7210159604778102E-2</v>
      </c>
      <c r="F17" s="14"/>
      <c r="G17" s="14">
        <v>2.86386651801721E-2</v>
      </c>
      <c r="H17" s="14">
        <v>3.5530753228061603E-2</v>
      </c>
      <c r="I17" s="14">
        <v>4.8862235706146097E-2</v>
      </c>
      <c r="J17" s="14">
        <v>4.5910113692220998E-2</v>
      </c>
      <c r="K17" s="14">
        <v>3.3186548287594597E-2</v>
      </c>
      <c r="L17" s="14">
        <v>1.61544091404358E-2</v>
      </c>
      <c r="M17" s="14"/>
      <c r="N17" s="14">
        <v>2.0038167515506002E-2</v>
      </c>
      <c r="O17" s="14">
        <v>3.85654216482944E-2</v>
      </c>
      <c r="P17" s="14">
        <v>3.6974495729755898E-2</v>
      </c>
      <c r="Q17" s="14">
        <v>4.3244601796875101E-2</v>
      </c>
      <c r="R17" s="14"/>
      <c r="S17" s="14">
        <v>3.4462121634407199E-2</v>
      </c>
      <c r="T17" s="14">
        <v>2.34931344954937E-2</v>
      </c>
      <c r="U17" s="14">
        <v>1.7502191625054599E-2</v>
      </c>
      <c r="V17" s="14">
        <v>2.6432497804826701E-2</v>
      </c>
      <c r="W17" s="14">
        <v>4.6946738092552398E-2</v>
      </c>
      <c r="X17" s="14">
        <v>2.7559736168005201E-2</v>
      </c>
      <c r="Y17" s="14">
        <v>4.1443645395665502E-2</v>
      </c>
      <c r="Z17" s="14">
        <v>6.8706385293228894E-2</v>
      </c>
      <c r="AA17" s="14">
        <v>4.2516331084711499E-2</v>
      </c>
      <c r="AB17" s="14">
        <v>3.6452172362827197E-2</v>
      </c>
      <c r="AC17" s="14">
        <v>3.5979253666774097E-2</v>
      </c>
      <c r="AD17" s="14">
        <v>3.2787569193376803E-2</v>
      </c>
      <c r="AE17" s="14"/>
      <c r="AF17" s="14">
        <v>2.71458439557835E-2</v>
      </c>
      <c r="AG17" s="14">
        <v>1.5832384867200899E-2</v>
      </c>
      <c r="AH17" s="14">
        <v>0.11713565945083999</v>
      </c>
      <c r="AI17" s="14"/>
      <c r="AJ17" s="14">
        <v>1.3869530625358201E-2</v>
      </c>
      <c r="AK17" s="14">
        <v>1.2165021331576801E-2</v>
      </c>
      <c r="AL17" s="14">
        <v>1.7220324017598099E-2</v>
      </c>
      <c r="AM17" s="14">
        <v>3.4587660197674598E-2</v>
      </c>
      <c r="AN17" s="14">
        <v>0.156197395458816</v>
      </c>
      <c r="AO17" s="14"/>
      <c r="AP17" s="14">
        <v>2.5306626899499699E-3</v>
      </c>
      <c r="AQ17" s="14">
        <v>2.3541661506131998E-3</v>
      </c>
      <c r="AR17" s="14">
        <v>7.0108079044252604E-3</v>
      </c>
      <c r="AS17" s="14">
        <v>7.7045135969867097E-3</v>
      </c>
      <c r="AT17" s="14">
        <v>4.87714172277618E-2</v>
      </c>
      <c r="AU17" s="14"/>
      <c r="AV17" s="14" t="s">
        <v>84</v>
      </c>
      <c r="AW17" s="14">
        <v>4.2247879787761101E-2</v>
      </c>
      <c r="AX17" s="14">
        <v>2.3615398071619501E-2</v>
      </c>
      <c r="AY17" s="14">
        <v>2.9791814595771699E-2</v>
      </c>
      <c r="AZ17" s="14">
        <v>0</v>
      </c>
      <c r="BA17" s="14"/>
      <c r="BB17" s="14">
        <v>0</v>
      </c>
      <c r="BC17" s="14">
        <v>7.4401203864393004E-3</v>
      </c>
      <c r="BD17" s="14">
        <v>2.5610802022978201E-2</v>
      </c>
      <c r="BE17" s="14"/>
      <c r="BF17" s="14">
        <v>2.3109456422690099E-2</v>
      </c>
    </row>
    <row r="18" spans="2:58" x14ac:dyDescent="0.35">
      <c r="B18" s="15" t="s">
        <v>272</v>
      </c>
      <c r="C18" s="20">
        <v>7.0098142486447204E-2</v>
      </c>
      <c r="D18" s="20">
        <v>4.68646906589252E-2</v>
      </c>
      <c r="E18" s="20">
        <v>9.3036970139339495E-2</v>
      </c>
      <c r="F18" s="20"/>
      <c r="G18" s="20">
        <v>5.9918509542596102E-2</v>
      </c>
      <c r="H18" s="20">
        <v>4.9607471205203098E-2</v>
      </c>
      <c r="I18" s="20">
        <v>4.98979406361032E-2</v>
      </c>
      <c r="J18" s="20">
        <v>7.3923777541214E-2</v>
      </c>
      <c r="K18" s="20">
        <v>9.2804281504027294E-2</v>
      </c>
      <c r="L18" s="20">
        <v>9.1559498353896901E-2</v>
      </c>
      <c r="M18" s="20"/>
      <c r="N18" s="20">
        <v>6.7857150652133796E-2</v>
      </c>
      <c r="O18" s="20">
        <v>5.8147748228877499E-2</v>
      </c>
      <c r="P18" s="20">
        <v>7.8064698171022004E-2</v>
      </c>
      <c r="Q18" s="20">
        <v>7.9226404029892297E-2</v>
      </c>
      <c r="R18" s="20"/>
      <c r="S18" s="20">
        <v>5.0991943993684501E-2</v>
      </c>
      <c r="T18" s="20">
        <v>4.6995493207865703E-2</v>
      </c>
      <c r="U18" s="20">
        <v>9.2098085857959894E-2</v>
      </c>
      <c r="V18" s="20">
        <v>6.0395608413306698E-2</v>
      </c>
      <c r="W18" s="20">
        <v>3.3967481092132497E-2</v>
      </c>
      <c r="X18" s="20">
        <v>9.3832195701280902E-2</v>
      </c>
      <c r="Y18" s="20">
        <v>0.129638197461725</v>
      </c>
      <c r="Z18" s="20">
        <v>3.6496929725305098E-2</v>
      </c>
      <c r="AA18" s="20">
        <v>4.8333593912871502E-2</v>
      </c>
      <c r="AB18" s="20">
        <v>0.10876619395602299</v>
      </c>
      <c r="AC18" s="20">
        <v>9.5189188413873402E-2</v>
      </c>
      <c r="AD18" s="20">
        <v>5.0261113822239703E-2</v>
      </c>
      <c r="AE18" s="20"/>
      <c r="AF18" s="20">
        <v>6.9917222573202695E-2</v>
      </c>
      <c r="AG18" s="20">
        <v>5.9587640313569099E-2</v>
      </c>
      <c r="AH18" s="20">
        <v>0.106082212871544</v>
      </c>
      <c r="AI18" s="20"/>
      <c r="AJ18" s="20">
        <v>8.2564746258749697E-2</v>
      </c>
      <c r="AK18" s="20">
        <v>2.7384575974752599E-2</v>
      </c>
      <c r="AL18" s="20">
        <v>6.56183158924738E-2</v>
      </c>
      <c r="AM18" s="20">
        <v>0</v>
      </c>
      <c r="AN18" s="20">
        <v>0.123521433864708</v>
      </c>
      <c r="AO18" s="20"/>
      <c r="AP18" s="20">
        <v>2.99276924348898E-2</v>
      </c>
      <c r="AQ18" s="20">
        <v>2.3019640710468098E-2</v>
      </c>
      <c r="AR18" s="20">
        <v>2.0022508478939601E-2</v>
      </c>
      <c r="AS18" s="20">
        <v>2.5944145644992402E-2</v>
      </c>
      <c r="AT18" s="20">
        <v>0.47979331057086899</v>
      </c>
      <c r="AU18" s="20"/>
      <c r="AV18" s="20" t="s">
        <v>84</v>
      </c>
      <c r="AW18" s="20">
        <v>7.1829818989386604E-2</v>
      </c>
      <c r="AX18" s="20">
        <v>6.1637960299536297E-2</v>
      </c>
      <c r="AY18" s="20">
        <v>4.4264618674792602E-2</v>
      </c>
      <c r="AZ18" s="20">
        <v>0</v>
      </c>
      <c r="BA18" s="20"/>
      <c r="BB18" s="20">
        <v>7.4899402319019204E-2</v>
      </c>
      <c r="BC18" s="20">
        <v>2.2466781775296901E-2</v>
      </c>
      <c r="BD18" s="20">
        <v>0.48830712911873803</v>
      </c>
      <c r="BE18" s="20"/>
      <c r="BF18" s="20">
        <v>0.135884656052847</v>
      </c>
    </row>
    <row r="19" spans="2:58" x14ac:dyDescent="0.35">
      <c r="B19" s="16" t="s">
        <v>274</v>
      </c>
    </row>
    <row r="20" spans="2:58" x14ac:dyDescent="0.35">
      <c r="B20" t="s">
        <v>80</v>
      </c>
    </row>
    <row r="21" spans="2:58" x14ac:dyDescent="0.35">
      <c r="B21" t="s">
        <v>81</v>
      </c>
    </row>
    <row r="23" spans="2:58" x14ac:dyDescent="0.35">
      <c r="B23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BF19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280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ht="29" x14ac:dyDescent="0.35">
      <c r="B9" s="15" t="s">
        <v>275</v>
      </c>
      <c r="C9" s="14">
        <v>0.17588734884847501</v>
      </c>
      <c r="D9" s="14">
        <v>0.17273028481507999</v>
      </c>
      <c r="E9" s="14">
        <v>0.17949561158833999</v>
      </c>
      <c r="F9" s="14"/>
      <c r="G9" s="14">
        <v>0.22017118951197501</v>
      </c>
      <c r="H9" s="14">
        <v>0.2863245032774</v>
      </c>
      <c r="I9" s="14">
        <v>0.24460497127924999</v>
      </c>
      <c r="J9" s="14">
        <v>0.140766422012961</v>
      </c>
      <c r="K9" s="14">
        <v>0.106393877731683</v>
      </c>
      <c r="L9" s="14">
        <v>7.6156508235328796E-2</v>
      </c>
      <c r="M9" s="14"/>
      <c r="N9" s="14">
        <v>0.18922463459417499</v>
      </c>
      <c r="O9" s="14">
        <v>0.17407398880528499</v>
      </c>
      <c r="P9" s="14">
        <v>0.16778995038303701</v>
      </c>
      <c r="Q9" s="14">
        <v>0.16987164775156199</v>
      </c>
      <c r="R9" s="14"/>
      <c r="S9" s="14">
        <v>0.23003383365244201</v>
      </c>
      <c r="T9" s="14">
        <v>0.11933143906454501</v>
      </c>
      <c r="U9" s="14">
        <v>0.133572571427169</v>
      </c>
      <c r="V9" s="14">
        <v>0.15569695380038501</v>
      </c>
      <c r="W9" s="14">
        <v>0.196063668668671</v>
      </c>
      <c r="X9" s="14">
        <v>0.17925936367057599</v>
      </c>
      <c r="Y9" s="14">
        <v>0.160992761555764</v>
      </c>
      <c r="Z9" s="14">
        <v>0.212485965203324</v>
      </c>
      <c r="AA9" s="14">
        <v>0.24101746409605601</v>
      </c>
      <c r="AB9" s="14">
        <v>0.12721793057616401</v>
      </c>
      <c r="AC9" s="14">
        <v>0.15146999038459599</v>
      </c>
      <c r="AD9" s="14">
        <v>0.22346580730865101</v>
      </c>
      <c r="AE9" s="14"/>
      <c r="AF9" s="14">
        <v>9.9817621514614902E-2</v>
      </c>
      <c r="AG9" s="14">
        <v>0.234458042493112</v>
      </c>
      <c r="AH9" s="14">
        <v>0.17445404655486499</v>
      </c>
      <c r="AI9" s="14"/>
      <c r="AJ9" s="14">
        <v>5.5234224569518701E-2</v>
      </c>
      <c r="AK9" s="14">
        <v>0.36310158245613899</v>
      </c>
      <c r="AL9" s="14">
        <v>0.105555863998703</v>
      </c>
      <c r="AM9" s="14">
        <v>3.2628471497918497E-2</v>
      </c>
      <c r="AN9" s="14">
        <v>0.15097497456186099</v>
      </c>
      <c r="AO9" s="14"/>
      <c r="AP9" s="14">
        <v>2.6112618409831201E-2</v>
      </c>
      <c r="AQ9" s="14">
        <v>0.39113611770209999</v>
      </c>
      <c r="AR9" s="14">
        <v>6.4475914829196596E-2</v>
      </c>
      <c r="AS9" s="14">
        <v>1.17713086760997E-2</v>
      </c>
      <c r="AT9" s="14">
        <v>2.1947190391521602E-2</v>
      </c>
      <c r="AU9" s="14"/>
      <c r="AV9" s="14" t="s">
        <v>84</v>
      </c>
      <c r="AW9" s="14">
        <v>0.17327144942229</v>
      </c>
      <c r="AX9" s="14">
        <v>0.21112088429887099</v>
      </c>
      <c r="AY9" s="14">
        <v>0.25399022177485597</v>
      </c>
      <c r="AZ9" s="14">
        <v>0.148722882803909</v>
      </c>
      <c r="BA9" s="14"/>
      <c r="BB9" s="14">
        <v>0.25458864627105798</v>
      </c>
      <c r="BC9" s="14">
        <v>1.4115091606539501E-2</v>
      </c>
      <c r="BD9" s="14">
        <v>1.3530166697298699E-2</v>
      </c>
      <c r="BE9" s="14"/>
      <c r="BF9" s="14">
        <v>8.74992078832693E-2</v>
      </c>
    </row>
    <row r="10" spans="2:58" ht="29" x14ac:dyDescent="0.35">
      <c r="B10" s="15" t="s">
        <v>276</v>
      </c>
      <c r="C10" s="14">
        <v>0.12949786052301801</v>
      </c>
      <c r="D10" s="14">
        <v>0.129809632492734</v>
      </c>
      <c r="E10" s="14">
        <v>0.12865697709201501</v>
      </c>
      <c r="F10" s="14"/>
      <c r="G10" s="14">
        <v>0.241526949955681</v>
      </c>
      <c r="H10" s="14">
        <v>0.22482148491774101</v>
      </c>
      <c r="I10" s="14">
        <v>0.14140199782652199</v>
      </c>
      <c r="J10" s="14">
        <v>0.123375465011882</v>
      </c>
      <c r="K10" s="14">
        <v>4.4122308428030603E-2</v>
      </c>
      <c r="L10" s="14">
        <v>3.0190481171424002E-2</v>
      </c>
      <c r="M10" s="14"/>
      <c r="N10" s="14">
        <v>0.12827766782511399</v>
      </c>
      <c r="O10" s="14">
        <v>0.118845564648258</v>
      </c>
      <c r="P10" s="14">
        <v>0.13364305053124401</v>
      </c>
      <c r="Q10" s="14">
        <v>0.13870102193929801</v>
      </c>
      <c r="R10" s="14"/>
      <c r="S10" s="14">
        <v>0.17334449762887599</v>
      </c>
      <c r="T10" s="14">
        <v>0.136096134525445</v>
      </c>
      <c r="U10" s="14">
        <v>8.99812419267388E-2</v>
      </c>
      <c r="V10" s="14">
        <v>0.10405395878765</v>
      </c>
      <c r="W10" s="14">
        <v>0.13142105142193999</v>
      </c>
      <c r="X10" s="14">
        <v>0.18474043686797301</v>
      </c>
      <c r="Y10" s="14">
        <v>0.13311917293050499</v>
      </c>
      <c r="Z10" s="14">
        <v>0.19970919853225999</v>
      </c>
      <c r="AA10" s="14">
        <v>0.115189183542209</v>
      </c>
      <c r="AB10" s="14">
        <v>7.4258912515023395E-2</v>
      </c>
      <c r="AC10" s="14">
        <v>9.5488311829997494E-2</v>
      </c>
      <c r="AD10" s="14">
        <v>7.9588914263722499E-2</v>
      </c>
      <c r="AE10" s="14"/>
      <c r="AF10" s="14">
        <v>9.4227662690033701E-2</v>
      </c>
      <c r="AG10" s="14">
        <v>0.12880577039678601</v>
      </c>
      <c r="AH10" s="14">
        <v>0.17953402701342</v>
      </c>
      <c r="AI10" s="14"/>
      <c r="AJ10" s="14">
        <v>7.5007081558085997E-2</v>
      </c>
      <c r="AK10" s="14">
        <v>0.183633742328729</v>
      </c>
      <c r="AL10" s="14">
        <v>8.0954066697160404E-2</v>
      </c>
      <c r="AM10" s="14">
        <v>0.17244945752764501</v>
      </c>
      <c r="AN10" s="14">
        <v>0.14897194176598</v>
      </c>
      <c r="AO10" s="14"/>
      <c r="AP10" s="14">
        <v>9.6114810690523703E-2</v>
      </c>
      <c r="AQ10" s="14">
        <v>0.19322252417005301</v>
      </c>
      <c r="AR10" s="14">
        <v>8.6772847449560903E-2</v>
      </c>
      <c r="AS10" s="14">
        <v>6.53050469065527E-2</v>
      </c>
      <c r="AT10" s="14">
        <v>5.9828225065457902E-2</v>
      </c>
      <c r="AU10" s="14"/>
      <c r="AV10" s="14" t="s">
        <v>84</v>
      </c>
      <c r="AW10" s="14">
        <v>0.13295720404731501</v>
      </c>
      <c r="AX10" s="14">
        <v>0.14148622556871299</v>
      </c>
      <c r="AY10" s="14">
        <v>0.16134507672856299</v>
      </c>
      <c r="AZ10" s="14">
        <v>0.26018926963640898</v>
      </c>
      <c r="BA10" s="14"/>
      <c r="BB10" s="14">
        <v>0.15441482745255</v>
      </c>
      <c r="BC10" s="14">
        <v>2.81997789702771E-2</v>
      </c>
      <c r="BD10" s="14">
        <v>6.6685767066438806E-2</v>
      </c>
      <c r="BE10" s="14"/>
      <c r="BF10" s="14">
        <v>8.3886019518567903E-2</v>
      </c>
    </row>
    <row r="11" spans="2:58" ht="29" x14ac:dyDescent="0.35">
      <c r="B11" s="15" t="s">
        <v>277</v>
      </c>
      <c r="C11" s="14">
        <v>0.41425086268898798</v>
      </c>
      <c r="D11" s="14">
        <v>0.420590933775492</v>
      </c>
      <c r="E11" s="14">
        <v>0.40824866187544601</v>
      </c>
      <c r="F11" s="14"/>
      <c r="G11" s="14">
        <v>0.33246045126763002</v>
      </c>
      <c r="H11" s="14">
        <v>0.29447624542342998</v>
      </c>
      <c r="I11" s="14">
        <v>0.365626028037006</v>
      </c>
      <c r="J11" s="14">
        <v>0.46203109257392799</v>
      </c>
      <c r="K11" s="14">
        <v>0.50376252606641603</v>
      </c>
      <c r="L11" s="14">
        <v>0.50642182244590705</v>
      </c>
      <c r="M11" s="14"/>
      <c r="N11" s="14">
        <v>0.43380035007951301</v>
      </c>
      <c r="O11" s="14">
        <v>0.43712931420744899</v>
      </c>
      <c r="P11" s="14">
        <v>0.38213739037193001</v>
      </c>
      <c r="Q11" s="14">
        <v>0.40063429577207199</v>
      </c>
      <c r="R11" s="14"/>
      <c r="S11" s="14">
        <v>0.38237776152752601</v>
      </c>
      <c r="T11" s="14">
        <v>0.43192247642387199</v>
      </c>
      <c r="U11" s="14">
        <v>0.43489163725928598</v>
      </c>
      <c r="V11" s="14">
        <v>0.347922735390294</v>
      </c>
      <c r="W11" s="14">
        <v>0.431112251003195</v>
      </c>
      <c r="X11" s="14">
        <v>0.32834692876673799</v>
      </c>
      <c r="Y11" s="14">
        <v>0.39128302113546098</v>
      </c>
      <c r="Z11" s="14">
        <v>0.38477844216018098</v>
      </c>
      <c r="AA11" s="14">
        <v>0.39515094181641802</v>
      </c>
      <c r="AB11" s="14">
        <v>0.58458983857989499</v>
      </c>
      <c r="AC11" s="14">
        <v>0.50723409451040702</v>
      </c>
      <c r="AD11" s="14">
        <v>0.35229908952379502</v>
      </c>
      <c r="AE11" s="14"/>
      <c r="AF11" s="14">
        <v>0.39866390148970299</v>
      </c>
      <c r="AG11" s="14">
        <v>0.45261391400177498</v>
      </c>
      <c r="AH11" s="14">
        <v>0.36755670054032402</v>
      </c>
      <c r="AI11" s="14"/>
      <c r="AJ11" s="14">
        <v>0.422518455180315</v>
      </c>
      <c r="AK11" s="14">
        <v>0.354340303589536</v>
      </c>
      <c r="AL11" s="14">
        <v>0.59710171406740797</v>
      </c>
      <c r="AM11" s="14">
        <v>0.45874978523850402</v>
      </c>
      <c r="AN11" s="14">
        <v>0.40670747466726798</v>
      </c>
      <c r="AO11" s="14"/>
      <c r="AP11" s="14">
        <v>0.373154915903464</v>
      </c>
      <c r="AQ11" s="14">
        <v>0.35597025041144897</v>
      </c>
      <c r="AR11" s="14">
        <v>0.57989196972279999</v>
      </c>
      <c r="AS11" s="14">
        <v>0.40006464812622</v>
      </c>
      <c r="AT11" s="14">
        <v>0.51929542899703496</v>
      </c>
      <c r="AU11" s="14"/>
      <c r="AV11" s="14" t="s">
        <v>84</v>
      </c>
      <c r="AW11" s="14">
        <v>0.45244823038958498</v>
      </c>
      <c r="AX11" s="14">
        <v>0.42195978438687298</v>
      </c>
      <c r="AY11" s="14">
        <v>0.39416804710500303</v>
      </c>
      <c r="AZ11" s="14">
        <v>0.37056357767507597</v>
      </c>
      <c r="BA11" s="14"/>
      <c r="BB11" s="14">
        <v>0.492459843546736</v>
      </c>
      <c r="BC11" s="14">
        <v>0.39493939294061597</v>
      </c>
      <c r="BD11" s="14">
        <v>0.47997544166818401</v>
      </c>
      <c r="BE11" s="14"/>
      <c r="BF11" s="14">
        <v>0.45390608644817299</v>
      </c>
    </row>
    <row r="12" spans="2:58" ht="29" x14ac:dyDescent="0.35">
      <c r="B12" s="15" t="s">
        <v>278</v>
      </c>
      <c r="C12" s="14">
        <v>5.1822027342540697E-2</v>
      </c>
      <c r="D12" s="14">
        <v>5.00304520049362E-2</v>
      </c>
      <c r="E12" s="14">
        <v>5.37279425368632E-2</v>
      </c>
      <c r="F12" s="14"/>
      <c r="G12" s="14">
        <v>6.3573369869630206E-2</v>
      </c>
      <c r="H12" s="14">
        <v>5.2825372448564903E-2</v>
      </c>
      <c r="I12" s="14">
        <v>5.4265317278709098E-2</v>
      </c>
      <c r="J12" s="14">
        <v>5.0271287544798399E-2</v>
      </c>
      <c r="K12" s="14">
        <v>4.2189671408900002E-2</v>
      </c>
      <c r="L12" s="14">
        <v>4.89416732105157E-2</v>
      </c>
      <c r="M12" s="14"/>
      <c r="N12" s="14">
        <v>5.3852916708078798E-2</v>
      </c>
      <c r="O12" s="14">
        <v>5.2816712708366999E-2</v>
      </c>
      <c r="P12" s="14">
        <v>4.8065713853117899E-2</v>
      </c>
      <c r="Q12" s="14">
        <v>5.28264952606953E-2</v>
      </c>
      <c r="R12" s="14"/>
      <c r="S12" s="14">
        <v>4.0736743365402298E-2</v>
      </c>
      <c r="T12" s="14">
        <v>7.1153671840108096E-2</v>
      </c>
      <c r="U12" s="14">
        <v>7.2344266524001999E-2</v>
      </c>
      <c r="V12" s="14">
        <v>6.7198152896391902E-2</v>
      </c>
      <c r="W12" s="14">
        <v>6.2766197074089801E-3</v>
      </c>
      <c r="X12" s="14">
        <v>7.2584336478537306E-2</v>
      </c>
      <c r="Y12" s="14">
        <v>6.3806684757221704E-2</v>
      </c>
      <c r="Z12" s="14">
        <v>6.9836617509607901E-2</v>
      </c>
      <c r="AA12" s="14">
        <v>4.2993914359039799E-2</v>
      </c>
      <c r="AB12" s="14">
        <v>1.58409902578307E-2</v>
      </c>
      <c r="AC12" s="14">
        <v>3.9400664880058403E-2</v>
      </c>
      <c r="AD12" s="14">
        <v>6.8577462447061893E-2</v>
      </c>
      <c r="AE12" s="14"/>
      <c r="AF12" s="14">
        <v>5.5469996561288898E-2</v>
      </c>
      <c r="AG12" s="14">
        <v>4.6328506352919997E-2</v>
      </c>
      <c r="AH12" s="14">
        <v>5.30860460740381E-2</v>
      </c>
      <c r="AI12" s="14"/>
      <c r="AJ12" s="14">
        <v>6.8923382439136496E-2</v>
      </c>
      <c r="AK12" s="14">
        <v>4.2507952382323098E-2</v>
      </c>
      <c r="AL12" s="14">
        <v>6.0977155426484499E-2</v>
      </c>
      <c r="AM12" s="14">
        <v>3.4377053138734799E-2</v>
      </c>
      <c r="AN12" s="14">
        <v>1.65026865156639E-2</v>
      </c>
      <c r="AO12" s="14"/>
      <c r="AP12" s="14">
        <v>7.0729763643740395E-2</v>
      </c>
      <c r="AQ12" s="14">
        <v>2.7605585312650002E-2</v>
      </c>
      <c r="AR12" s="14">
        <v>8.2145145540152495E-2</v>
      </c>
      <c r="AS12" s="14">
        <v>6.3181581600244702E-2</v>
      </c>
      <c r="AT12" s="14">
        <v>4.7479161555448297E-2</v>
      </c>
      <c r="AU12" s="14"/>
      <c r="AV12" s="14" t="s">
        <v>84</v>
      </c>
      <c r="AW12" s="14">
        <v>4.6961099455543998E-2</v>
      </c>
      <c r="AX12" s="14">
        <v>5.6669585059521202E-2</v>
      </c>
      <c r="AY12" s="14">
        <v>5.2062994740121597E-2</v>
      </c>
      <c r="AZ12" s="14">
        <v>4.3961894276968401E-2</v>
      </c>
      <c r="BA12" s="14"/>
      <c r="BB12" s="14">
        <v>4.6254132661023101E-2</v>
      </c>
      <c r="BC12" s="14">
        <v>5.4312017554217197E-2</v>
      </c>
      <c r="BD12" s="14">
        <v>6.8257271281378706E-2</v>
      </c>
      <c r="BE12" s="14"/>
      <c r="BF12" s="14">
        <v>6.6846208848109601E-2</v>
      </c>
    </row>
    <row r="13" spans="2:58" ht="29" x14ac:dyDescent="0.35">
      <c r="B13" s="15" t="s">
        <v>279</v>
      </c>
      <c r="C13" s="14">
        <v>0.17818387446724501</v>
      </c>
      <c r="D13" s="14">
        <v>0.19154082588847399</v>
      </c>
      <c r="E13" s="14">
        <v>0.16564144019541499</v>
      </c>
      <c r="F13" s="14"/>
      <c r="G13" s="14">
        <v>7.5540698135041204E-2</v>
      </c>
      <c r="H13" s="14">
        <v>9.7676993857813102E-2</v>
      </c>
      <c r="I13" s="14">
        <v>0.13194144132341701</v>
      </c>
      <c r="J13" s="14">
        <v>0.15972759083117999</v>
      </c>
      <c r="K13" s="14">
        <v>0.25573721029000301</v>
      </c>
      <c r="L13" s="14">
        <v>0.31240051602017399</v>
      </c>
      <c r="M13" s="14"/>
      <c r="N13" s="14">
        <v>0.14989030639393899</v>
      </c>
      <c r="O13" s="14">
        <v>0.175103124688649</v>
      </c>
      <c r="P13" s="14">
        <v>0.21589403305395999</v>
      </c>
      <c r="Q13" s="14">
        <v>0.177987912693892</v>
      </c>
      <c r="R13" s="14"/>
      <c r="S13" s="14">
        <v>0.14212209449083801</v>
      </c>
      <c r="T13" s="14">
        <v>0.17630407483813099</v>
      </c>
      <c r="U13" s="14">
        <v>0.230813417280576</v>
      </c>
      <c r="V13" s="14">
        <v>0.25044327917272002</v>
      </c>
      <c r="W13" s="14">
        <v>0.20908097308632201</v>
      </c>
      <c r="X13" s="14">
        <v>0.18011274946684899</v>
      </c>
      <c r="Y13" s="14">
        <v>0.17404114129110801</v>
      </c>
      <c r="Z13" s="14">
        <v>9.8635196816281495E-2</v>
      </c>
      <c r="AA13" s="14">
        <v>0.17490678194797399</v>
      </c>
      <c r="AB13" s="14">
        <v>0.12795832261909901</v>
      </c>
      <c r="AC13" s="14">
        <v>0.17868964631283199</v>
      </c>
      <c r="AD13" s="14">
        <v>0.19814856598993499</v>
      </c>
      <c r="AE13" s="14"/>
      <c r="AF13" s="14">
        <v>0.317233251578104</v>
      </c>
      <c r="AG13" s="14">
        <v>0.10234876284077001</v>
      </c>
      <c r="AH13" s="14">
        <v>0.112372062224529</v>
      </c>
      <c r="AI13" s="14"/>
      <c r="AJ13" s="14">
        <v>0.34305264592505302</v>
      </c>
      <c r="AK13" s="14">
        <v>2.8396186705325E-2</v>
      </c>
      <c r="AL13" s="14">
        <v>0.139998495680173</v>
      </c>
      <c r="AM13" s="14">
        <v>0.26958274511778602</v>
      </c>
      <c r="AN13" s="14">
        <v>0.15592142447295601</v>
      </c>
      <c r="AO13" s="14"/>
      <c r="AP13" s="14">
        <v>0.40967013894869397</v>
      </c>
      <c r="AQ13" s="14">
        <v>7.6658148030823801E-3</v>
      </c>
      <c r="AR13" s="14">
        <v>0.14696692379503601</v>
      </c>
      <c r="AS13" s="14">
        <v>0.41632071950639699</v>
      </c>
      <c r="AT13" s="14">
        <v>0.19977449109436499</v>
      </c>
      <c r="AU13" s="14"/>
      <c r="AV13" s="14" t="s">
        <v>84</v>
      </c>
      <c r="AW13" s="14">
        <v>0.142206044558643</v>
      </c>
      <c r="AX13" s="14">
        <v>0.129290764124772</v>
      </c>
      <c r="AY13" s="14">
        <v>0.108959027293689</v>
      </c>
      <c r="AZ13" s="14">
        <v>0.17656237560763699</v>
      </c>
      <c r="BA13" s="14"/>
      <c r="BB13" s="14">
        <v>3.5778240380611601E-2</v>
      </c>
      <c r="BC13" s="14">
        <v>0.46870802684017199</v>
      </c>
      <c r="BD13" s="14">
        <v>0.28075677212187899</v>
      </c>
      <c r="BE13" s="14"/>
      <c r="BF13" s="14">
        <v>0.26449730878217997</v>
      </c>
    </row>
    <row r="14" spans="2:58" x14ac:dyDescent="0.35">
      <c r="B14" s="15" t="s">
        <v>272</v>
      </c>
      <c r="C14" s="20">
        <v>5.0358026129733301E-2</v>
      </c>
      <c r="D14" s="20">
        <v>3.5297871023284001E-2</v>
      </c>
      <c r="E14" s="20">
        <v>6.4229366711920199E-2</v>
      </c>
      <c r="F14" s="20"/>
      <c r="G14" s="20">
        <v>6.6727341260043094E-2</v>
      </c>
      <c r="H14" s="20">
        <v>4.3875400075051099E-2</v>
      </c>
      <c r="I14" s="20">
        <v>6.2160244255095698E-2</v>
      </c>
      <c r="J14" s="20">
        <v>6.3828142025250403E-2</v>
      </c>
      <c r="K14" s="20">
        <v>4.7794406074967301E-2</v>
      </c>
      <c r="L14" s="20">
        <v>2.58889989166502E-2</v>
      </c>
      <c r="M14" s="20"/>
      <c r="N14" s="20">
        <v>4.4954124399180097E-2</v>
      </c>
      <c r="O14" s="20">
        <v>4.2031294941991301E-2</v>
      </c>
      <c r="P14" s="20">
        <v>5.2469861806712197E-2</v>
      </c>
      <c r="Q14" s="20">
        <v>5.9978626582480099E-2</v>
      </c>
      <c r="R14" s="20"/>
      <c r="S14" s="20">
        <v>3.1385069334916603E-2</v>
      </c>
      <c r="T14" s="20">
        <v>6.51922033078986E-2</v>
      </c>
      <c r="U14" s="20">
        <v>3.8396865582228497E-2</v>
      </c>
      <c r="V14" s="20">
        <v>7.46849199525602E-2</v>
      </c>
      <c r="W14" s="20">
        <v>2.6045436112462801E-2</v>
      </c>
      <c r="X14" s="20">
        <v>5.49561847493268E-2</v>
      </c>
      <c r="Y14" s="20">
        <v>7.6757218329940105E-2</v>
      </c>
      <c r="Z14" s="20">
        <v>3.45545797783453E-2</v>
      </c>
      <c r="AA14" s="20">
        <v>3.07417142383026E-2</v>
      </c>
      <c r="AB14" s="20">
        <v>7.0134005451987697E-2</v>
      </c>
      <c r="AC14" s="20">
        <v>2.7717292082108599E-2</v>
      </c>
      <c r="AD14" s="20">
        <v>7.7920160466833796E-2</v>
      </c>
      <c r="AE14" s="20"/>
      <c r="AF14" s="20">
        <v>3.4587566166254698E-2</v>
      </c>
      <c r="AG14" s="20">
        <v>3.5445003914637001E-2</v>
      </c>
      <c r="AH14" s="20">
        <v>0.11299711759282401</v>
      </c>
      <c r="AI14" s="20"/>
      <c r="AJ14" s="20">
        <v>3.5264210327891003E-2</v>
      </c>
      <c r="AK14" s="20">
        <v>2.80202325379473E-2</v>
      </c>
      <c r="AL14" s="20">
        <v>1.54127041300716E-2</v>
      </c>
      <c r="AM14" s="20">
        <v>3.2212487479411502E-2</v>
      </c>
      <c r="AN14" s="20">
        <v>0.120921498016272</v>
      </c>
      <c r="AO14" s="20"/>
      <c r="AP14" s="20">
        <v>2.42177524037464E-2</v>
      </c>
      <c r="AQ14" s="20">
        <v>2.4399707600665298E-2</v>
      </c>
      <c r="AR14" s="20">
        <v>3.9747198663254699E-2</v>
      </c>
      <c r="AS14" s="20">
        <v>4.3356695184486198E-2</v>
      </c>
      <c r="AT14" s="20">
        <v>0.15167550289617199</v>
      </c>
      <c r="AU14" s="20"/>
      <c r="AV14" s="20" t="s">
        <v>84</v>
      </c>
      <c r="AW14" s="20">
        <v>5.2155972126623602E-2</v>
      </c>
      <c r="AX14" s="20">
        <v>3.9472756561250703E-2</v>
      </c>
      <c r="AY14" s="20">
        <v>2.9474632357766799E-2</v>
      </c>
      <c r="AZ14" s="20">
        <v>0</v>
      </c>
      <c r="BA14" s="20"/>
      <c r="BB14" s="20">
        <v>1.6504309688021399E-2</v>
      </c>
      <c r="BC14" s="20">
        <v>3.9725692088178201E-2</v>
      </c>
      <c r="BD14" s="20">
        <v>9.0794581164820198E-2</v>
      </c>
      <c r="BE14" s="20"/>
      <c r="BF14" s="20">
        <v>4.3365168519700799E-2</v>
      </c>
    </row>
    <row r="15" spans="2:58" x14ac:dyDescent="0.35">
      <c r="B15" s="16"/>
    </row>
    <row r="16" spans="2:58" x14ac:dyDescent="0.35">
      <c r="B16" t="s">
        <v>80</v>
      </c>
    </row>
    <row r="17" spans="2:2" x14ac:dyDescent="0.35">
      <c r="B17" t="s">
        <v>81</v>
      </c>
    </row>
    <row r="19" spans="2:2" x14ac:dyDescent="0.35">
      <c r="B19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288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ht="29" x14ac:dyDescent="0.35">
      <c r="B9" s="15" t="s">
        <v>281</v>
      </c>
      <c r="C9" s="14">
        <v>4.3017897227671499E-2</v>
      </c>
      <c r="D9" s="14">
        <v>3.0141785563995702E-2</v>
      </c>
      <c r="E9" s="14">
        <v>5.57430370168773E-2</v>
      </c>
      <c r="F9" s="14"/>
      <c r="G9" s="14">
        <v>4.4705565617530599E-2</v>
      </c>
      <c r="H9" s="14">
        <v>4.1047786747878602E-2</v>
      </c>
      <c r="I9" s="14">
        <v>6.9354159048880995E-2</v>
      </c>
      <c r="J9" s="14">
        <v>5.6675491073700797E-2</v>
      </c>
      <c r="K9" s="14">
        <v>3.8082186543533902E-2</v>
      </c>
      <c r="L9" s="14">
        <v>1.4280076518578501E-2</v>
      </c>
      <c r="M9" s="14"/>
      <c r="N9" s="14">
        <v>2.9379421719186501E-2</v>
      </c>
      <c r="O9" s="14">
        <v>3.84339735755925E-2</v>
      </c>
      <c r="P9" s="14">
        <v>5.1240941331915202E-2</v>
      </c>
      <c r="Q9" s="14">
        <v>5.6089219511682102E-2</v>
      </c>
      <c r="R9" s="14"/>
      <c r="S9" s="14">
        <v>3.8953725166872698E-2</v>
      </c>
      <c r="T9" s="14">
        <v>3.3347726523480697E-2</v>
      </c>
      <c r="U9" s="14">
        <v>4.4791334505627001E-2</v>
      </c>
      <c r="V9" s="14">
        <v>3.7573197096138898E-2</v>
      </c>
      <c r="W9" s="14">
        <v>1.31412230503547E-2</v>
      </c>
      <c r="X9" s="14">
        <v>5.6214196228737801E-2</v>
      </c>
      <c r="Y9" s="14">
        <v>5.7712990349925698E-2</v>
      </c>
      <c r="Z9" s="14">
        <v>4.6782422604162897E-2</v>
      </c>
      <c r="AA9" s="14">
        <v>5.65741901330871E-2</v>
      </c>
      <c r="AB9" s="14">
        <v>3.6264872428539097E-2</v>
      </c>
      <c r="AC9" s="14">
        <v>4.8159613009721901E-2</v>
      </c>
      <c r="AD9" s="14">
        <v>6.3588756806555194E-2</v>
      </c>
      <c r="AE9" s="14"/>
      <c r="AF9" s="14">
        <v>5.0263015949849298E-2</v>
      </c>
      <c r="AG9" s="14">
        <v>3.5157136974810398E-2</v>
      </c>
      <c r="AH9" s="14">
        <v>4.2483353244984597E-2</v>
      </c>
      <c r="AI9" s="14"/>
      <c r="AJ9" s="14">
        <v>3.1365317741194401E-2</v>
      </c>
      <c r="AK9" s="14">
        <v>4.9252688582193699E-2</v>
      </c>
      <c r="AL9" s="14">
        <v>4.0266920449105598E-2</v>
      </c>
      <c r="AM9" s="14">
        <v>3.43374492943904E-2</v>
      </c>
      <c r="AN9" s="14">
        <v>4.9515635155890601E-2</v>
      </c>
      <c r="AO9" s="14"/>
      <c r="AP9" s="14">
        <v>2.8325567645987201E-2</v>
      </c>
      <c r="AQ9" s="14">
        <v>4.6697848639004301E-2</v>
      </c>
      <c r="AR9" s="14">
        <v>5.9430571131067401E-2</v>
      </c>
      <c r="AS9" s="14">
        <v>5.6025625546116599E-2</v>
      </c>
      <c r="AT9" s="14">
        <v>4.2175301299113399E-2</v>
      </c>
      <c r="AU9" s="14"/>
      <c r="AV9" s="14" t="s">
        <v>84</v>
      </c>
      <c r="AW9" s="14">
        <v>5.69699162093351E-2</v>
      </c>
      <c r="AX9" s="14">
        <v>4.2030106893690002E-2</v>
      </c>
      <c r="AY9" s="14">
        <v>2.7537429710260099E-2</v>
      </c>
      <c r="AZ9" s="14">
        <v>0</v>
      </c>
      <c r="BA9" s="14"/>
      <c r="BB9" s="14">
        <v>2.64635873772141E-2</v>
      </c>
      <c r="BC9" s="14">
        <v>4.7156658566384901E-2</v>
      </c>
      <c r="BD9" s="14">
        <v>3.9370167865258203E-2</v>
      </c>
      <c r="BE9" s="14"/>
      <c r="BF9" s="14">
        <v>3.8239086290825799E-2</v>
      </c>
    </row>
    <row r="10" spans="2:58" x14ac:dyDescent="0.35">
      <c r="B10" s="15" t="s">
        <v>282</v>
      </c>
      <c r="C10" s="14">
        <v>5.7329055654799801E-2</v>
      </c>
      <c r="D10" s="14">
        <v>6.2304243343716099E-2</v>
      </c>
      <c r="E10" s="14">
        <v>5.2630563240516903E-2</v>
      </c>
      <c r="F10" s="14"/>
      <c r="G10" s="14">
        <v>0.110115995595424</v>
      </c>
      <c r="H10" s="14">
        <v>9.98959992228938E-2</v>
      </c>
      <c r="I10" s="14">
        <v>6.24459164827076E-2</v>
      </c>
      <c r="J10" s="14">
        <v>4.38659581445296E-2</v>
      </c>
      <c r="K10" s="14">
        <v>1.77657734980784E-2</v>
      </c>
      <c r="L10" s="14">
        <v>2.1020141540985301E-2</v>
      </c>
      <c r="M10" s="14"/>
      <c r="N10" s="14">
        <v>6.6756155718680002E-2</v>
      </c>
      <c r="O10" s="14">
        <v>4.1471755686397202E-2</v>
      </c>
      <c r="P10" s="14">
        <v>7.9624769673572904E-2</v>
      </c>
      <c r="Q10" s="14">
        <v>4.5063934618022897E-2</v>
      </c>
      <c r="R10" s="14"/>
      <c r="S10" s="14">
        <v>8.0028467084426E-2</v>
      </c>
      <c r="T10" s="14">
        <v>5.31753409437433E-2</v>
      </c>
      <c r="U10" s="14">
        <v>5.4215183836382602E-2</v>
      </c>
      <c r="V10" s="14">
        <v>5.4157381254840001E-2</v>
      </c>
      <c r="W10" s="14">
        <v>7.5137740811029294E-2</v>
      </c>
      <c r="X10" s="14">
        <v>5.6050488944564499E-2</v>
      </c>
      <c r="Y10" s="14">
        <v>4.7446999721358601E-2</v>
      </c>
      <c r="Z10" s="14">
        <v>6.8636747467598E-2</v>
      </c>
      <c r="AA10" s="14">
        <v>6.6551716279128398E-2</v>
      </c>
      <c r="AB10" s="14">
        <v>3.1164064573708301E-2</v>
      </c>
      <c r="AC10" s="14">
        <v>9.6746837365529591E-3</v>
      </c>
      <c r="AD10" s="14">
        <v>8.5259147988067593E-2</v>
      </c>
      <c r="AE10" s="14"/>
      <c r="AF10" s="14">
        <v>3.4328207681603003E-2</v>
      </c>
      <c r="AG10" s="14">
        <v>6.3260097100821602E-2</v>
      </c>
      <c r="AH10" s="14">
        <v>6.4785884785640693E-2</v>
      </c>
      <c r="AI10" s="14"/>
      <c r="AJ10" s="14">
        <v>3.6045198281147599E-2</v>
      </c>
      <c r="AK10" s="14">
        <v>7.9086530772655594E-2</v>
      </c>
      <c r="AL10" s="14">
        <v>4.1638062012517803E-2</v>
      </c>
      <c r="AM10" s="14">
        <v>3.3624074914001399E-2</v>
      </c>
      <c r="AN10" s="14">
        <v>3.3610702241858303E-2</v>
      </c>
      <c r="AO10" s="14"/>
      <c r="AP10" s="14">
        <v>3.3241570631214301E-2</v>
      </c>
      <c r="AQ10" s="14">
        <v>9.0651992304452797E-2</v>
      </c>
      <c r="AR10" s="14">
        <v>4.6908735358846002E-2</v>
      </c>
      <c r="AS10" s="14">
        <v>2.6675711257041001E-2</v>
      </c>
      <c r="AT10" s="14">
        <v>4.0237024130701203E-2</v>
      </c>
      <c r="AU10" s="14"/>
      <c r="AV10" s="14" t="s">
        <v>84</v>
      </c>
      <c r="AW10" s="14">
        <v>4.5218405616813097E-2</v>
      </c>
      <c r="AX10" s="14">
        <v>5.7120064292068798E-2</v>
      </c>
      <c r="AY10" s="14">
        <v>9.2813783315708401E-2</v>
      </c>
      <c r="AZ10" s="14">
        <v>0</v>
      </c>
      <c r="BA10" s="14"/>
      <c r="BB10" s="14">
        <v>7.0341795333840398E-2</v>
      </c>
      <c r="BC10" s="14">
        <v>2.61194828326873E-2</v>
      </c>
      <c r="BD10" s="14">
        <v>2.8027421155337101E-2</v>
      </c>
      <c r="BE10" s="14"/>
      <c r="BF10" s="14">
        <v>4.1729644545137397E-2</v>
      </c>
    </row>
    <row r="11" spans="2:58" x14ac:dyDescent="0.35">
      <c r="B11" s="15" t="s">
        <v>283</v>
      </c>
      <c r="C11" s="14">
        <v>0.13237473065264599</v>
      </c>
      <c r="D11" s="14">
        <v>0.121828697580306</v>
      </c>
      <c r="E11" s="14">
        <v>0.14308395080168901</v>
      </c>
      <c r="F11" s="14"/>
      <c r="G11" s="14">
        <v>0.20575277435164599</v>
      </c>
      <c r="H11" s="14">
        <v>0.19946681962503099</v>
      </c>
      <c r="I11" s="14">
        <v>0.13682552554320601</v>
      </c>
      <c r="J11" s="14">
        <v>9.3800175351947096E-2</v>
      </c>
      <c r="K11" s="14">
        <v>6.3917896662193094E-2</v>
      </c>
      <c r="L11" s="14">
        <v>0.102863932022716</v>
      </c>
      <c r="M11" s="14"/>
      <c r="N11" s="14">
        <v>0.14325319606141401</v>
      </c>
      <c r="O11" s="14">
        <v>0.13444763463651099</v>
      </c>
      <c r="P11" s="14">
        <v>0.128907718279929</v>
      </c>
      <c r="Q11" s="14">
        <v>0.12200791132233001</v>
      </c>
      <c r="R11" s="14"/>
      <c r="S11" s="14">
        <v>0.150136648859722</v>
      </c>
      <c r="T11" s="14">
        <v>0.10503122811240299</v>
      </c>
      <c r="U11" s="14">
        <v>0.124898751585117</v>
      </c>
      <c r="V11" s="14">
        <v>0.12778479111840199</v>
      </c>
      <c r="W11" s="14">
        <v>0.17572584354944701</v>
      </c>
      <c r="X11" s="14">
        <v>0.13276020462900301</v>
      </c>
      <c r="Y11" s="14">
        <v>0.129306134972556</v>
      </c>
      <c r="Z11" s="14">
        <v>0.215731035015822</v>
      </c>
      <c r="AA11" s="14">
        <v>0.139028343482276</v>
      </c>
      <c r="AB11" s="14">
        <v>0.11299530583867499</v>
      </c>
      <c r="AC11" s="14">
        <v>0.102335366713649</v>
      </c>
      <c r="AD11" s="14">
        <v>8.0307259331251005E-2</v>
      </c>
      <c r="AE11" s="14"/>
      <c r="AF11" s="14">
        <v>0.10073986408333301</v>
      </c>
      <c r="AG11" s="14">
        <v>0.137553928993431</v>
      </c>
      <c r="AH11" s="14">
        <v>0.15704625357083399</v>
      </c>
      <c r="AI11" s="14"/>
      <c r="AJ11" s="14">
        <v>7.8974958494501396E-2</v>
      </c>
      <c r="AK11" s="14">
        <v>0.19471272361699499</v>
      </c>
      <c r="AL11" s="14">
        <v>0.157447422665834</v>
      </c>
      <c r="AM11" s="14">
        <v>0</v>
      </c>
      <c r="AN11" s="14">
        <v>0.13115710891416499</v>
      </c>
      <c r="AO11" s="14"/>
      <c r="AP11" s="14">
        <v>6.5667102683793499E-2</v>
      </c>
      <c r="AQ11" s="14">
        <v>0.20651041188107699</v>
      </c>
      <c r="AR11" s="14">
        <v>0.14999539766677</v>
      </c>
      <c r="AS11" s="14">
        <v>8.2905403160309504E-2</v>
      </c>
      <c r="AT11" s="14">
        <v>6.3883615800724006E-2</v>
      </c>
      <c r="AU11" s="14"/>
      <c r="AV11" s="14" t="s">
        <v>84</v>
      </c>
      <c r="AW11" s="14">
        <v>0.127423752995562</v>
      </c>
      <c r="AX11" s="14">
        <v>0.16430280767276201</v>
      </c>
      <c r="AY11" s="14">
        <v>0.19145759368247101</v>
      </c>
      <c r="AZ11" s="14">
        <v>0.23658520611737799</v>
      </c>
      <c r="BA11" s="14"/>
      <c r="BB11" s="14">
        <v>0.221316194360965</v>
      </c>
      <c r="BC11" s="14">
        <v>5.9132781611179498E-2</v>
      </c>
      <c r="BD11" s="14">
        <v>3.9241069297221799E-2</v>
      </c>
      <c r="BE11" s="14"/>
      <c r="BF11" s="14">
        <v>0.109399084043141</v>
      </c>
    </row>
    <row r="12" spans="2:58" x14ac:dyDescent="0.35">
      <c r="B12" s="15" t="s">
        <v>284</v>
      </c>
      <c r="C12" s="14">
        <v>0.198678398886314</v>
      </c>
      <c r="D12" s="14">
        <v>0.21411179337192701</v>
      </c>
      <c r="E12" s="14">
        <v>0.18314265759700599</v>
      </c>
      <c r="F12" s="14"/>
      <c r="G12" s="14">
        <v>0.216709870555959</v>
      </c>
      <c r="H12" s="14">
        <v>0.246729565100962</v>
      </c>
      <c r="I12" s="14">
        <v>0.22444145438944099</v>
      </c>
      <c r="J12" s="14">
        <v>0.20271673713357999</v>
      </c>
      <c r="K12" s="14">
        <v>0.14140409189935299</v>
      </c>
      <c r="L12" s="14">
        <v>0.16190120410025799</v>
      </c>
      <c r="M12" s="14"/>
      <c r="N12" s="14">
        <v>0.217781437429826</v>
      </c>
      <c r="O12" s="14">
        <v>0.20127269398773601</v>
      </c>
      <c r="P12" s="14">
        <v>0.160487544577812</v>
      </c>
      <c r="Q12" s="14">
        <v>0.212489818657987</v>
      </c>
      <c r="R12" s="14"/>
      <c r="S12" s="14">
        <v>0.254960767906866</v>
      </c>
      <c r="T12" s="14">
        <v>0.14915134660292101</v>
      </c>
      <c r="U12" s="14">
        <v>0.218657878362636</v>
      </c>
      <c r="V12" s="14">
        <v>0.18340524082051601</v>
      </c>
      <c r="W12" s="14">
        <v>0.194397354301904</v>
      </c>
      <c r="X12" s="14">
        <v>0.193704446364767</v>
      </c>
      <c r="Y12" s="14">
        <v>0.163421829577025</v>
      </c>
      <c r="Z12" s="14">
        <v>0.23806059821386799</v>
      </c>
      <c r="AA12" s="14">
        <v>0.24703637968308101</v>
      </c>
      <c r="AB12" s="14">
        <v>0.165640721593071</v>
      </c>
      <c r="AC12" s="14">
        <v>0.22486912514386101</v>
      </c>
      <c r="AD12" s="14">
        <v>8.6659258555891502E-2</v>
      </c>
      <c r="AE12" s="14"/>
      <c r="AF12" s="14">
        <v>0.14521591396445099</v>
      </c>
      <c r="AG12" s="14">
        <v>0.237847694761358</v>
      </c>
      <c r="AH12" s="14">
        <v>0.20481700781115</v>
      </c>
      <c r="AI12" s="14"/>
      <c r="AJ12" s="14">
        <v>0.13549776856896001</v>
      </c>
      <c r="AK12" s="14">
        <v>0.29191161668044202</v>
      </c>
      <c r="AL12" s="14">
        <v>0.15333705357098601</v>
      </c>
      <c r="AM12" s="14">
        <v>0.17009242137328301</v>
      </c>
      <c r="AN12" s="14">
        <v>0.209878497468935</v>
      </c>
      <c r="AO12" s="14"/>
      <c r="AP12" s="14">
        <v>0.135727693220693</v>
      </c>
      <c r="AQ12" s="14">
        <v>0.29666179643923402</v>
      </c>
      <c r="AR12" s="14">
        <v>0.13683146909527699</v>
      </c>
      <c r="AS12" s="14">
        <v>0.13159407842305601</v>
      </c>
      <c r="AT12" s="14">
        <v>0.105318644763228</v>
      </c>
      <c r="AU12" s="14"/>
      <c r="AV12" s="14" t="s">
        <v>84</v>
      </c>
      <c r="AW12" s="14">
        <v>0.20946999691937901</v>
      </c>
      <c r="AX12" s="14">
        <v>0.20127483800422899</v>
      </c>
      <c r="AY12" s="14">
        <v>0.217021231610527</v>
      </c>
      <c r="AZ12" s="14">
        <v>0.202349670630881</v>
      </c>
      <c r="BA12" s="14"/>
      <c r="BB12" s="14">
        <v>0.24452770581524</v>
      </c>
      <c r="BC12" s="14">
        <v>0.10300123860350401</v>
      </c>
      <c r="BD12" s="14">
        <v>7.8000266962446704E-2</v>
      </c>
      <c r="BE12" s="14"/>
      <c r="BF12" s="14">
        <v>0.13517796281702599</v>
      </c>
    </row>
    <row r="13" spans="2:58" x14ac:dyDescent="0.35">
      <c r="B13" s="15" t="s">
        <v>285</v>
      </c>
      <c r="C13" s="14">
        <v>0.17057891906728601</v>
      </c>
      <c r="D13" s="14">
        <v>0.18955913411636499</v>
      </c>
      <c r="E13" s="14">
        <v>0.15251217142828599</v>
      </c>
      <c r="F13" s="14"/>
      <c r="G13" s="14">
        <v>0.17245592858115999</v>
      </c>
      <c r="H13" s="14">
        <v>0.16563706132505501</v>
      </c>
      <c r="I13" s="14">
        <v>0.14713029077304099</v>
      </c>
      <c r="J13" s="14">
        <v>0.194132424531233</v>
      </c>
      <c r="K13" s="14">
        <v>0.18751922911407701</v>
      </c>
      <c r="L13" s="14">
        <v>0.16181730988770901</v>
      </c>
      <c r="M13" s="14"/>
      <c r="N13" s="14">
        <v>0.193475845454704</v>
      </c>
      <c r="O13" s="14">
        <v>0.18005717904464799</v>
      </c>
      <c r="P13" s="14">
        <v>0.147830632572614</v>
      </c>
      <c r="Q13" s="14">
        <v>0.15332149610232099</v>
      </c>
      <c r="R13" s="14"/>
      <c r="S13" s="14">
        <v>0.20045067049340501</v>
      </c>
      <c r="T13" s="14">
        <v>0.18040661322896301</v>
      </c>
      <c r="U13" s="14">
        <v>0.12542986705634099</v>
      </c>
      <c r="V13" s="14">
        <v>0.14209114386054</v>
      </c>
      <c r="W13" s="14">
        <v>0.15067313668007301</v>
      </c>
      <c r="X13" s="14">
        <v>0.16067147604812701</v>
      </c>
      <c r="Y13" s="14">
        <v>0.172898985202631</v>
      </c>
      <c r="Z13" s="14">
        <v>0.149740245923384</v>
      </c>
      <c r="AA13" s="14">
        <v>0.156188028673031</v>
      </c>
      <c r="AB13" s="14">
        <v>0.21152350185576299</v>
      </c>
      <c r="AC13" s="14">
        <v>0.20336734926039601</v>
      </c>
      <c r="AD13" s="14">
        <v>0.16703105362127799</v>
      </c>
      <c r="AE13" s="14"/>
      <c r="AF13" s="14">
        <v>0.129042242229438</v>
      </c>
      <c r="AG13" s="14">
        <v>0.21371558073674399</v>
      </c>
      <c r="AH13" s="14">
        <v>0.176002186988065</v>
      </c>
      <c r="AI13" s="14"/>
      <c r="AJ13" s="14">
        <v>0.123875169646503</v>
      </c>
      <c r="AK13" s="14">
        <v>0.207034754057459</v>
      </c>
      <c r="AL13" s="14">
        <v>0.228109874402635</v>
      </c>
      <c r="AM13" s="14">
        <v>7.1228620413176597E-2</v>
      </c>
      <c r="AN13" s="14">
        <v>0.158722898659096</v>
      </c>
      <c r="AO13" s="14"/>
      <c r="AP13" s="14">
        <v>0.133174937505701</v>
      </c>
      <c r="AQ13" s="14">
        <v>0.204281164814167</v>
      </c>
      <c r="AR13" s="14">
        <v>0.18827256610891799</v>
      </c>
      <c r="AS13" s="14">
        <v>0.105403726338542</v>
      </c>
      <c r="AT13" s="14">
        <v>0.13143377709732401</v>
      </c>
      <c r="AU13" s="14"/>
      <c r="AV13" s="14" t="s">
        <v>84</v>
      </c>
      <c r="AW13" s="14">
        <v>0.16799050027752799</v>
      </c>
      <c r="AX13" s="14">
        <v>0.19776748231657301</v>
      </c>
      <c r="AY13" s="14">
        <v>0.196136367399253</v>
      </c>
      <c r="AZ13" s="14">
        <v>0.156989846384784</v>
      </c>
      <c r="BA13" s="14"/>
      <c r="BB13" s="14">
        <v>0.17046280237466399</v>
      </c>
      <c r="BC13" s="14">
        <v>8.9900989371300394E-2</v>
      </c>
      <c r="BD13" s="14">
        <v>8.0803300718202395E-2</v>
      </c>
      <c r="BE13" s="14"/>
      <c r="BF13" s="14">
        <v>0.119511311678739</v>
      </c>
    </row>
    <row r="14" spans="2:58" x14ac:dyDescent="0.35">
      <c r="B14" s="15" t="s">
        <v>286</v>
      </c>
      <c r="C14" s="14">
        <v>9.5523655814916605E-2</v>
      </c>
      <c r="D14" s="14">
        <v>9.3106179569788006E-2</v>
      </c>
      <c r="E14" s="14">
        <v>9.7252777249747402E-2</v>
      </c>
      <c r="F14" s="14"/>
      <c r="G14" s="14">
        <v>7.9071098992455305E-2</v>
      </c>
      <c r="H14" s="14">
        <v>6.2320067558675397E-2</v>
      </c>
      <c r="I14" s="14">
        <v>9.1121964437562694E-2</v>
      </c>
      <c r="J14" s="14">
        <v>0.114177739885688</v>
      </c>
      <c r="K14" s="14">
        <v>7.9444189611920901E-2</v>
      </c>
      <c r="L14" s="14">
        <v>0.13264309738802799</v>
      </c>
      <c r="M14" s="14"/>
      <c r="N14" s="14">
        <v>9.4668056504351603E-2</v>
      </c>
      <c r="O14" s="14">
        <v>0.110991746351302</v>
      </c>
      <c r="P14" s="14">
        <v>8.5262846227735903E-2</v>
      </c>
      <c r="Q14" s="14">
        <v>9.1080602171422095E-2</v>
      </c>
      <c r="R14" s="14"/>
      <c r="S14" s="14">
        <v>6.9499612055573895E-2</v>
      </c>
      <c r="T14" s="14">
        <v>0.123277468691962</v>
      </c>
      <c r="U14" s="14">
        <v>8.2451887132586499E-2</v>
      </c>
      <c r="V14" s="14">
        <v>6.2207538707787599E-2</v>
      </c>
      <c r="W14" s="14">
        <v>8.3083358659516895E-2</v>
      </c>
      <c r="X14" s="14">
        <v>0.117289506538274</v>
      </c>
      <c r="Y14" s="14">
        <v>9.9492390526146293E-2</v>
      </c>
      <c r="Z14" s="14">
        <v>8.2971975763640904E-2</v>
      </c>
      <c r="AA14" s="14">
        <v>9.2459895743775097E-2</v>
      </c>
      <c r="AB14" s="14">
        <v>0.139412906293367</v>
      </c>
      <c r="AC14" s="14">
        <v>8.4118110759544507E-2</v>
      </c>
      <c r="AD14" s="14">
        <v>0.10043716854331899</v>
      </c>
      <c r="AE14" s="14"/>
      <c r="AF14" s="14">
        <v>0.104809383572117</v>
      </c>
      <c r="AG14" s="14">
        <v>9.98642775455027E-2</v>
      </c>
      <c r="AH14" s="14">
        <v>6.1806096091911199E-2</v>
      </c>
      <c r="AI14" s="14"/>
      <c r="AJ14" s="14">
        <v>0.119677959950961</v>
      </c>
      <c r="AK14" s="14">
        <v>6.6149850633219098E-2</v>
      </c>
      <c r="AL14" s="14">
        <v>0.13297822056570299</v>
      </c>
      <c r="AM14" s="14">
        <v>0.14270955763537699</v>
      </c>
      <c r="AN14" s="14">
        <v>7.4398969025978895E-2</v>
      </c>
      <c r="AO14" s="14"/>
      <c r="AP14" s="14">
        <v>0.104004538697463</v>
      </c>
      <c r="AQ14" s="14">
        <v>7.6592682343601698E-2</v>
      </c>
      <c r="AR14" s="14">
        <v>0.128164031604277</v>
      </c>
      <c r="AS14" s="14">
        <v>0.11044420214983899</v>
      </c>
      <c r="AT14" s="14">
        <v>0.124861676639641</v>
      </c>
      <c r="AU14" s="14"/>
      <c r="AV14" s="14" t="s">
        <v>84</v>
      </c>
      <c r="AW14" s="14">
        <v>9.3319291288266701E-2</v>
      </c>
      <c r="AX14" s="14">
        <v>8.8226890436052696E-2</v>
      </c>
      <c r="AY14" s="14">
        <v>7.3543336619508903E-2</v>
      </c>
      <c r="AZ14" s="14">
        <v>0.105068314035123</v>
      </c>
      <c r="BA14" s="14"/>
      <c r="BB14" s="14">
        <v>0.13764608125324501</v>
      </c>
      <c r="BC14" s="14">
        <v>0.10526141031156599</v>
      </c>
      <c r="BD14" s="14">
        <v>0.17317774756877</v>
      </c>
      <c r="BE14" s="14"/>
      <c r="BF14" s="14">
        <v>0.130761033302326</v>
      </c>
    </row>
    <row r="15" spans="2:58" x14ac:dyDescent="0.35">
      <c r="B15" s="15" t="s">
        <v>249</v>
      </c>
      <c r="C15" s="14">
        <v>7.5724770800641605E-2</v>
      </c>
      <c r="D15" s="14">
        <v>6.6177625234833296E-2</v>
      </c>
      <c r="E15" s="14">
        <v>8.5289393566559804E-2</v>
      </c>
      <c r="F15" s="14"/>
      <c r="G15" s="14">
        <v>3.1183135132459801E-2</v>
      </c>
      <c r="H15" s="14">
        <v>4.0810804606356298E-2</v>
      </c>
      <c r="I15" s="14">
        <v>7.1994772142792096E-2</v>
      </c>
      <c r="J15" s="14">
        <v>7.4005894245785298E-2</v>
      </c>
      <c r="K15" s="14">
        <v>0.12368143133666901</v>
      </c>
      <c r="L15" s="14">
        <v>0.105930780075634</v>
      </c>
      <c r="M15" s="14"/>
      <c r="N15" s="14">
        <v>7.2542564359837303E-2</v>
      </c>
      <c r="O15" s="14">
        <v>6.14414621025903E-2</v>
      </c>
      <c r="P15" s="14">
        <v>0.104260764633217</v>
      </c>
      <c r="Q15" s="14">
        <v>6.8406604967358703E-2</v>
      </c>
      <c r="R15" s="14"/>
      <c r="S15" s="14">
        <v>4.7698984422026802E-2</v>
      </c>
      <c r="T15" s="14">
        <v>0.108552817532016</v>
      </c>
      <c r="U15" s="14">
        <v>0.129321837210817</v>
      </c>
      <c r="V15" s="14">
        <v>9.6805498809853396E-2</v>
      </c>
      <c r="W15" s="14">
        <v>9.4452720829383899E-2</v>
      </c>
      <c r="X15" s="14">
        <v>5.5991424530769697E-2</v>
      </c>
      <c r="Y15" s="14">
        <v>5.10352022252447E-2</v>
      </c>
      <c r="Z15" s="14">
        <v>3.4655954466767301E-2</v>
      </c>
      <c r="AA15" s="14">
        <v>3.9444316361971703E-2</v>
      </c>
      <c r="AB15" s="14">
        <v>9.0610342061239593E-2</v>
      </c>
      <c r="AC15" s="14">
        <v>8.42761324101165E-2</v>
      </c>
      <c r="AD15" s="14">
        <v>6.81028033590063E-2</v>
      </c>
      <c r="AE15" s="14"/>
      <c r="AF15" s="14">
        <v>0.107481356949478</v>
      </c>
      <c r="AG15" s="14">
        <v>6.1654849033842503E-2</v>
      </c>
      <c r="AH15" s="14">
        <v>5.7757833165110399E-2</v>
      </c>
      <c r="AI15" s="14"/>
      <c r="AJ15" s="14">
        <v>0.134143984060699</v>
      </c>
      <c r="AK15" s="14">
        <v>2.22193591165737E-2</v>
      </c>
      <c r="AL15" s="14">
        <v>5.59939931809392E-2</v>
      </c>
      <c r="AM15" s="14">
        <v>0.105373447254742</v>
      </c>
      <c r="AN15" s="14">
        <v>5.9978725992600797E-2</v>
      </c>
      <c r="AO15" s="14"/>
      <c r="AP15" s="14">
        <v>0.13001313255274699</v>
      </c>
      <c r="AQ15" s="14">
        <v>1.8870424315229801E-2</v>
      </c>
      <c r="AR15" s="14">
        <v>6.1064445228807399E-2</v>
      </c>
      <c r="AS15" s="14">
        <v>0.11907572724886201</v>
      </c>
      <c r="AT15" s="14">
        <v>0.16243274112829501</v>
      </c>
      <c r="AU15" s="14"/>
      <c r="AV15" s="14" t="s">
        <v>84</v>
      </c>
      <c r="AW15" s="14">
        <v>7.8589209809773297E-2</v>
      </c>
      <c r="AX15" s="14">
        <v>6.8237419949357406E-2</v>
      </c>
      <c r="AY15" s="14">
        <v>7.6373963965582894E-2</v>
      </c>
      <c r="AZ15" s="14">
        <v>0</v>
      </c>
      <c r="BA15" s="14"/>
      <c r="BB15" s="14">
        <v>4.4125088103897502E-2</v>
      </c>
      <c r="BC15" s="14">
        <v>0.155452498655788</v>
      </c>
      <c r="BD15" s="14">
        <v>0.243047139729931</v>
      </c>
      <c r="BE15" s="14"/>
      <c r="BF15" s="14">
        <v>0.132986147823903</v>
      </c>
    </row>
    <row r="16" spans="2:58" ht="29" x14ac:dyDescent="0.35">
      <c r="B16" s="15" t="s">
        <v>287</v>
      </c>
      <c r="C16" s="14">
        <v>0.155244460181854</v>
      </c>
      <c r="D16" s="14">
        <v>0.164129415284335</v>
      </c>
      <c r="E16" s="14">
        <v>0.14700973647985299</v>
      </c>
      <c r="F16" s="14"/>
      <c r="G16" s="14">
        <v>5.2316935546410197E-2</v>
      </c>
      <c r="H16" s="14">
        <v>8.2488292353223802E-2</v>
      </c>
      <c r="I16" s="14">
        <v>0.124661762449871</v>
      </c>
      <c r="J16" s="14">
        <v>0.144631988052498</v>
      </c>
      <c r="K16" s="14">
        <v>0.26026772562413802</v>
      </c>
      <c r="L16" s="14">
        <v>0.245762655180298</v>
      </c>
      <c r="M16" s="14"/>
      <c r="N16" s="14">
        <v>0.12963490345006001</v>
      </c>
      <c r="O16" s="14">
        <v>0.15570493055090401</v>
      </c>
      <c r="P16" s="14">
        <v>0.17884358119249899</v>
      </c>
      <c r="Q16" s="14">
        <v>0.15801785264941401</v>
      </c>
      <c r="R16" s="14"/>
      <c r="S16" s="14">
        <v>8.6878067193079403E-2</v>
      </c>
      <c r="T16" s="14">
        <v>0.178012095157634</v>
      </c>
      <c r="U16" s="14">
        <v>0.15302379417895901</v>
      </c>
      <c r="V16" s="14">
        <v>0.18695007536786801</v>
      </c>
      <c r="W16" s="14">
        <v>0.193550575362817</v>
      </c>
      <c r="X16" s="14">
        <v>0.156938496694845</v>
      </c>
      <c r="Y16" s="14">
        <v>0.194065069925764</v>
      </c>
      <c r="Z16" s="14">
        <v>0.10496975137893599</v>
      </c>
      <c r="AA16" s="14">
        <v>0.1512216418682</v>
      </c>
      <c r="AB16" s="14">
        <v>0.12536261662279499</v>
      </c>
      <c r="AC16" s="14">
        <v>0.151516431413494</v>
      </c>
      <c r="AD16" s="14">
        <v>0.26683196159943801</v>
      </c>
      <c r="AE16" s="14"/>
      <c r="AF16" s="14">
        <v>0.27117751659366701</v>
      </c>
      <c r="AG16" s="14">
        <v>9.1345629709323001E-2</v>
      </c>
      <c r="AH16" s="14">
        <v>0.111827738124832</v>
      </c>
      <c r="AI16" s="14"/>
      <c r="AJ16" s="14">
        <v>0.282265996083854</v>
      </c>
      <c r="AK16" s="14">
        <v>3.27558296572441E-2</v>
      </c>
      <c r="AL16" s="14">
        <v>0.110989960453608</v>
      </c>
      <c r="AM16" s="14">
        <v>0.40147367107245602</v>
      </c>
      <c r="AN16" s="14">
        <v>0.16133794801516799</v>
      </c>
      <c r="AO16" s="14"/>
      <c r="AP16" s="14">
        <v>0.30331877278462299</v>
      </c>
      <c r="AQ16" s="14">
        <v>1.8212479029503601E-2</v>
      </c>
      <c r="AR16" s="14">
        <v>0.12318478817574501</v>
      </c>
      <c r="AS16" s="14">
        <v>0.31932027390260198</v>
      </c>
      <c r="AT16" s="14">
        <v>0.19343473519728399</v>
      </c>
      <c r="AU16" s="14"/>
      <c r="AV16" s="14" t="s">
        <v>84</v>
      </c>
      <c r="AW16" s="14">
        <v>0.146985907295377</v>
      </c>
      <c r="AX16" s="14">
        <v>0.13056532480810401</v>
      </c>
      <c r="AY16" s="14">
        <v>7.5134322832247399E-2</v>
      </c>
      <c r="AZ16" s="14">
        <v>0.25823683176014001</v>
      </c>
      <c r="BA16" s="14"/>
      <c r="BB16" s="14">
        <v>3.79812030185303E-2</v>
      </c>
      <c r="BC16" s="14">
        <v>0.36885533833611001</v>
      </c>
      <c r="BD16" s="14">
        <v>0.22663712329309599</v>
      </c>
      <c r="BE16" s="14"/>
      <c r="BF16" s="14">
        <v>0.23232138479529199</v>
      </c>
    </row>
    <row r="17" spans="2:58" x14ac:dyDescent="0.35">
      <c r="B17" s="15" t="s">
        <v>97</v>
      </c>
      <c r="C17" s="20">
        <v>7.1528111713870898E-2</v>
      </c>
      <c r="D17" s="20">
        <v>5.8641125934733501E-2</v>
      </c>
      <c r="E17" s="20">
        <v>8.3335712619465596E-2</v>
      </c>
      <c r="F17" s="20"/>
      <c r="G17" s="20">
        <v>8.7688695626955498E-2</v>
      </c>
      <c r="H17" s="20">
        <v>6.1603603459924099E-2</v>
      </c>
      <c r="I17" s="20">
        <v>7.2024154732496903E-2</v>
      </c>
      <c r="J17" s="20">
        <v>7.5993591581038702E-2</v>
      </c>
      <c r="K17" s="20">
        <v>8.79174757100364E-2</v>
      </c>
      <c r="L17" s="20">
        <v>5.3780803285792302E-2</v>
      </c>
      <c r="M17" s="20"/>
      <c r="N17" s="20">
        <v>5.2508419301941098E-2</v>
      </c>
      <c r="O17" s="20">
        <v>7.6178624064318606E-2</v>
      </c>
      <c r="P17" s="20">
        <v>6.35412015107054E-2</v>
      </c>
      <c r="Q17" s="20">
        <v>9.3522559999462407E-2</v>
      </c>
      <c r="R17" s="20"/>
      <c r="S17" s="20">
        <v>7.13930568180286E-2</v>
      </c>
      <c r="T17" s="20">
        <v>6.9045363206876306E-2</v>
      </c>
      <c r="U17" s="20">
        <v>6.7209466131534196E-2</v>
      </c>
      <c r="V17" s="20">
        <v>0.109025132964055</v>
      </c>
      <c r="W17" s="20">
        <v>1.9838046755473699E-2</v>
      </c>
      <c r="X17" s="20">
        <v>7.03797600209118E-2</v>
      </c>
      <c r="Y17" s="20">
        <v>8.4620397499348493E-2</v>
      </c>
      <c r="Z17" s="20">
        <v>5.8451269165820802E-2</v>
      </c>
      <c r="AA17" s="20">
        <v>5.1495487775449302E-2</v>
      </c>
      <c r="AB17" s="20">
        <v>8.7025668732842107E-2</v>
      </c>
      <c r="AC17" s="20">
        <v>9.1683187552663595E-2</v>
      </c>
      <c r="AD17" s="20">
        <v>8.17825901951936E-2</v>
      </c>
      <c r="AE17" s="20"/>
      <c r="AF17" s="20">
        <v>5.6942498976064002E-2</v>
      </c>
      <c r="AG17" s="20">
        <v>5.9600805144167303E-2</v>
      </c>
      <c r="AH17" s="20">
        <v>0.12347364621747101</v>
      </c>
      <c r="AI17" s="20"/>
      <c r="AJ17" s="20">
        <v>5.8153647172180398E-2</v>
      </c>
      <c r="AK17" s="20">
        <v>5.6876646883218702E-2</v>
      </c>
      <c r="AL17" s="20">
        <v>7.9238492698670504E-2</v>
      </c>
      <c r="AM17" s="20">
        <v>4.1160758042572701E-2</v>
      </c>
      <c r="AN17" s="20">
        <v>0.121399514526307</v>
      </c>
      <c r="AO17" s="20"/>
      <c r="AP17" s="20">
        <v>6.6526684277777706E-2</v>
      </c>
      <c r="AQ17" s="20">
        <v>4.1521200233729398E-2</v>
      </c>
      <c r="AR17" s="20">
        <v>0.10614799563029199</v>
      </c>
      <c r="AS17" s="20">
        <v>4.8555251973632502E-2</v>
      </c>
      <c r="AT17" s="20">
        <v>0.13622248394368899</v>
      </c>
      <c r="AU17" s="20"/>
      <c r="AV17" s="20" t="s">
        <v>84</v>
      </c>
      <c r="AW17" s="20">
        <v>7.4033019587965598E-2</v>
      </c>
      <c r="AX17" s="20">
        <v>5.0475065627162301E-2</v>
      </c>
      <c r="AY17" s="20">
        <v>4.9981970864440499E-2</v>
      </c>
      <c r="AZ17" s="20">
        <v>4.0770131071692903E-2</v>
      </c>
      <c r="BA17" s="20"/>
      <c r="BB17" s="20">
        <v>4.7135542362405101E-2</v>
      </c>
      <c r="BC17" s="20">
        <v>4.5119601711481001E-2</v>
      </c>
      <c r="BD17" s="20">
        <v>9.1695763409737494E-2</v>
      </c>
      <c r="BE17" s="20"/>
      <c r="BF17" s="20">
        <v>5.9874344703609299E-2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289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ht="29" x14ac:dyDescent="0.35">
      <c r="B9" s="15" t="s">
        <v>281</v>
      </c>
      <c r="C9" s="14">
        <v>4.0916202817440503E-2</v>
      </c>
      <c r="D9" s="14">
        <v>3.8746962589426601E-2</v>
      </c>
      <c r="E9" s="14">
        <v>4.3159426437389799E-2</v>
      </c>
      <c r="F9" s="14"/>
      <c r="G9" s="14">
        <v>2.6785388905915201E-2</v>
      </c>
      <c r="H9" s="14">
        <v>6.0755232397981897E-2</v>
      </c>
      <c r="I9" s="14">
        <v>4.1061824650731597E-2</v>
      </c>
      <c r="J9" s="14">
        <v>5.7185693383304002E-2</v>
      </c>
      <c r="K9" s="14">
        <v>4.0358627778072899E-2</v>
      </c>
      <c r="L9" s="14">
        <v>2.11892724562079E-2</v>
      </c>
      <c r="M9" s="14"/>
      <c r="N9" s="14">
        <v>3.6388393104889699E-2</v>
      </c>
      <c r="O9" s="14">
        <v>3.75986898026619E-2</v>
      </c>
      <c r="P9" s="14">
        <v>5.0158948941121599E-2</v>
      </c>
      <c r="Q9" s="14">
        <v>4.1875016549694298E-2</v>
      </c>
      <c r="R9" s="14"/>
      <c r="S9" s="14">
        <v>4.4012858260965702E-2</v>
      </c>
      <c r="T9" s="14">
        <v>2.97531939767284E-2</v>
      </c>
      <c r="U9" s="14">
        <v>5.6833540709191797E-2</v>
      </c>
      <c r="V9" s="14">
        <v>4.8310206990915303E-2</v>
      </c>
      <c r="W9" s="14">
        <v>2.0271821989987601E-2</v>
      </c>
      <c r="X9" s="14">
        <v>5.0117190056220097E-2</v>
      </c>
      <c r="Y9" s="14">
        <v>4.0562510626850901E-2</v>
      </c>
      <c r="Z9" s="14">
        <v>2.2155067283951699E-2</v>
      </c>
      <c r="AA9" s="14">
        <v>3.92267371153628E-2</v>
      </c>
      <c r="AB9" s="14">
        <v>3.1376781100755098E-2</v>
      </c>
      <c r="AC9" s="14">
        <v>4.7446742230387598E-2</v>
      </c>
      <c r="AD9" s="14">
        <v>8.0638401763627202E-2</v>
      </c>
      <c r="AE9" s="14"/>
      <c r="AF9" s="14">
        <v>4.36537799603154E-2</v>
      </c>
      <c r="AG9" s="14">
        <v>4.2819446086186097E-2</v>
      </c>
      <c r="AH9" s="14">
        <v>4.0622387507082601E-2</v>
      </c>
      <c r="AI9" s="14"/>
      <c r="AJ9" s="14">
        <v>3.3944914880531703E-2</v>
      </c>
      <c r="AK9" s="14">
        <v>4.1460437897999802E-2</v>
      </c>
      <c r="AL9" s="14">
        <v>3.2438202729959703E-2</v>
      </c>
      <c r="AM9" s="14">
        <v>0</v>
      </c>
      <c r="AN9" s="14">
        <v>4.9479214817919899E-2</v>
      </c>
      <c r="AO9" s="14"/>
      <c r="AP9" s="14">
        <v>2.5375543249270199E-2</v>
      </c>
      <c r="AQ9" s="14">
        <v>4.2549485554489001E-2</v>
      </c>
      <c r="AR9" s="14">
        <v>4.60464882406224E-2</v>
      </c>
      <c r="AS9" s="14">
        <v>7.2224195902057198E-2</v>
      </c>
      <c r="AT9" s="14">
        <v>4.2090029101546002E-2</v>
      </c>
      <c r="AU9" s="14"/>
      <c r="AV9" s="14" t="s">
        <v>84</v>
      </c>
      <c r="AW9" s="14">
        <v>3.2540380377638997E-2</v>
      </c>
      <c r="AX9" s="14">
        <v>3.2010899977923002E-2</v>
      </c>
      <c r="AY9" s="14">
        <v>7.6606802831127099E-2</v>
      </c>
      <c r="AZ9" s="14">
        <v>0</v>
      </c>
      <c r="BA9" s="14"/>
      <c r="BB9" s="14">
        <v>1.7540806482573001E-2</v>
      </c>
      <c r="BC9" s="14">
        <v>6.9006631832556606E-2</v>
      </c>
      <c r="BD9" s="14">
        <v>3.9370167865258203E-2</v>
      </c>
      <c r="BE9" s="14"/>
      <c r="BF9" s="14">
        <v>4.0559906069787897E-2</v>
      </c>
    </row>
    <row r="10" spans="2:58" x14ac:dyDescent="0.35">
      <c r="B10" s="15" t="s">
        <v>282</v>
      </c>
      <c r="C10" s="14">
        <v>5.1229608296389999E-2</v>
      </c>
      <c r="D10" s="14">
        <v>5.0235459138770998E-2</v>
      </c>
      <c r="E10" s="14">
        <v>5.1341201326697498E-2</v>
      </c>
      <c r="F10" s="14"/>
      <c r="G10" s="14">
        <v>9.2456021036279701E-2</v>
      </c>
      <c r="H10" s="14">
        <v>8.93660257533683E-2</v>
      </c>
      <c r="I10" s="14">
        <v>4.6208147604789501E-2</v>
      </c>
      <c r="J10" s="14">
        <v>4.3817472212030598E-2</v>
      </c>
      <c r="K10" s="14">
        <v>3.1487240094209001E-2</v>
      </c>
      <c r="L10" s="14">
        <v>1.6195747430366201E-2</v>
      </c>
      <c r="M10" s="14"/>
      <c r="N10" s="14">
        <v>4.5757347512296202E-2</v>
      </c>
      <c r="O10" s="14">
        <v>4.6420967855476697E-2</v>
      </c>
      <c r="P10" s="14">
        <v>5.0856789558526898E-2</v>
      </c>
      <c r="Q10" s="14">
        <v>6.1356399218280101E-2</v>
      </c>
      <c r="R10" s="14"/>
      <c r="S10" s="14">
        <v>6.4473823422919296E-2</v>
      </c>
      <c r="T10" s="14">
        <v>5.5868184123560698E-2</v>
      </c>
      <c r="U10" s="14">
        <v>4.1147852141367999E-2</v>
      </c>
      <c r="V10" s="14">
        <v>2.6426772988052499E-2</v>
      </c>
      <c r="W10" s="14">
        <v>5.5781076897479E-2</v>
      </c>
      <c r="X10" s="14">
        <v>7.4785766221908107E-2</v>
      </c>
      <c r="Y10" s="14">
        <v>5.8209082214967497E-2</v>
      </c>
      <c r="Z10" s="14">
        <v>4.84116533588329E-2</v>
      </c>
      <c r="AA10" s="14">
        <v>6.6385034815584498E-2</v>
      </c>
      <c r="AB10" s="14">
        <v>4.2360312841555302E-2</v>
      </c>
      <c r="AC10" s="14">
        <v>9.1908775944909808E-3</v>
      </c>
      <c r="AD10" s="14">
        <v>1.5647934993575301E-2</v>
      </c>
      <c r="AE10" s="14"/>
      <c r="AF10" s="14">
        <v>3.7890410897614302E-2</v>
      </c>
      <c r="AG10" s="14">
        <v>5.6761642629520298E-2</v>
      </c>
      <c r="AH10" s="14">
        <v>3.70067576499577E-2</v>
      </c>
      <c r="AI10" s="14"/>
      <c r="AJ10" s="14">
        <v>4.27182796678321E-2</v>
      </c>
      <c r="AK10" s="14">
        <v>7.6426303670137793E-2</v>
      </c>
      <c r="AL10" s="14">
        <v>5.7496882419942399E-2</v>
      </c>
      <c r="AM10" s="14">
        <v>3.43374492943904E-2</v>
      </c>
      <c r="AN10" s="14">
        <v>8.1992200348479597E-3</v>
      </c>
      <c r="AO10" s="14"/>
      <c r="AP10" s="14">
        <v>4.6232370429682298E-2</v>
      </c>
      <c r="AQ10" s="14">
        <v>7.3267539683714994E-2</v>
      </c>
      <c r="AR10" s="14">
        <v>4.6758504273743999E-2</v>
      </c>
      <c r="AS10" s="14">
        <v>2.03638811968655E-2</v>
      </c>
      <c r="AT10" s="14">
        <v>3.5010431477758799E-2</v>
      </c>
      <c r="AU10" s="14"/>
      <c r="AV10" s="14" t="s">
        <v>84</v>
      </c>
      <c r="AW10" s="14">
        <v>3.8516821245067598E-2</v>
      </c>
      <c r="AX10" s="14">
        <v>6.98273636388244E-2</v>
      </c>
      <c r="AY10" s="14">
        <v>4.9193339804219201E-2</v>
      </c>
      <c r="AZ10" s="14">
        <v>0</v>
      </c>
      <c r="BA10" s="14"/>
      <c r="BB10" s="14">
        <v>7.9411030449995396E-2</v>
      </c>
      <c r="BC10" s="14">
        <v>1.45938486090598E-2</v>
      </c>
      <c r="BD10" s="14">
        <v>4.1930312862554303E-2</v>
      </c>
      <c r="BE10" s="14"/>
      <c r="BF10" s="14">
        <v>4.3217648528000703E-2</v>
      </c>
    </row>
    <row r="11" spans="2:58" x14ac:dyDescent="0.35">
      <c r="B11" s="15" t="s">
        <v>283</v>
      </c>
      <c r="C11" s="14">
        <v>0.117934793860784</v>
      </c>
      <c r="D11" s="14">
        <v>0.114258136678294</v>
      </c>
      <c r="E11" s="14">
        <v>0.121880309606514</v>
      </c>
      <c r="F11" s="14"/>
      <c r="G11" s="14">
        <v>0.16106762798073501</v>
      </c>
      <c r="H11" s="14">
        <v>0.13412168579887099</v>
      </c>
      <c r="I11" s="14">
        <v>0.13589312065773701</v>
      </c>
      <c r="J11" s="14">
        <v>0.10113854029419</v>
      </c>
      <c r="K11" s="14">
        <v>6.42864030385501E-2</v>
      </c>
      <c r="L11" s="14">
        <v>0.11124168665661301</v>
      </c>
      <c r="M11" s="14"/>
      <c r="N11" s="14">
        <v>0.15394882336433099</v>
      </c>
      <c r="O11" s="14">
        <v>9.86549963366435E-2</v>
      </c>
      <c r="P11" s="14">
        <v>0.112720800320908</v>
      </c>
      <c r="Q11" s="14">
        <v>0.103898233716105</v>
      </c>
      <c r="R11" s="14"/>
      <c r="S11" s="14">
        <v>0.145833545020219</v>
      </c>
      <c r="T11" s="14">
        <v>0.121947481997026</v>
      </c>
      <c r="U11" s="14">
        <v>9.4534414076712606E-2</v>
      </c>
      <c r="V11" s="14">
        <v>9.3758926579167498E-2</v>
      </c>
      <c r="W11" s="14">
        <v>0.120904770617242</v>
      </c>
      <c r="X11" s="14">
        <v>0.12555650413427</v>
      </c>
      <c r="Y11" s="14">
        <v>0.130202176098246</v>
      </c>
      <c r="Z11" s="14">
        <v>0.151623635932263</v>
      </c>
      <c r="AA11" s="14">
        <v>0.118483452164479</v>
      </c>
      <c r="AB11" s="14">
        <v>9.0764972260479498E-2</v>
      </c>
      <c r="AC11" s="14">
        <v>0.113158015525998</v>
      </c>
      <c r="AD11" s="14">
        <v>8.5245906497611004E-2</v>
      </c>
      <c r="AE11" s="14"/>
      <c r="AF11" s="14">
        <v>9.7508938717517202E-2</v>
      </c>
      <c r="AG11" s="14">
        <v>0.12768815645542</v>
      </c>
      <c r="AH11" s="14">
        <v>0.106756099795712</v>
      </c>
      <c r="AI11" s="14"/>
      <c r="AJ11" s="14">
        <v>9.4698178182060194E-2</v>
      </c>
      <c r="AK11" s="14">
        <v>0.14394383293705401</v>
      </c>
      <c r="AL11" s="14">
        <v>0.16767976127974901</v>
      </c>
      <c r="AM11" s="14">
        <v>0</v>
      </c>
      <c r="AN11" s="14">
        <v>9.2177116780310098E-2</v>
      </c>
      <c r="AO11" s="14"/>
      <c r="AP11" s="14">
        <v>0.109715902707265</v>
      </c>
      <c r="AQ11" s="14">
        <v>0.163161946455498</v>
      </c>
      <c r="AR11" s="14">
        <v>0.113324329867765</v>
      </c>
      <c r="AS11" s="14">
        <v>8.2683532870252305E-2</v>
      </c>
      <c r="AT11" s="14">
        <v>5.50794485937387E-2</v>
      </c>
      <c r="AU11" s="14"/>
      <c r="AV11" s="14" t="s">
        <v>84</v>
      </c>
      <c r="AW11" s="14">
        <v>0.12698420226083801</v>
      </c>
      <c r="AX11" s="14">
        <v>0.12798951851080101</v>
      </c>
      <c r="AY11" s="14">
        <v>0.18207408175315901</v>
      </c>
      <c r="AZ11" s="14">
        <v>0.10118576988488499</v>
      </c>
      <c r="BA11" s="14"/>
      <c r="BB11" s="14">
        <v>0.14856662783897601</v>
      </c>
      <c r="BC11" s="14">
        <v>0.105044634821361</v>
      </c>
      <c r="BD11" s="14">
        <v>2.4817047692093301E-2</v>
      </c>
      <c r="BE11" s="14"/>
      <c r="BF11" s="14">
        <v>9.8839100302480706E-2</v>
      </c>
    </row>
    <row r="12" spans="2:58" x14ac:dyDescent="0.35">
      <c r="B12" s="15" t="s">
        <v>284</v>
      </c>
      <c r="C12" s="14">
        <v>0.20057819314977701</v>
      </c>
      <c r="D12" s="14">
        <v>0.21848809633921201</v>
      </c>
      <c r="E12" s="14">
        <v>0.18262502063785499</v>
      </c>
      <c r="F12" s="14"/>
      <c r="G12" s="14">
        <v>0.21273728039640699</v>
      </c>
      <c r="H12" s="14">
        <v>0.23547757318090601</v>
      </c>
      <c r="I12" s="14">
        <v>0.24833652943972501</v>
      </c>
      <c r="J12" s="14">
        <v>0.19480644211213999</v>
      </c>
      <c r="K12" s="14">
        <v>0.13803311974009599</v>
      </c>
      <c r="L12" s="14">
        <v>0.17206212362863199</v>
      </c>
      <c r="M12" s="14"/>
      <c r="N12" s="14">
        <v>0.200613449362498</v>
      </c>
      <c r="O12" s="14">
        <v>0.228929083388032</v>
      </c>
      <c r="P12" s="14">
        <v>0.19743953597923</v>
      </c>
      <c r="Q12" s="14">
        <v>0.17737084408612699</v>
      </c>
      <c r="R12" s="14"/>
      <c r="S12" s="14">
        <v>0.197131946999169</v>
      </c>
      <c r="T12" s="14">
        <v>0.171540317113684</v>
      </c>
      <c r="U12" s="14">
        <v>0.19885790307054199</v>
      </c>
      <c r="V12" s="14">
        <v>0.204998839057178</v>
      </c>
      <c r="W12" s="14">
        <v>0.20894381811021601</v>
      </c>
      <c r="X12" s="14">
        <v>0.21194359184060599</v>
      </c>
      <c r="Y12" s="14">
        <v>0.17053465612334601</v>
      </c>
      <c r="Z12" s="14">
        <v>0.29617115841734099</v>
      </c>
      <c r="AA12" s="14">
        <v>0.21850915487161501</v>
      </c>
      <c r="AB12" s="14">
        <v>0.20715458624887101</v>
      </c>
      <c r="AC12" s="14">
        <v>0.19712486431469101</v>
      </c>
      <c r="AD12" s="14">
        <v>0.153502482989957</v>
      </c>
      <c r="AE12" s="14"/>
      <c r="AF12" s="14">
        <v>0.153800125219094</v>
      </c>
      <c r="AG12" s="14">
        <v>0.236933196000712</v>
      </c>
      <c r="AH12" s="14">
        <v>0.22172255549775499</v>
      </c>
      <c r="AI12" s="14"/>
      <c r="AJ12" s="14">
        <v>0.12669849870533201</v>
      </c>
      <c r="AK12" s="14">
        <v>0.30039464913724401</v>
      </c>
      <c r="AL12" s="14">
        <v>0.15027641626213201</v>
      </c>
      <c r="AM12" s="14">
        <v>0.16746079683246801</v>
      </c>
      <c r="AN12" s="14">
        <v>0.194605860552958</v>
      </c>
      <c r="AO12" s="14"/>
      <c r="AP12" s="14">
        <v>9.3747255843565594E-2</v>
      </c>
      <c r="AQ12" s="14">
        <v>0.29393056561195002</v>
      </c>
      <c r="AR12" s="14">
        <v>0.190606971464407</v>
      </c>
      <c r="AS12" s="14">
        <v>9.9947712066431396E-2</v>
      </c>
      <c r="AT12" s="14">
        <v>0.13786812857851799</v>
      </c>
      <c r="AU12" s="14"/>
      <c r="AV12" s="14" t="s">
        <v>84</v>
      </c>
      <c r="AW12" s="14">
        <v>0.22023396563808501</v>
      </c>
      <c r="AX12" s="14">
        <v>0.23287483819677299</v>
      </c>
      <c r="AY12" s="14">
        <v>0.22318314013861601</v>
      </c>
      <c r="AZ12" s="14">
        <v>0.44484313062067399</v>
      </c>
      <c r="BA12" s="14"/>
      <c r="BB12" s="14">
        <v>0.30570286051634699</v>
      </c>
      <c r="BC12" s="14">
        <v>8.1301077734490093E-2</v>
      </c>
      <c r="BD12" s="14">
        <v>0.104872324555371</v>
      </c>
      <c r="BE12" s="14"/>
      <c r="BF12" s="14">
        <v>0.15968963686937401</v>
      </c>
    </row>
    <row r="13" spans="2:58" x14ac:dyDescent="0.35">
      <c r="B13" s="15" t="s">
        <v>285</v>
      </c>
      <c r="C13" s="14">
        <v>0.19465539053844499</v>
      </c>
      <c r="D13" s="14">
        <v>0.18884086142648501</v>
      </c>
      <c r="E13" s="14">
        <v>0.20000093843618499</v>
      </c>
      <c r="F13" s="14"/>
      <c r="G13" s="14">
        <v>0.215846186284299</v>
      </c>
      <c r="H13" s="14">
        <v>0.23512411694156099</v>
      </c>
      <c r="I13" s="14">
        <v>0.194810972843599</v>
      </c>
      <c r="J13" s="14">
        <v>0.19427687656593801</v>
      </c>
      <c r="K13" s="14">
        <v>0.18126930836310201</v>
      </c>
      <c r="L13" s="14">
        <v>0.156843565687804</v>
      </c>
      <c r="M13" s="14"/>
      <c r="N13" s="14">
        <v>0.218077872796447</v>
      </c>
      <c r="O13" s="14">
        <v>0.20884481842691799</v>
      </c>
      <c r="P13" s="14">
        <v>0.144494835642379</v>
      </c>
      <c r="Q13" s="14">
        <v>0.19837642550436699</v>
      </c>
      <c r="R13" s="14"/>
      <c r="S13" s="14">
        <v>0.22092575278048401</v>
      </c>
      <c r="T13" s="14">
        <v>0.220423486572108</v>
      </c>
      <c r="U13" s="14">
        <v>0.150664432418638</v>
      </c>
      <c r="V13" s="14">
        <v>0.170366971264897</v>
      </c>
      <c r="W13" s="14">
        <v>0.206567618927437</v>
      </c>
      <c r="X13" s="14">
        <v>0.15739306606537701</v>
      </c>
      <c r="Y13" s="14">
        <v>0.18209642445726201</v>
      </c>
      <c r="Z13" s="14">
        <v>0.17853803956299799</v>
      </c>
      <c r="AA13" s="14">
        <v>0.19267406774357301</v>
      </c>
      <c r="AB13" s="14">
        <v>0.217364976074295</v>
      </c>
      <c r="AC13" s="14">
        <v>0.21872477758800499</v>
      </c>
      <c r="AD13" s="14">
        <v>0.18827441215346999</v>
      </c>
      <c r="AE13" s="14"/>
      <c r="AF13" s="14">
        <v>0.15063577167179701</v>
      </c>
      <c r="AG13" s="14">
        <v>0.22465253251591</v>
      </c>
      <c r="AH13" s="14">
        <v>0.217272256742779</v>
      </c>
      <c r="AI13" s="14"/>
      <c r="AJ13" s="14">
        <v>0.145212229306871</v>
      </c>
      <c r="AK13" s="14">
        <v>0.252278573248778</v>
      </c>
      <c r="AL13" s="14">
        <v>0.206483122285223</v>
      </c>
      <c r="AM13" s="14">
        <v>7.4677881461991696E-2</v>
      </c>
      <c r="AN13" s="14">
        <v>0.226461544748739</v>
      </c>
      <c r="AO13" s="14"/>
      <c r="AP13" s="14">
        <v>0.12025335687619899</v>
      </c>
      <c r="AQ13" s="14">
        <v>0.27119483832271002</v>
      </c>
      <c r="AR13" s="14">
        <v>0.192060159432378</v>
      </c>
      <c r="AS13" s="14">
        <v>0.134465202070297</v>
      </c>
      <c r="AT13" s="14">
        <v>0.172838911396093</v>
      </c>
      <c r="AU13" s="14"/>
      <c r="AV13" s="14" t="s">
        <v>84</v>
      </c>
      <c r="AW13" s="14">
        <v>0.18068987608929499</v>
      </c>
      <c r="AX13" s="14">
        <v>0.217647301630116</v>
      </c>
      <c r="AY13" s="14">
        <v>0.18677518414069699</v>
      </c>
      <c r="AZ13" s="14">
        <v>9.1517349330035899E-2</v>
      </c>
      <c r="BA13" s="14"/>
      <c r="BB13" s="14">
        <v>0.25954250343150997</v>
      </c>
      <c r="BC13" s="14">
        <v>9.6808243446423803E-2</v>
      </c>
      <c r="BD13" s="14">
        <v>0.173913246430452</v>
      </c>
      <c r="BE13" s="14"/>
      <c r="BF13" s="14">
        <v>0.167788744134964</v>
      </c>
    </row>
    <row r="14" spans="2:58" x14ac:dyDescent="0.35">
      <c r="B14" s="15" t="s">
        <v>286</v>
      </c>
      <c r="C14" s="14">
        <v>9.1675777828778296E-2</v>
      </c>
      <c r="D14" s="14">
        <v>9.5816680173074903E-2</v>
      </c>
      <c r="E14" s="14">
        <v>8.7894977457200693E-2</v>
      </c>
      <c r="F14" s="14"/>
      <c r="G14" s="14">
        <v>7.7515754042387794E-2</v>
      </c>
      <c r="H14" s="14">
        <v>6.6176726274550499E-2</v>
      </c>
      <c r="I14" s="14">
        <v>8.6362379559670605E-2</v>
      </c>
      <c r="J14" s="14">
        <v>8.1038676233834095E-2</v>
      </c>
      <c r="K14" s="14">
        <v>0.110030877252353</v>
      </c>
      <c r="L14" s="14">
        <v>0.122470966118938</v>
      </c>
      <c r="M14" s="14"/>
      <c r="N14" s="14">
        <v>0.104354021762972</v>
      </c>
      <c r="O14" s="14">
        <v>9.8162190905574501E-2</v>
      </c>
      <c r="P14" s="14">
        <v>8.04847966595236E-2</v>
      </c>
      <c r="Q14" s="14">
        <v>8.0797329229292003E-2</v>
      </c>
      <c r="R14" s="14"/>
      <c r="S14" s="14">
        <v>0.10342266684758999</v>
      </c>
      <c r="T14" s="14">
        <v>6.1216178431839498E-2</v>
      </c>
      <c r="U14" s="14">
        <v>0.116377416795493</v>
      </c>
      <c r="V14" s="14">
        <v>8.1155959039767203E-2</v>
      </c>
      <c r="W14" s="14">
        <v>8.7648681733723394E-2</v>
      </c>
      <c r="X14" s="14">
        <v>9.2450824457415801E-2</v>
      </c>
      <c r="Y14" s="14">
        <v>8.2548839869032706E-2</v>
      </c>
      <c r="Z14" s="14">
        <v>8.1145025086946806E-2</v>
      </c>
      <c r="AA14" s="14">
        <v>9.6107101705564704E-2</v>
      </c>
      <c r="AB14" s="14">
        <v>9.0183223854075997E-2</v>
      </c>
      <c r="AC14" s="14">
        <v>0.13315693078182</v>
      </c>
      <c r="AD14" s="14">
        <v>9.8428049141246102E-2</v>
      </c>
      <c r="AE14" s="14"/>
      <c r="AF14" s="14">
        <v>8.4769689647595195E-2</v>
      </c>
      <c r="AG14" s="14">
        <v>0.10975371334458101</v>
      </c>
      <c r="AH14" s="14">
        <v>6.0530824309314599E-2</v>
      </c>
      <c r="AI14" s="14"/>
      <c r="AJ14" s="14">
        <v>9.6498405918896898E-2</v>
      </c>
      <c r="AK14" s="14">
        <v>7.1381902475949999E-2</v>
      </c>
      <c r="AL14" s="14">
        <v>0.13791459067159401</v>
      </c>
      <c r="AM14" s="14">
        <v>0.13747259456837499</v>
      </c>
      <c r="AN14" s="14">
        <v>6.2938291935785998E-2</v>
      </c>
      <c r="AO14" s="14"/>
      <c r="AP14" s="14">
        <v>0.102649448886102</v>
      </c>
      <c r="AQ14" s="14">
        <v>6.9615168500711797E-2</v>
      </c>
      <c r="AR14" s="14">
        <v>0.12355563543529299</v>
      </c>
      <c r="AS14" s="14">
        <v>7.7054656932072002E-2</v>
      </c>
      <c r="AT14" s="14">
        <v>0.13688357031603199</v>
      </c>
      <c r="AU14" s="14"/>
      <c r="AV14" s="14" t="s">
        <v>84</v>
      </c>
      <c r="AW14" s="14">
        <v>0.10292255683232</v>
      </c>
      <c r="AX14" s="14">
        <v>9.5402990155221107E-2</v>
      </c>
      <c r="AY14" s="14">
        <v>9.2307223426991505E-2</v>
      </c>
      <c r="AZ14" s="14">
        <v>0.112212321154306</v>
      </c>
      <c r="BA14" s="14"/>
      <c r="BB14" s="14">
        <v>4.3975112374265102E-2</v>
      </c>
      <c r="BC14" s="14">
        <v>6.0318483422959E-2</v>
      </c>
      <c r="BD14" s="14">
        <v>0.191169892030466</v>
      </c>
      <c r="BE14" s="14"/>
      <c r="BF14" s="14">
        <v>8.6969841211881005E-2</v>
      </c>
    </row>
    <row r="15" spans="2:58" x14ac:dyDescent="0.35">
      <c r="B15" s="15" t="s">
        <v>249</v>
      </c>
      <c r="C15" s="14">
        <v>6.3722369336851395E-2</v>
      </c>
      <c r="D15" s="14">
        <v>5.0473819892750099E-2</v>
      </c>
      <c r="E15" s="14">
        <v>7.6873042087712395E-2</v>
      </c>
      <c r="F15" s="14"/>
      <c r="G15" s="14">
        <v>4.6283991316447302E-2</v>
      </c>
      <c r="H15" s="14">
        <v>3.2952466903261299E-2</v>
      </c>
      <c r="I15" s="14">
        <v>5.4787278907069401E-2</v>
      </c>
      <c r="J15" s="14">
        <v>7.9884327629117804E-2</v>
      </c>
      <c r="K15" s="14">
        <v>5.5021252635676497E-2</v>
      </c>
      <c r="L15" s="14">
        <v>0.100274478586726</v>
      </c>
      <c r="M15" s="14"/>
      <c r="N15" s="14">
        <v>5.3156418102690201E-2</v>
      </c>
      <c r="O15" s="14">
        <v>5.3825461728985502E-2</v>
      </c>
      <c r="P15" s="14">
        <v>9.8789347656486198E-2</v>
      </c>
      <c r="Q15" s="14">
        <v>5.5755368026394997E-2</v>
      </c>
      <c r="R15" s="14"/>
      <c r="S15" s="14">
        <v>6.3679043811461597E-2</v>
      </c>
      <c r="T15" s="14">
        <v>8.5218065204276994E-2</v>
      </c>
      <c r="U15" s="14">
        <v>7.8852895285028896E-2</v>
      </c>
      <c r="V15" s="14">
        <v>5.9532919036448799E-2</v>
      </c>
      <c r="W15" s="14">
        <v>5.3316603714989801E-2</v>
      </c>
      <c r="X15" s="14">
        <v>4.9776849700062797E-2</v>
      </c>
      <c r="Y15" s="14">
        <v>7.4010045775392996E-2</v>
      </c>
      <c r="Z15" s="14">
        <v>3.4655954466767301E-2</v>
      </c>
      <c r="AA15" s="14">
        <v>4.8610568757529303E-2</v>
      </c>
      <c r="AB15" s="14">
        <v>7.0513334608079306E-2</v>
      </c>
      <c r="AC15" s="14">
        <v>6.63247465560831E-2</v>
      </c>
      <c r="AD15" s="14">
        <v>5.09299578916644E-2</v>
      </c>
      <c r="AE15" s="14"/>
      <c r="AF15" s="14">
        <v>8.0446347874064003E-2</v>
      </c>
      <c r="AG15" s="14">
        <v>5.2557942278356098E-2</v>
      </c>
      <c r="AH15" s="14">
        <v>6.5594097255784106E-2</v>
      </c>
      <c r="AI15" s="14"/>
      <c r="AJ15" s="14">
        <v>0.110047495206161</v>
      </c>
      <c r="AK15" s="14">
        <v>2.13822936582088E-2</v>
      </c>
      <c r="AL15" s="14">
        <v>3.8540973701388197E-2</v>
      </c>
      <c r="AM15" s="14">
        <v>3.32867058950502E-2</v>
      </c>
      <c r="AN15" s="14">
        <v>7.2632025466800601E-2</v>
      </c>
      <c r="AO15" s="14"/>
      <c r="AP15" s="14">
        <v>0.121468959986766</v>
      </c>
      <c r="AQ15" s="14">
        <v>1.8305571413050999E-2</v>
      </c>
      <c r="AR15" s="14">
        <v>6.6195874374381694E-2</v>
      </c>
      <c r="AS15" s="14">
        <v>0.107636620285326</v>
      </c>
      <c r="AT15" s="14">
        <v>6.9741121268037096E-2</v>
      </c>
      <c r="AU15" s="14"/>
      <c r="AV15" s="14" t="s">
        <v>84</v>
      </c>
      <c r="AW15" s="14">
        <v>6.4924881194231801E-2</v>
      </c>
      <c r="AX15" s="14">
        <v>5.5231595519669802E-2</v>
      </c>
      <c r="AY15" s="14">
        <v>5.0865281890267101E-2</v>
      </c>
      <c r="AZ15" s="14">
        <v>8.1166856776209398E-2</v>
      </c>
      <c r="BA15" s="14"/>
      <c r="BB15" s="14">
        <v>6.3195363947063002E-2</v>
      </c>
      <c r="BC15" s="14">
        <v>0.12808870465005101</v>
      </c>
      <c r="BD15" s="14">
        <v>6.3818343566569E-2</v>
      </c>
      <c r="BE15" s="14"/>
      <c r="BF15" s="14">
        <v>9.7651234790429697E-2</v>
      </c>
    </row>
    <row r="16" spans="2:58" ht="29" x14ac:dyDescent="0.35">
      <c r="B16" s="15" t="s">
        <v>287</v>
      </c>
      <c r="C16" s="14">
        <v>0.15657580883701</v>
      </c>
      <c r="D16" s="14">
        <v>0.173148630315616</v>
      </c>
      <c r="E16" s="14">
        <v>0.14082313084513301</v>
      </c>
      <c r="F16" s="14"/>
      <c r="G16" s="14">
        <v>5.7943745066931403E-2</v>
      </c>
      <c r="H16" s="14">
        <v>8.51983623290999E-2</v>
      </c>
      <c r="I16" s="14">
        <v>0.116150705908466</v>
      </c>
      <c r="J16" s="14">
        <v>0.16700146355605999</v>
      </c>
      <c r="K16" s="14">
        <v>0.272006268230718</v>
      </c>
      <c r="L16" s="14">
        <v>0.22697050309390501</v>
      </c>
      <c r="M16" s="14"/>
      <c r="N16" s="14">
        <v>0.12855861322538401</v>
      </c>
      <c r="O16" s="14">
        <v>0.15140730328135299</v>
      </c>
      <c r="P16" s="14">
        <v>0.183294983055516</v>
      </c>
      <c r="Q16" s="14">
        <v>0.16520922612135899</v>
      </c>
      <c r="R16" s="14"/>
      <c r="S16" s="14">
        <v>9.2680205392357703E-2</v>
      </c>
      <c r="T16" s="14">
        <v>0.17388707457795999</v>
      </c>
      <c r="U16" s="14">
        <v>0.18900021036560699</v>
      </c>
      <c r="V16" s="14">
        <v>0.189159277392104</v>
      </c>
      <c r="W16" s="14">
        <v>0.19355439903219601</v>
      </c>
      <c r="X16" s="14">
        <v>0.162331639388692</v>
      </c>
      <c r="Y16" s="14">
        <v>0.170580100448291</v>
      </c>
      <c r="Z16" s="14">
        <v>0.11692297893824399</v>
      </c>
      <c r="AA16" s="14">
        <v>0.159597014510234</v>
      </c>
      <c r="AB16" s="14">
        <v>0.12564990536869</v>
      </c>
      <c r="AC16" s="14">
        <v>0.141802127169633</v>
      </c>
      <c r="AD16" s="14">
        <v>0.21436508263217499</v>
      </c>
      <c r="AE16" s="14"/>
      <c r="AF16" s="14">
        <v>0.27821307270421403</v>
      </c>
      <c r="AG16" s="14">
        <v>8.06375951192006E-2</v>
      </c>
      <c r="AH16" s="14">
        <v>0.12714489812933399</v>
      </c>
      <c r="AI16" s="14"/>
      <c r="AJ16" s="14">
        <v>0.28437001745403001</v>
      </c>
      <c r="AK16" s="14">
        <v>3.2593905406147899E-2</v>
      </c>
      <c r="AL16" s="14">
        <v>0.112705708685683</v>
      </c>
      <c r="AM16" s="14">
        <v>0.47722676076641701</v>
      </c>
      <c r="AN16" s="14">
        <v>0.15353431928182301</v>
      </c>
      <c r="AO16" s="14"/>
      <c r="AP16" s="14">
        <v>0.30030827155742001</v>
      </c>
      <c r="AQ16" s="14">
        <v>1.6541716890699401E-2</v>
      </c>
      <c r="AR16" s="14">
        <v>0.11666402871161299</v>
      </c>
      <c r="AS16" s="14">
        <v>0.35690036351355098</v>
      </c>
      <c r="AT16" s="14">
        <v>0.183685167508255</v>
      </c>
      <c r="AU16" s="14"/>
      <c r="AV16" s="14" t="s">
        <v>84</v>
      </c>
      <c r="AW16" s="14">
        <v>0.154246176862741</v>
      </c>
      <c r="AX16" s="14">
        <v>0.11398192269392</v>
      </c>
      <c r="AY16" s="14">
        <v>6.9316484289090693E-2</v>
      </c>
      <c r="AZ16" s="14">
        <v>0.16907457223389</v>
      </c>
      <c r="BA16" s="14"/>
      <c r="BB16" s="14">
        <v>2.6326307350383299E-2</v>
      </c>
      <c r="BC16" s="14">
        <v>0.403692951910682</v>
      </c>
      <c r="BD16" s="14">
        <v>0.229317594758226</v>
      </c>
      <c r="BE16" s="14"/>
      <c r="BF16" s="14">
        <v>0.23897510071184599</v>
      </c>
    </row>
    <row r="17" spans="2:58" x14ac:dyDescent="0.35">
      <c r="B17" s="15" t="s">
        <v>97</v>
      </c>
      <c r="C17" s="20">
        <v>8.2711855334524506E-2</v>
      </c>
      <c r="D17" s="20">
        <v>6.99913534463701E-2</v>
      </c>
      <c r="E17" s="20">
        <v>9.5401953165312497E-2</v>
      </c>
      <c r="F17" s="20"/>
      <c r="G17" s="20">
        <v>0.10936400497059801</v>
      </c>
      <c r="H17" s="20">
        <v>6.0827810420399697E-2</v>
      </c>
      <c r="I17" s="20">
        <v>7.6389040428211499E-2</v>
      </c>
      <c r="J17" s="20">
        <v>8.08505080133851E-2</v>
      </c>
      <c r="K17" s="20">
        <v>0.107506902867222</v>
      </c>
      <c r="L17" s="20">
        <v>7.2751656340807797E-2</v>
      </c>
      <c r="M17" s="20"/>
      <c r="N17" s="20">
        <v>5.9145060768491298E-2</v>
      </c>
      <c r="O17" s="20">
        <v>7.6156488274355005E-2</v>
      </c>
      <c r="P17" s="20">
        <v>8.1759962186309001E-2</v>
      </c>
      <c r="Q17" s="20">
        <v>0.115361157548381</v>
      </c>
      <c r="R17" s="20"/>
      <c r="S17" s="20">
        <v>6.7840157464833101E-2</v>
      </c>
      <c r="T17" s="20">
        <v>8.0146018002816705E-2</v>
      </c>
      <c r="U17" s="20">
        <v>7.3731335137418599E-2</v>
      </c>
      <c r="V17" s="20">
        <v>0.12629012765146999</v>
      </c>
      <c r="W17" s="20">
        <v>5.3011208976727897E-2</v>
      </c>
      <c r="X17" s="20">
        <v>7.5644568135447496E-2</v>
      </c>
      <c r="Y17" s="20">
        <v>9.1256164386610703E-2</v>
      </c>
      <c r="Z17" s="20">
        <v>7.0376486952655096E-2</v>
      </c>
      <c r="AA17" s="20">
        <v>6.0406868316058002E-2</v>
      </c>
      <c r="AB17" s="20">
        <v>0.12463190764319899</v>
      </c>
      <c r="AC17" s="20">
        <v>7.3070918238890795E-2</v>
      </c>
      <c r="AD17" s="20">
        <v>0.112967771936674</v>
      </c>
      <c r="AE17" s="20"/>
      <c r="AF17" s="20">
        <v>7.3081863307789499E-2</v>
      </c>
      <c r="AG17" s="20">
        <v>6.8195775570113401E-2</v>
      </c>
      <c r="AH17" s="20">
        <v>0.123350123112282</v>
      </c>
      <c r="AI17" s="20"/>
      <c r="AJ17" s="20">
        <v>6.5811980678285698E-2</v>
      </c>
      <c r="AK17" s="20">
        <v>6.0138101568480998E-2</v>
      </c>
      <c r="AL17" s="20">
        <v>9.6464341964327793E-2</v>
      </c>
      <c r="AM17" s="20">
        <v>7.5537811181307493E-2</v>
      </c>
      <c r="AN17" s="20">
        <v>0.13997240638081501</v>
      </c>
      <c r="AO17" s="20"/>
      <c r="AP17" s="20">
        <v>8.0248890463730904E-2</v>
      </c>
      <c r="AQ17" s="20">
        <v>5.1433167567176599E-2</v>
      </c>
      <c r="AR17" s="20">
        <v>0.104788008199796</v>
      </c>
      <c r="AS17" s="20">
        <v>4.8723835163146399E-2</v>
      </c>
      <c r="AT17" s="20">
        <v>0.16680319176002101</v>
      </c>
      <c r="AU17" s="20"/>
      <c r="AV17" s="20" t="s">
        <v>84</v>
      </c>
      <c r="AW17" s="20">
        <v>7.8941139499783305E-2</v>
      </c>
      <c r="AX17" s="20">
        <v>5.50335696767527E-2</v>
      </c>
      <c r="AY17" s="20">
        <v>6.9678461725833099E-2</v>
      </c>
      <c r="AZ17" s="20">
        <v>0</v>
      </c>
      <c r="BA17" s="20"/>
      <c r="BB17" s="20">
        <v>5.5739387608887303E-2</v>
      </c>
      <c r="BC17" s="20">
        <v>4.1145423572417399E-2</v>
      </c>
      <c r="BD17" s="20">
        <v>0.13079107023900999</v>
      </c>
      <c r="BE17" s="20"/>
      <c r="BF17" s="20">
        <v>6.6308787381235607E-2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J18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10" width="20.6328125" customWidth="1"/>
  </cols>
  <sheetData>
    <row r="2" spans="2:10" ht="40" customHeight="1" x14ac:dyDescent="0.35">
      <c r="D2" s="30" t="s">
        <v>301</v>
      </c>
      <c r="E2" s="27"/>
      <c r="F2" s="27"/>
      <c r="G2" s="27"/>
      <c r="H2" s="27"/>
      <c r="I2" s="27"/>
      <c r="J2" s="27"/>
    </row>
    <row r="6" spans="2:10" ht="50" customHeight="1" x14ac:dyDescent="0.35">
      <c r="B6" s="17" t="s">
        <v>15</v>
      </c>
      <c r="C6" s="17" t="s">
        <v>290</v>
      </c>
      <c r="D6" s="17" t="s">
        <v>291</v>
      </c>
      <c r="E6" s="17" t="s">
        <v>292</v>
      </c>
      <c r="F6" s="17" t="s">
        <v>293</v>
      </c>
      <c r="G6" s="17" t="s">
        <v>294</v>
      </c>
      <c r="H6" s="17" t="s">
        <v>295</v>
      </c>
      <c r="I6" s="17" t="s">
        <v>296</v>
      </c>
    </row>
    <row r="7" spans="2:10" x14ac:dyDescent="0.35">
      <c r="B7" s="15" t="s">
        <v>297</v>
      </c>
      <c r="C7" s="14">
        <v>0.21410200111060401</v>
      </c>
      <c r="D7" s="14">
        <v>0.19190967383073501</v>
      </c>
      <c r="E7" s="14">
        <v>0.16767922614097899</v>
      </c>
      <c r="F7" s="14">
        <v>0.13151673501730299</v>
      </c>
      <c r="G7" s="14">
        <v>0.18137861522867901</v>
      </c>
      <c r="H7" s="14">
        <v>0.15035005541802501</v>
      </c>
      <c r="I7" s="14">
        <v>0.14324457981885</v>
      </c>
    </row>
    <row r="8" spans="2:10" ht="29" x14ac:dyDescent="0.35">
      <c r="B8" s="15" t="s">
        <v>298</v>
      </c>
      <c r="C8" s="14">
        <v>0.106312123668341</v>
      </c>
      <c r="D8" s="14">
        <v>0.104598609885063</v>
      </c>
      <c r="E8" s="14">
        <v>0.141693727448784</v>
      </c>
      <c r="F8" s="14">
        <v>9.96176967034655E-2</v>
      </c>
      <c r="G8" s="14">
        <v>0.175387198472435</v>
      </c>
      <c r="H8" s="14">
        <v>0.13894255195552899</v>
      </c>
      <c r="I8" s="14">
        <v>0.17468075603851599</v>
      </c>
    </row>
    <row r="9" spans="2:10" x14ac:dyDescent="0.35">
      <c r="B9" s="15" t="s">
        <v>299</v>
      </c>
      <c r="C9" s="14">
        <v>0.35089216721783101</v>
      </c>
      <c r="D9" s="14">
        <v>0.38721977027479598</v>
      </c>
      <c r="E9" s="14">
        <v>0.28748831001069303</v>
      </c>
      <c r="F9" s="14">
        <v>0.39974108286569499</v>
      </c>
      <c r="G9" s="14">
        <v>0.23240296055085899</v>
      </c>
      <c r="H9" s="14">
        <v>0.212726088904929</v>
      </c>
      <c r="I9" s="14">
        <v>0.229042525805497</v>
      </c>
    </row>
    <row r="10" spans="2:10" ht="29" x14ac:dyDescent="0.35">
      <c r="B10" s="15" t="s">
        <v>300</v>
      </c>
      <c r="C10" s="14">
        <v>0.22436654129427999</v>
      </c>
      <c r="D10" s="14">
        <v>0.228658033346818</v>
      </c>
      <c r="E10" s="14">
        <v>0.28070366043197797</v>
      </c>
      <c r="F10" s="14">
        <v>0.24455803185307501</v>
      </c>
      <c r="G10" s="14">
        <v>0.28209656484221102</v>
      </c>
      <c r="H10" s="14">
        <v>0.35529397284714398</v>
      </c>
      <c r="I10" s="14">
        <v>0.28571277148785201</v>
      </c>
    </row>
    <row r="11" spans="2:10" x14ac:dyDescent="0.35">
      <c r="B11" s="15" t="s">
        <v>97</v>
      </c>
      <c r="C11" s="14">
        <v>0.104327166708943</v>
      </c>
      <c r="D11" s="14">
        <v>8.7613912662587903E-2</v>
      </c>
      <c r="E11" s="14">
        <v>0.122435075967566</v>
      </c>
      <c r="F11" s="14">
        <v>0.124566453560463</v>
      </c>
      <c r="G11" s="14">
        <v>0.12873466090581701</v>
      </c>
      <c r="H11" s="14">
        <v>0.14268733087437299</v>
      </c>
      <c r="I11" s="14">
        <v>0.167319366849285</v>
      </c>
    </row>
    <row r="12" spans="2:10" x14ac:dyDescent="0.35">
      <c r="B12" s="16"/>
      <c r="C12" s="16"/>
      <c r="D12" s="16"/>
      <c r="E12" s="16"/>
      <c r="F12" s="16"/>
      <c r="G12" s="16"/>
      <c r="H12" s="16"/>
      <c r="I12" s="16"/>
    </row>
    <row r="13" spans="2:10" x14ac:dyDescent="0.35">
      <c r="B13" t="s">
        <v>80</v>
      </c>
    </row>
    <row r="14" spans="2:10" x14ac:dyDescent="0.35">
      <c r="B14" t="s">
        <v>81</v>
      </c>
    </row>
    <row r="18" spans="2:2" x14ac:dyDescent="0.35">
      <c r="B18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BF18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302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297</v>
      </c>
      <c r="C9" s="14">
        <v>0.21410200111060401</v>
      </c>
      <c r="D9" s="14">
        <v>0.23538925366215699</v>
      </c>
      <c r="E9" s="14">
        <v>0.193906539694647</v>
      </c>
      <c r="F9" s="14"/>
      <c r="G9" s="14">
        <v>0.103076234676234</v>
      </c>
      <c r="H9" s="14">
        <v>0.138886434732714</v>
      </c>
      <c r="I9" s="14">
        <v>0.15204215612644301</v>
      </c>
      <c r="J9" s="14">
        <v>0.17824742873197599</v>
      </c>
      <c r="K9" s="14">
        <v>0.31217205052839198</v>
      </c>
      <c r="L9" s="14">
        <v>0.36283652258817101</v>
      </c>
      <c r="M9" s="14"/>
      <c r="N9" s="14">
        <v>0.233271364123461</v>
      </c>
      <c r="O9" s="14">
        <v>0.201012676022125</v>
      </c>
      <c r="P9" s="14">
        <v>0.20721061603527399</v>
      </c>
      <c r="Q9" s="14">
        <v>0.21287596807710099</v>
      </c>
      <c r="R9" s="14"/>
      <c r="S9" s="14">
        <v>0.22554182347177201</v>
      </c>
      <c r="T9" s="14">
        <v>0.216494870251701</v>
      </c>
      <c r="U9" s="14">
        <v>0.26584996934296401</v>
      </c>
      <c r="V9" s="14">
        <v>0.304046727364776</v>
      </c>
      <c r="W9" s="14">
        <v>0.23597657833875799</v>
      </c>
      <c r="X9" s="14">
        <v>0.233274495428304</v>
      </c>
      <c r="Y9" s="14">
        <v>0.18747020084954599</v>
      </c>
      <c r="Z9" s="14">
        <v>8.4044938821015006E-2</v>
      </c>
      <c r="AA9" s="14">
        <v>0.16212674235487001</v>
      </c>
      <c r="AB9" s="14">
        <v>0.15967152303944801</v>
      </c>
      <c r="AC9" s="14">
        <v>0.21034009022665801</v>
      </c>
      <c r="AD9" s="14">
        <v>0.237348640739177</v>
      </c>
      <c r="AE9" s="14"/>
      <c r="AF9" s="14">
        <v>0.33445688269104901</v>
      </c>
      <c r="AG9" s="14">
        <v>0.15922237543890999</v>
      </c>
      <c r="AH9" s="14">
        <v>0.14696936212813599</v>
      </c>
      <c r="AI9" s="14"/>
      <c r="AJ9" s="14">
        <v>0.45903502446120797</v>
      </c>
      <c r="AK9" s="14">
        <v>5.0438375957618603E-2</v>
      </c>
      <c r="AL9" s="14">
        <v>0.137476230209018</v>
      </c>
      <c r="AM9" s="14">
        <v>0.104296214232751</v>
      </c>
      <c r="AN9" s="14">
        <v>0.15717902954193799</v>
      </c>
      <c r="AO9" s="14"/>
      <c r="AP9" s="14">
        <v>0.66486768110462702</v>
      </c>
      <c r="AQ9" s="14">
        <v>4.8178599233965697E-2</v>
      </c>
      <c r="AR9" s="14">
        <v>0.125051442059462</v>
      </c>
      <c r="AS9" s="14">
        <v>0.29948845380300798</v>
      </c>
      <c r="AT9" s="14">
        <v>0.17185816715059901</v>
      </c>
      <c r="AU9" s="14"/>
      <c r="AV9" s="14" t="s">
        <v>84</v>
      </c>
      <c r="AW9" s="14">
        <v>0.16618805339647499</v>
      </c>
      <c r="AX9" s="14">
        <v>0.176293806156226</v>
      </c>
      <c r="AY9" s="14">
        <v>0.217468976395048</v>
      </c>
      <c r="AZ9" s="14">
        <v>0.16872347310983499</v>
      </c>
      <c r="BA9" s="14"/>
      <c r="BB9" s="14">
        <v>9.2891242473072094E-2</v>
      </c>
      <c r="BC9" s="14">
        <v>0.38428948090370102</v>
      </c>
      <c r="BD9" s="14">
        <v>0.26506776567692703</v>
      </c>
      <c r="BE9" s="14"/>
      <c r="BF9" s="14">
        <v>0.249115867871887</v>
      </c>
    </row>
    <row r="10" spans="2:58" ht="29" x14ac:dyDescent="0.35">
      <c r="B10" s="15" t="s">
        <v>298</v>
      </c>
      <c r="C10" s="14">
        <v>0.106312123668341</v>
      </c>
      <c r="D10" s="14">
        <v>0.123994965279612</v>
      </c>
      <c r="E10" s="14">
        <v>8.9324972391899099E-2</v>
      </c>
      <c r="F10" s="14"/>
      <c r="G10" s="14">
        <v>0.117143571389797</v>
      </c>
      <c r="H10" s="14">
        <v>0.15357183374313499</v>
      </c>
      <c r="I10" s="14">
        <v>9.5134051071939299E-2</v>
      </c>
      <c r="J10" s="14">
        <v>0.100336901603278</v>
      </c>
      <c r="K10" s="14">
        <v>8.2364698010548701E-2</v>
      </c>
      <c r="L10" s="14">
        <v>9.0745984212296293E-2</v>
      </c>
      <c r="M10" s="14"/>
      <c r="N10" s="14">
        <v>0.118097872441673</v>
      </c>
      <c r="O10" s="14">
        <v>9.9750658608103102E-2</v>
      </c>
      <c r="P10" s="14">
        <v>0.11156875783670001</v>
      </c>
      <c r="Q10" s="14">
        <v>9.5784796579710493E-2</v>
      </c>
      <c r="R10" s="14"/>
      <c r="S10" s="14">
        <v>0.13856381790497899</v>
      </c>
      <c r="T10" s="14">
        <v>0.117115064169852</v>
      </c>
      <c r="U10" s="14">
        <v>9.0129952787575504E-2</v>
      </c>
      <c r="V10" s="14">
        <v>8.13175133912582E-2</v>
      </c>
      <c r="W10" s="14">
        <v>0.113076859133032</v>
      </c>
      <c r="X10" s="14">
        <v>0.119853464665911</v>
      </c>
      <c r="Y10" s="14">
        <v>0.106002397514341</v>
      </c>
      <c r="Z10" s="14">
        <v>0.14340746670918</v>
      </c>
      <c r="AA10" s="14">
        <v>8.3111676654216898E-2</v>
      </c>
      <c r="AB10" s="14">
        <v>7.0069227680467694E-2</v>
      </c>
      <c r="AC10" s="14">
        <v>9.4791491086807497E-2</v>
      </c>
      <c r="AD10" s="14">
        <v>0.13536245951869399</v>
      </c>
      <c r="AE10" s="14"/>
      <c r="AF10" s="14">
        <v>9.0168714300560102E-2</v>
      </c>
      <c r="AG10" s="14">
        <v>0.123767376360313</v>
      </c>
      <c r="AH10" s="14">
        <v>0.12418201416458099</v>
      </c>
      <c r="AI10" s="14"/>
      <c r="AJ10" s="14">
        <v>0.110557246471155</v>
      </c>
      <c r="AK10" s="14">
        <v>0.106327618563847</v>
      </c>
      <c r="AL10" s="14">
        <v>0.19335583993556199</v>
      </c>
      <c r="AM10" s="14">
        <v>3.1801960849776399E-2</v>
      </c>
      <c r="AN10" s="14">
        <v>8.9145233928762793E-2</v>
      </c>
      <c r="AO10" s="14"/>
      <c r="AP10" s="14">
        <v>0.105973129773831</v>
      </c>
      <c r="AQ10" s="14">
        <v>0.12598588266858299</v>
      </c>
      <c r="AR10" s="14">
        <v>0.183147323542659</v>
      </c>
      <c r="AS10" s="14">
        <v>6.5897996542780404E-2</v>
      </c>
      <c r="AT10" s="14">
        <v>0.10100517469028999</v>
      </c>
      <c r="AU10" s="14"/>
      <c r="AV10" s="14" t="s">
        <v>84</v>
      </c>
      <c r="AW10" s="14">
        <v>0.103763245775761</v>
      </c>
      <c r="AX10" s="14">
        <v>0.114885033930841</v>
      </c>
      <c r="AY10" s="14">
        <v>0.13220240402021599</v>
      </c>
      <c r="AZ10" s="14">
        <v>0.117473387000555</v>
      </c>
      <c r="BA10" s="14"/>
      <c r="BB10" s="14">
        <v>0.166457836137546</v>
      </c>
      <c r="BC10" s="14">
        <v>5.2134167909281701E-2</v>
      </c>
      <c r="BD10" s="14">
        <v>0.13108842867826401</v>
      </c>
      <c r="BE10" s="14"/>
      <c r="BF10" s="14">
        <v>0.11235514113711099</v>
      </c>
    </row>
    <row r="11" spans="2:58" x14ac:dyDescent="0.35">
      <c r="B11" s="15" t="s">
        <v>299</v>
      </c>
      <c r="C11" s="14">
        <v>0.35089216721783101</v>
      </c>
      <c r="D11" s="14">
        <v>0.36183166605377098</v>
      </c>
      <c r="E11" s="14">
        <v>0.34030674180532899</v>
      </c>
      <c r="F11" s="14"/>
      <c r="G11" s="14">
        <v>0.38213949597782498</v>
      </c>
      <c r="H11" s="14">
        <v>0.45424226262478601</v>
      </c>
      <c r="I11" s="14">
        <v>0.40556329303146899</v>
      </c>
      <c r="J11" s="14">
        <v>0.37463817595640603</v>
      </c>
      <c r="K11" s="14">
        <v>0.25939423359019997</v>
      </c>
      <c r="L11" s="14">
        <v>0.24382673659697299</v>
      </c>
      <c r="M11" s="14"/>
      <c r="N11" s="14">
        <v>0.37366347715468801</v>
      </c>
      <c r="O11" s="14">
        <v>0.37706806748951199</v>
      </c>
      <c r="P11" s="14">
        <v>0.320825203469502</v>
      </c>
      <c r="Q11" s="14">
        <v>0.32608769833557</v>
      </c>
      <c r="R11" s="14"/>
      <c r="S11" s="14">
        <v>0.35810827081768198</v>
      </c>
      <c r="T11" s="14">
        <v>0.31850478916735397</v>
      </c>
      <c r="U11" s="14">
        <v>0.28990237482855402</v>
      </c>
      <c r="V11" s="14">
        <v>0.28863264209311901</v>
      </c>
      <c r="W11" s="14">
        <v>0.33247594181989598</v>
      </c>
      <c r="X11" s="14">
        <v>0.38045969392599499</v>
      </c>
      <c r="Y11" s="14">
        <v>0.32796793037885102</v>
      </c>
      <c r="Z11" s="14">
        <v>0.43662620471868702</v>
      </c>
      <c r="AA11" s="14">
        <v>0.44879837245830201</v>
      </c>
      <c r="AB11" s="14">
        <v>0.37621845293004202</v>
      </c>
      <c r="AC11" s="14">
        <v>0.39238976010965798</v>
      </c>
      <c r="AD11" s="14">
        <v>0.203717954063381</v>
      </c>
      <c r="AE11" s="14"/>
      <c r="AF11" s="14">
        <v>0.22148909800602501</v>
      </c>
      <c r="AG11" s="14">
        <v>0.45762586326948301</v>
      </c>
      <c r="AH11" s="14">
        <v>0.34604107671335699</v>
      </c>
      <c r="AI11" s="14"/>
      <c r="AJ11" s="14">
        <v>0.135968107890415</v>
      </c>
      <c r="AK11" s="14">
        <v>0.64021939715458398</v>
      </c>
      <c r="AL11" s="14">
        <v>0.36385097112193798</v>
      </c>
      <c r="AM11" s="14">
        <v>0.20946746137624001</v>
      </c>
      <c r="AN11" s="14">
        <v>0.27851500570568499</v>
      </c>
      <c r="AO11" s="14"/>
      <c r="AP11" s="14">
        <v>6.3230454998585997E-2</v>
      </c>
      <c r="AQ11" s="14">
        <v>0.66728677487215005</v>
      </c>
      <c r="AR11" s="14">
        <v>0.31012312790170998</v>
      </c>
      <c r="AS11" s="14">
        <v>9.6274747250121903E-2</v>
      </c>
      <c r="AT11" s="14">
        <v>9.8398023930851494E-2</v>
      </c>
      <c r="AU11" s="14"/>
      <c r="AV11" s="14" t="s">
        <v>84</v>
      </c>
      <c r="AW11" s="14">
        <v>0.369906145750038</v>
      </c>
      <c r="AX11" s="14">
        <v>0.41681132808650001</v>
      </c>
      <c r="AY11" s="14">
        <v>0.40169976226422999</v>
      </c>
      <c r="AZ11" s="14">
        <v>0.383249853661771</v>
      </c>
      <c r="BA11" s="14"/>
      <c r="BB11" s="14">
        <v>0.50736936230042595</v>
      </c>
      <c r="BC11" s="14">
        <v>6.5879394584617001E-2</v>
      </c>
      <c r="BD11" s="14">
        <v>8.1019544148305506E-2</v>
      </c>
      <c r="BE11" s="14"/>
      <c r="BF11" s="14">
        <v>0.212382961822811</v>
      </c>
    </row>
    <row r="12" spans="2:58" ht="29" x14ac:dyDescent="0.35">
      <c r="B12" s="15" t="s">
        <v>300</v>
      </c>
      <c r="C12" s="14">
        <v>0.22436654129427999</v>
      </c>
      <c r="D12" s="14">
        <v>0.207629868321734</v>
      </c>
      <c r="E12" s="14">
        <v>0.23936980510632599</v>
      </c>
      <c r="F12" s="14"/>
      <c r="G12" s="14">
        <v>0.23656244901955001</v>
      </c>
      <c r="H12" s="14">
        <v>0.17179727362439401</v>
      </c>
      <c r="I12" s="14">
        <v>0.24218220638462801</v>
      </c>
      <c r="J12" s="14">
        <v>0.24986272360343501</v>
      </c>
      <c r="K12" s="14">
        <v>0.244467483772597</v>
      </c>
      <c r="L12" s="14">
        <v>0.210208178959466</v>
      </c>
      <c r="M12" s="14"/>
      <c r="N12" s="14">
        <v>0.191073677292108</v>
      </c>
      <c r="O12" s="14">
        <v>0.228174134976562</v>
      </c>
      <c r="P12" s="14">
        <v>0.248669886828875</v>
      </c>
      <c r="Q12" s="14">
        <v>0.23268125930508499</v>
      </c>
      <c r="R12" s="14"/>
      <c r="S12" s="14">
        <v>0.16937246222340099</v>
      </c>
      <c r="T12" s="14">
        <v>0.23719516308348801</v>
      </c>
      <c r="U12" s="14">
        <v>0.24960093465928301</v>
      </c>
      <c r="V12" s="14">
        <v>0.22145038677586201</v>
      </c>
      <c r="W12" s="14">
        <v>0.224592260149129</v>
      </c>
      <c r="X12" s="14">
        <v>0.180195028012688</v>
      </c>
      <c r="Y12" s="14">
        <v>0.25457735478073301</v>
      </c>
      <c r="Z12" s="14">
        <v>0.21848979400038701</v>
      </c>
      <c r="AA12" s="14">
        <v>0.2236843128207</v>
      </c>
      <c r="AB12" s="14">
        <v>0.26925519643008999</v>
      </c>
      <c r="AC12" s="14">
        <v>0.23606365850154101</v>
      </c>
      <c r="AD12" s="14">
        <v>0.27502987099341297</v>
      </c>
      <c r="AE12" s="14"/>
      <c r="AF12" s="14">
        <v>0.27303188735435702</v>
      </c>
      <c r="AG12" s="14">
        <v>0.17818276100369401</v>
      </c>
      <c r="AH12" s="14">
        <v>0.20869295467492099</v>
      </c>
      <c r="AI12" s="14"/>
      <c r="AJ12" s="14">
        <v>0.22051048674682699</v>
      </c>
      <c r="AK12" s="14">
        <v>0.131118229173142</v>
      </c>
      <c r="AL12" s="14">
        <v>0.21453332535710801</v>
      </c>
      <c r="AM12" s="14">
        <v>0.55288170963844896</v>
      </c>
      <c r="AN12" s="14">
        <v>0.25909622645448999</v>
      </c>
      <c r="AO12" s="14"/>
      <c r="AP12" s="14">
        <v>0.110208363351567</v>
      </c>
      <c r="AQ12" s="14">
        <v>8.0146530801819396E-2</v>
      </c>
      <c r="AR12" s="14">
        <v>0.26816871624240901</v>
      </c>
      <c r="AS12" s="14">
        <v>0.47794737504017998</v>
      </c>
      <c r="AT12" s="14">
        <v>0.32728030102775502</v>
      </c>
      <c r="AU12" s="14"/>
      <c r="AV12" s="14" t="s">
        <v>84</v>
      </c>
      <c r="AW12" s="14">
        <v>0.23434018075715701</v>
      </c>
      <c r="AX12" s="14">
        <v>0.19095463382238001</v>
      </c>
      <c r="AY12" s="14">
        <v>0.20674772381040599</v>
      </c>
      <c r="AZ12" s="14">
        <v>0.24933757409117599</v>
      </c>
      <c r="BA12" s="14"/>
      <c r="BB12" s="14">
        <v>0.117600106281009</v>
      </c>
      <c r="BC12" s="14">
        <v>0.45036795751966902</v>
      </c>
      <c r="BD12" s="14">
        <v>0.36047172661312699</v>
      </c>
      <c r="BE12" s="14"/>
      <c r="BF12" s="14">
        <v>0.31991783066081297</v>
      </c>
    </row>
    <row r="13" spans="2:58" x14ac:dyDescent="0.35">
      <c r="B13" s="15" t="s">
        <v>97</v>
      </c>
      <c r="C13" s="20">
        <v>0.104327166708943</v>
      </c>
      <c r="D13" s="20">
        <v>7.1154246682725394E-2</v>
      </c>
      <c r="E13" s="20">
        <v>0.137091941001799</v>
      </c>
      <c r="F13" s="20"/>
      <c r="G13" s="20">
        <v>0.161078248936595</v>
      </c>
      <c r="H13" s="20">
        <v>8.1502195274971198E-2</v>
      </c>
      <c r="I13" s="20">
        <v>0.10507829338552099</v>
      </c>
      <c r="J13" s="20">
        <v>9.6914770104905304E-2</v>
      </c>
      <c r="K13" s="20">
        <v>0.101601534098262</v>
      </c>
      <c r="L13" s="20">
        <v>9.2382577643093905E-2</v>
      </c>
      <c r="M13" s="20"/>
      <c r="N13" s="20">
        <v>8.3893608988068996E-2</v>
      </c>
      <c r="O13" s="20">
        <v>9.3994462903697201E-2</v>
      </c>
      <c r="P13" s="20">
        <v>0.11172553582965</v>
      </c>
      <c r="Q13" s="20">
        <v>0.13257027770253399</v>
      </c>
      <c r="R13" s="20"/>
      <c r="S13" s="20">
        <v>0.108413625582166</v>
      </c>
      <c r="T13" s="20">
        <v>0.11069011332760501</v>
      </c>
      <c r="U13" s="20">
        <v>0.10451676838162299</v>
      </c>
      <c r="V13" s="20">
        <v>0.104552730374985</v>
      </c>
      <c r="W13" s="20">
        <v>9.3878360559184706E-2</v>
      </c>
      <c r="X13" s="20">
        <v>8.6217317967102997E-2</v>
      </c>
      <c r="Y13" s="20">
        <v>0.123982116476529</v>
      </c>
      <c r="Z13" s="20">
        <v>0.117431595750732</v>
      </c>
      <c r="AA13" s="20">
        <v>8.2278895711911298E-2</v>
      </c>
      <c r="AB13" s="20">
        <v>0.124785599919953</v>
      </c>
      <c r="AC13" s="20">
        <v>6.6415000075335906E-2</v>
      </c>
      <c r="AD13" s="20">
        <v>0.14854107468533501</v>
      </c>
      <c r="AE13" s="20"/>
      <c r="AF13" s="20">
        <v>8.0853417648008505E-2</v>
      </c>
      <c r="AG13" s="20">
        <v>8.1201623927600303E-2</v>
      </c>
      <c r="AH13" s="20">
        <v>0.174114592319005</v>
      </c>
      <c r="AI13" s="20"/>
      <c r="AJ13" s="20">
        <v>7.3929134430395393E-2</v>
      </c>
      <c r="AK13" s="20">
        <v>7.1896379150808598E-2</v>
      </c>
      <c r="AL13" s="20">
        <v>9.0783633376373601E-2</v>
      </c>
      <c r="AM13" s="20">
        <v>0.10155265390278399</v>
      </c>
      <c r="AN13" s="20">
        <v>0.216064504369124</v>
      </c>
      <c r="AO13" s="20"/>
      <c r="AP13" s="20">
        <v>5.5720370771389201E-2</v>
      </c>
      <c r="AQ13" s="20">
        <v>7.8402212423481707E-2</v>
      </c>
      <c r="AR13" s="20">
        <v>0.11350939025376</v>
      </c>
      <c r="AS13" s="20">
        <v>6.0391427363909497E-2</v>
      </c>
      <c r="AT13" s="20">
        <v>0.30145833320050502</v>
      </c>
      <c r="AU13" s="20"/>
      <c r="AV13" s="20" t="s">
        <v>84</v>
      </c>
      <c r="AW13" s="20">
        <v>0.12580237432056901</v>
      </c>
      <c r="AX13" s="20">
        <v>0.10105519800405199</v>
      </c>
      <c r="AY13" s="20">
        <v>4.1881133510099901E-2</v>
      </c>
      <c r="AZ13" s="20">
        <v>8.1215712136662496E-2</v>
      </c>
      <c r="BA13" s="20"/>
      <c r="BB13" s="20">
        <v>0.11568145280794601</v>
      </c>
      <c r="BC13" s="20">
        <v>4.73289990827305E-2</v>
      </c>
      <c r="BD13" s="20">
        <v>0.162352534883377</v>
      </c>
      <c r="BE13" s="20"/>
      <c r="BF13" s="20">
        <v>0.106228198507379</v>
      </c>
    </row>
    <row r="14" spans="2:58" x14ac:dyDescent="0.35">
      <c r="B14" s="16"/>
    </row>
    <row r="15" spans="2:58" x14ac:dyDescent="0.35">
      <c r="B15" t="s">
        <v>80</v>
      </c>
    </row>
    <row r="16" spans="2:58" x14ac:dyDescent="0.35">
      <c r="B16" t="s">
        <v>81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BF18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303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297</v>
      </c>
      <c r="C9" s="14">
        <v>0.19190967383073501</v>
      </c>
      <c r="D9" s="14">
        <v>0.20450788623909999</v>
      </c>
      <c r="E9" s="14">
        <v>0.18015012691221899</v>
      </c>
      <c r="F9" s="14"/>
      <c r="G9" s="14">
        <v>0.118090608305984</v>
      </c>
      <c r="H9" s="14">
        <v>0.13338055136773599</v>
      </c>
      <c r="I9" s="14">
        <v>0.137630105371749</v>
      </c>
      <c r="J9" s="14">
        <v>0.15069322033837201</v>
      </c>
      <c r="K9" s="14">
        <v>0.27214693473573098</v>
      </c>
      <c r="L9" s="14">
        <v>0.31236118856842399</v>
      </c>
      <c r="M9" s="14"/>
      <c r="N9" s="14">
        <v>0.21403216648013501</v>
      </c>
      <c r="O9" s="14">
        <v>0.17990871836803299</v>
      </c>
      <c r="P9" s="14">
        <v>0.18252486259307801</v>
      </c>
      <c r="Q9" s="14">
        <v>0.190156167861981</v>
      </c>
      <c r="R9" s="14"/>
      <c r="S9" s="14">
        <v>0.172258813845727</v>
      </c>
      <c r="T9" s="14">
        <v>0.208845607009183</v>
      </c>
      <c r="U9" s="14">
        <v>0.21332014119939399</v>
      </c>
      <c r="V9" s="14">
        <v>0.250006164880127</v>
      </c>
      <c r="W9" s="14">
        <v>0.22219520285552799</v>
      </c>
      <c r="X9" s="14">
        <v>0.22044254105414199</v>
      </c>
      <c r="Y9" s="14">
        <v>0.16906866800926601</v>
      </c>
      <c r="Z9" s="14">
        <v>9.4590686601253304E-2</v>
      </c>
      <c r="AA9" s="14">
        <v>0.15283530525283701</v>
      </c>
      <c r="AB9" s="14">
        <v>0.14442995063059499</v>
      </c>
      <c r="AC9" s="14">
        <v>0.20048174363589</v>
      </c>
      <c r="AD9" s="14">
        <v>0.28443195292558698</v>
      </c>
      <c r="AE9" s="14"/>
      <c r="AF9" s="14">
        <v>0.28497136482851798</v>
      </c>
      <c r="AG9" s="14">
        <v>0.150591659128091</v>
      </c>
      <c r="AH9" s="14">
        <v>0.128253825565699</v>
      </c>
      <c r="AI9" s="14"/>
      <c r="AJ9" s="14">
        <v>0.40729993110083701</v>
      </c>
      <c r="AK9" s="14">
        <v>5.2212289948690899E-2</v>
      </c>
      <c r="AL9" s="14">
        <v>0.127549057599669</v>
      </c>
      <c r="AM9" s="14">
        <v>0.105691496430877</v>
      </c>
      <c r="AN9" s="14">
        <v>0.12030812679563301</v>
      </c>
      <c r="AO9" s="14"/>
      <c r="AP9" s="14">
        <v>0.58508845287200595</v>
      </c>
      <c r="AQ9" s="14">
        <v>5.0786095957899603E-2</v>
      </c>
      <c r="AR9" s="14">
        <v>7.7377415587544296E-2</v>
      </c>
      <c r="AS9" s="14">
        <v>0.27346534903199099</v>
      </c>
      <c r="AT9" s="14">
        <v>0.148546706090597</v>
      </c>
      <c r="AU9" s="14"/>
      <c r="AV9" s="14" t="s">
        <v>84</v>
      </c>
      <c r="AW9" s="14">
        <v>0.16449985788180599</v>
      </c>
      <c r="AX9" s="14">
        <v>0.152160590432147</v>
      </c>
      <c r="AY9" s="14">
        <v>0.18965922857519399</v>
      </c>
      <c r="AZ9" s="14">
        <v>0.13515870685777501</v>
      </c>
      <c r="BA9" s="14"/>
      <c r="BB9" s="14">
        <v>9.0781452731807502E-2</v>
      </c>
      <c r="BC9" s="14">
        <v>0.34088939102035198</v>
      </c>
      <c r="BD9" s="14">
        <v>0.22559803115747801</v>
      </c>
      <c r="BE9" s="14"/>
      <c r="BF9" s="14">
        <v>0.211958738630495</v>
      </c>
    </row>
    <row r="10" spans="2:58" ht="29" x14ac:dyDescent="0.35">
      <c r="B10" s="15" t="s">
        <v>298</v>
      </c>
      <c r="C10" s="14">
        <v>0.104598609885063</v>
      </c>
      <c r="D10" s="14">
        <v>0.120705661016762</v>
      </c>
      <c r="E10" s="14">
        <v>8.9148168144185996E-2</v>
      </c>
      <c r="F10" s="14"/>
      <c r="G10" s="14">
        <v>0.12216574629055001</v>
      </c>
      <c r="H10" s="14">
        <v>0.101358655288597</v>
      </c>
      <c r="I10" s="14">
        <v>0.111847382094066</v>
      </c>
      <c r="J10" s="14">
        <v>9.2707434690907406E-2</v>
      </c>
      <c r="K10" s="14">
        <v>9.6973207938795603E-2</v>
      </c>
      <c r="L10" s="14">
        <v>0.10447075649908</v>
      </c>
      <c r="M10" s="14"/>
      <c r="N10" s="14">
        <v>0.11984201656516399</v>
      </c>
      <c r="O10" s="14">
        <v>0.10034904820792299</v>
      </c>
      <c r="P10" s="14">
        <v>9.5037423153689807E-2</v>
      </c>
      <c r="Q10" s="14">
        <v>0.102829906426313</v>
      </c>
      <c r="R10" s="14"/>
      <c r="S10" s="14">
        <v>0.12933070747820699</v>
      </c>
      <c r="T10" s="14">
        <v>0.105135068512793</v>
      </c>
      <c r="U10" s="14">
        <v>0.102598169676666</v>
      </c>
      <c r="V10" s="14">
        <v>0.10330601239732901</v>
      </c>
      <c r="W10" s="14">
        <v>9.0542931357326703E-2</v>
      </c>
      <c r="X10" s="14">
        <v>9.9416022140552507E-2</v>
      </c>
      <c r="Y10" s="14">
        <v>0.111911244767815</v>
      </c>
      <c r="Z10" s="14">
        <v>0.13264718103825199</v>
      </c>
      <c r="AA10" s="14">
        <v>8.7577945507595206E-2</v>
      </c>
      <c r="AB10" s="14">
        <v>8.5662778289659097E-2</v>
      </c>
      <c r="AC10" s="14">
        <v>8.6991702867546303E-2</v>
      </c>
      <c r="AD10" s="14">
        <v>0.13638978794411899</v>
      </c>
      <c r="AE10" s="14"/>
      <c r="AF10" s="14">
        <v>0.10280402446393599</v>
      </c>
      <c r="AG10" s="14">
        <v>0.109347493448211</v>
      </c>
      <c r="AH10" s="14">
        <v>0.113189426450806</v>
      </c>
      <c r="AI10" s="14"/>
      <c r="AJ10" s="14">
        <v>0.122178010395587</v>
      </c>
      <c r="AK10" s="14">
        <v>8.5639780865764195E-2</v>
      </c>
      <c r="AL10" s="14">
        <v>0.17230932511852601</v>
      </c>
      <c r="AM10" s="14">
        <v>7.0288349111315304E-2</v>
      </c>
      <c r="AN10" s="14">
        <v>8.4339984840303403E-2</v>
      </c>
      <c r="AO10" s="14"/>
      <c r="AP10" s="14">
        <v>0.159529617102417</v>
      </c>
      <c r="AQ10" s="14">
        <v>8.3964441332977396E-2</v>
      </c>
      <c r="AR10" s="14">
        <v>0.19248007443137799</v>
      </c>
      <c r="AS10" s="14">
        <v>6.7248729918631206E-2</v>
      </c>
      <c r="AT10" s="14">
        <v>0.123252976728371</v>
      </c>
      <c r="AU10" s="14"/>
      <c r="AV10" s="14" t="s">
        <v>84</v>
      </c>
      <c r="AW10" s="14">
        <v>9.2895500287787799E-2</v>
      </c>
      <c r="AX10" s="14">
        <v>0.114548736745992</v>
      </c>
      <c r="AY10" s="14">
        <v>0.12869230364447701</v>
      </c>
      <c r="AZ10" s="14">
        <v>7.47215714922531E-2</v>
      </c>
      <c r="BA10" s="14"/>
      <c r="BB10" s="14">
        <v>8.1412522341686805E-2</v>
      </c>
      <c r="BC10" s="14">
        <v>4.5134954204246298E-2</v>
      </c>
      <c r="BD10" s="14">
        <v>0.17274657718244199</v>
      </c>
      <c r="BE10" s="14"/>
      <c r="BF10" s="14">
        <v>9.6763493259241398E-2</v>
      </c>
    </row>
    <row r="11" spans="2:58" x14ac:dyDescent="0.35">
      <c r="B11" s="15" t="s">
        <v>299</v>
      </c>
      <c r="C11" s="14">
        <v>0.38721977027479598</v>
      </c>
      <c r="D11" s="14">
        <v>0.390450917120295</v>
      </c>
      <c r="E11" s="14">
        <v>0.38428354172656998</v>
      </c>
      <c r="F11" s="14"/>
      <c r="G11" s="14">
        <v>0.36673845113919201</v>
      </c>
      <c r="H11" s="14">
        <v>0.49376768209307498</v>
      </c>
      <c r="I11" s="14">
        <v>0.42785539351053797</v>
      </c>
      <c r="J11" s="14">
        <v>0.442235508879191</v>
      </c>
      <c r="K11" s="14">
        <v>0.311584966294355</v>
      </c>
      <c r="L11" s="14">
        <v>0.287229586232432</v>
      </c>
      <c r="M11" s="14"/>
      <c r="N11" s="14">
        <v>0.38089580330359402</v>
      </c>
      <c r="O11" s="14">
        <v>0.40499642614070103</v>
      </c>
      <c r="P11" s="14">
        <v>0.39147741851606099</v>
      </c>
      <c r="Q11" s="14">
        <v>0.371196668315527</v>
      </c>
      <c r="R11" s="14"/>
      <c r="S11" s="14">
        <v>0.411244019381038</v>
      </c>
      <c r="T11" s="14">
        <v>0.31158251600501302</v>
      </c>
      <c r="U11" s="14">
        <v>0.38735038285148599</v>
      </c>
      <c r="V11" s="14">
        <v>0.34589626045344901</v>
      </c>
      <c r="W11" s="14">
        <v>0.33956602029012301</v>
      </c>
      <c r="X11" s="14">
        <v>0.40640656504336597</v>
      </c>
      <c r="Y11" s="14">
        <v>0.37074072027567301</v>
      </c>
      <c r="Z11" s="14">
        <v>0.45931185158506499</v>
      </c>
      <c r="AA11" s="14">
        <v>0.46675643961584801</v>
      </c>
      <c r="AB11" s="14">
        <v>0.430242760453172</v>
      </c>
      <c r="AC11" s="14">
        <v>0.44737269920278999</v>
      </c>
      <c r="AD11" s="14">
        <v>0.20581132304145899</v>
      </c>
      <c r="AE11" s="14"/>
      <c r="AF11" s="14">
        <v>0.26440111619580497</v>
      </c>
      <c r="AG11" s="14">
        <v>0.49356980757181901</v>
      </c>
      <c r="AH11" s="14">
        <v>0.37981844029784401</v>
      </c>
      <c r="AI11" s="14"/>
      <c r="AJ11" s="14">
        <v>0.17616339279377599</v>
      </c>
      <c r="AK11" s="14">
        <v>0.674674391372866</v>
      </c>
      <c r="AL11" s="14">
        <v>0.40789915993793202</v>
      </c>
      <c r="AM11" s="14">
        <v>0.17780035996722601</v>
      </c>
      <c r="AN11" s="14">
        <v>0.32863408027248903</v>
      </c>
      <c r="AO11" s="14"/>
      <c r="AP11" s="14">
        <v>7.8987907636145993E-2</v>
      </c>
      <c r="AQ11" s="14">
        <v>0.72362432772311003</v>
      </c>
      <c r="AR11" s="14">
        <v>0.38532730476282301</v>
      </c>
      <c r="AS11" s="14">
        <v>0.11358002135869801</v>
      </c>
      <c r="AT11" s="14">
        <v>0.120045231340136</v>
      </c>
      <c r="AU11" s="14"/>
      <c r="AV11" s="14" t="s">
        <v>84</v>
      </c>
      <c r="AW11" s="14">
        <v>0.41268980180966502</v>
      </c>
      <c r="AX11" s="14">
        <v>0.446522319210993</v>
      </c>
      <c r="AY11" s="14">
        <v>0.430745566836303</v>
      </c>
      <c r="AZ11" s="14">
        <v>0.38460134074688601</v>
      </c>
      <c r="BA11" s="14"/>
      <c r="BB11" s="14">
        <v>0.64988767003551096</v>
      </c>
      <c r="BC11" s="14">
        <v>7.9937146837267298E-2</v>
      </c>
      <c r="BD11" s="14">
        <v>0.12178748674548</v>
      </c>
      <c r="BE11" s="14"/>
      <c r="BF11" s="14">
        <v>0.27473128608349801</v>
      </c>
    </row>
    <row r="12" spans="2:58" ht="29" x14ac:dyDescent="0.35">
      <c r="B12" s="15" t="s">
        <v>300</v>
      </c>
      <c r="C12" s="14">
        <v>0.228658033346818</v>
      </c>
      <c r="D12" s="14">
        <v>0.22007535600728301</v>
      </c>
      <c r="E12" s="14">
        <v>0.23569601803647999</v>
      </c>
      <c r="F12" s="14"/>
      <c r="G12" s="14">
        <v>0.261342085770224</v>
      </c>
      <c r="H12" s="14">
        <v>0.192196088316371</v>
      </c>
      <c r="I12" s="14">
        <v>0.228326588126185</v>
      </c>
      <c r="J12" s="14">
        <v>0.24646296302197501</v>
      </c>
      <c r="K12" s="14">
        <v>0.24227805664923799</v>
      </c>
      <c r="L12" s="14">
        <v>0.21314887454574399</v>
      </c>
      <c r="M12" s="14"/>
      <c r="N12" s="14">
        <v>0.206529484872115</v>
      </c>
      <c r="O12" s="14">
        <v>0.24072063748262801</v>
      </c>
      <c r="P12" s="14">
        <v>0.25323837998818799</v>
      </c>
      <c r="Q12" s="14">
        <v>0.216124726947309</v>
      </c>
      <c r="R12" s="14"/>
      <c r="S12" s="14">
        <v>0.18473214319557901</v>
      </c>
      <c r="T12" s="14">
        <v>0.27031546747973001</v>
      </c>
      <c r="U12" s="14">
        <v>0.205826922869319</v>
      </c>
      <c r="V12" s="14">
        <v>0.22394366792939899</v>
      </c>
      <c r="W12" s="14">
        <v>0.26197423741133502</v>
      </c>
      <c r="X12" s="14">
        <v>0.198162997083559</v>
      </c>
      <c r="Y12" s="14">
        <v>0.24898793850755799</v>
      </c>
      <c r="Z12" s="14">
        <v>0.23127435562325099</v>
      </c>
      <c r="AA12" s="14">
        <v>0.23338933147982599</v>
      </c>
      <c r="AB12" s="14">
        <v>0.24277837778885999</v>
      </c>
      <c r="AC12" s="14">
        <v>0.20742721393959901</v>
      </c>
      <c r="AD12" s="14">
        <v>0.26076664314938702</v>
      </c>
      <c r="AE12" s="14"/>
      <c r="AF12" s="14">
        <v>0.27439698586786199</v>
      </c>
      <c r="AG12" s="14">
        <v>0.175485893898783</v>
      </c>
      <c r="AH12" s="14">
        <v>0.22541230974177501</v>
      </c>
      <c r="AI12" s="14"/>
      <c r="AJ12" s="14">
        <v>0.22911766893565499</v>
      </c>
      <c r="AK12" s="14">
        <v>0.13499230821247499</v>
      </c>
      <c r="AL12" s="14">
        <v>0.21754752637667199</v>
      </c>
      <c r="AM12" s="14">
        <v>0.57904419372653204</v>
      </c>
      <c r="AN12" s="14">
        <v>0.28317313507456798</v>
      </c>
      <c r="AO12" s="14"/>
      <c r="AP12" s="14">
        <v>0.12871141665237201</v>
      </c>
      <c r="AQ12" s="14">
        <v>8.1406818144452997E-2</v>
      </c>
      <c r="AR12" s="14">
        <v>0.26491365804676598</v>
      </c>
      <c r="AS12" s="14">
        <v>0.48045569032322999</v>
      </c>
      <c r="AT12" s="14">
        <v>0.36132557778409702</v>
      </c>
      <c r="AU12" s="14"/>
      <c r="AV12" s="14" t="s">
        <v>84</v>
      </c>
      <c r="AW12" s="14">
        <v>0.22446216874550301</v>
      </c>
      <c r="AX12" s="14">
        <v>0.20795450816000699</v>
      </c>
      <c r="AY12" s="14">
        <v>0.201887546893709</v>
      </c>
      <c r="AZ12" s="14">
        <v>0.36474824983139298</v>
      </c>
      <c r="BA12" s="14"/>
      <c r="BB12" s="14">
        <v>0.10440679280441</v>
      </c>
      <c r="BC12" s="14">
        <v>0.47979823885366601</v>
      </c>
      <c r="BD12" s="14">
        <v>0.33444754462625798</v>
      </c>
      <c r="BE12" s="14"/>
      <c r="BF12" s="14">
        <v>0.32638247243013802</v>
      </c>
    </row>
    <row r="13" spans="2:58" x14ac:dyDescent="0.35">
      <c r="B13" s="15" t="s">
        <v>97</v>
      </c>
      <c r="C13" s="20">
        <v>8.7613912662587903E-2</v>
      </c>
      <c r="D13" s="20">
        <v>6.4260179616560401E-2</v>
      </c>
      <c r="E13" s="20">
        <v>0.110722145180546</v>
      </c>
      <c r="F13" s="20"/>
      <c r="G13" s="20">
        <v>0.131663108494051</v>
      </c>
      <c r="H13" s="20">
        <v>7.9297022934221598E-2</v>
      </c>
      <c r="I13" s="20">
        <v>9.4340530897462804E-2</v>
      </c>
      <c r="J13" s="20">
        <v>6.7900873069554807E-2</v>
      </c>
      <c r="K13" s="20">
        <v>7.7016834381880103E-2</v>
      </c>
      <c r="L13" s="20">
        <v>8.2789594154319496E-2</v>
      </c>
      <c r="M13" s="20"/>
      <c r="N13" s="20">
        <v>7.8700528778991502E-2</v>
      </c>
      <c r="O13" s="20">
        <v>7.4025169800715093E-2</v>
      </c>
      <c r="P13" s="20">
        <v>7.7721915748982906E-2</v>
      </c>
      <c r="Q13" s="20">
        <v>0.11969253044887</v>
      </c>
      <c r="R13" s="20"/>
      <c r="S13" s="20">
        <v>0.102434316099448</v>
      </c>
      <c r="T13" s="20">
        <v>0.10412134099328101</v>
      </c>
      <c r="U13" s="20">
        <v>9.0904383403135405E-2</v>
      </c>
      <c r="V13" s="20">
        <v>7.6847894339696604E-2</v>
      </c>
      <c r="W13" s="20">
        <v>8.5721608085687601E-2</v>
      </c>
      <c r="X13" s="20">
        <v>7.5571874678380002E-2</v>
      </c>
      <c r="Y13" s="20">
        <v>9.9291428439687898E-2</v>
      </c>
      <c r="Z13" s="20">
        <v>8.21759251521791E-2</v>
      </c>
      <c r="AA13" s="20">
        <v>5.9440978143893597E-2</v>
      </c>
      <c r="AB13" s="20">
        <v>9.6886132837713607E-2</v>
      </c>
      <c r="AC13" s="20">
        <v>5.77266403541749E-2</v>
      </c>
      <c r="AD13" s="20">
        <v>0.112600292939448</v>
      </c>
      <c r="AE13" s="20"/>
      <c r="AF13" s="20">
        <v>7.3426508643878105E-2</v>
      </c>
      <c r="AG13" s="20">
        <v>7.1005145953095997E-2</v>
      </c>
      <c r="AH13" s="20">
        <v>0.153325997943875</v>
      </c>
      <c r="AI13" s="20"/>
      <c r="AJ13" s="20">
        <v>6.52409967741443E-2</v>
      </c>
      <c r="AK13" s="20">
        <v>5.2481229600203898E-2</v>
      </c>
      <c r="AL13" s="20">
        <v>7.4694930967201506E-2</v>
      </c>
      <c r="AM13" s="20">
        <v>6.7175600764049603E-2</v>
      </c>
      <c r="AN13" s="20">
        <v>0.183544673017006</v>
      </c>
      <c r="AO13" s="20"/>
      <c r="AP13" s="20">
        <v>4.7682605737058598E-2</v>
      </c>
      <c r="AQ13" s="20">
        <v>6.0218316841559698E-2</v>
      </c>
      <c r="AR13" s="20">
        <v>7.9901547171489201E-2</v>
      </c>
      <c r="AS13" s="20">
        <v>6.5250209367449796E-2</v>
      </c>
      <c r="AT13" s="20">
        <v>0.24682950805679801</v>
      </c>
      <c r="AU13" s="20"/>
      <c r="AV13" s="20" t="s">
        <v>84</v>
      </c>
      <c r="AW13" s="20">
        <v>0.105452671275239</v>
      </c>
      <c r="AX13" s="20">
        <v>7.8813845450861897E-2</v>
      </c>
      <c r="AY13" s="20">
        <v>4.9015354050316103E-2</v>
      </c>
      <c r="AZ13" s="20">
        <v>4.0770131071692903E-2</v>
      </c>
      <c r="BA13" s="20"/>
      <c r="BB13" s="20">
        <v>7.3511562086584506E-2</v>
      </c>
      <c r="BC13" s="20">
        <v>5.42402690844676E-2</v>
      </c>
      <c r="BD13" s="20">
        <v>0.14542036028834199</v>
      </c>
      <c r="BE13" s="20"/>
      <c r="BF13" s="20">
        <v>9.0164009596626501E-2</v>
      </c>
    </row>
    <row r="14" spans="2:58" x14ac:dyDescent="0.35">
      <c r="B14" s="16"/>
    </row>
    <row r="15" spans="2:58" x14ac:dyDescent="0.35">
      <c r="B15" t="s">
        <v>80</v>
      </c>
    </row>
    <row r="16" spans="2:58" x14ac:dyDescent="0.35">
      <c r="B16" t="s">
        <v>81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BF18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304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297</v>
      </c>
      <c r="C9" s="14">
        <v>0.16767922614097899</v>
      </c>
      <c r="D9" s="14">
        <v>0.17983378312543699</v>
      </c>
      <c r="E9" s="14">
        <v>0.15628220853838301</v>
      </c>
      <c r="F9" s="14"/>
      <c r="G9" s="14">
        <v>8.21899321376824E-2</v>
      </c>
      <c r="H9" s="14">
        <v>0.11907569016666</v>
      </c>
      <c r="I9" s="14">
        <v>0.109602205834696</v>
      </c>
      <c r="J9" s="14">
        <v>0.14974299041102601</v>
      </c>
      <c r="K9" s="14">
        <v>0.222493039090043</v>
      </c>
      <c r="L9" s="14">
        <v>0.28903250819733201</v>
      </c>
      <c r="M9" s="14"/>
      <c r="N9" s="14">
        <v>0.17691657913398401</v>
      </c>
      <c r="O9" s="14">
        <v>0.153848067185342</v>
      </c>
      <c r="P9" s="14">
        <v>0.173386764097886</v>
      </c>
      <c r="Q9" s="14">
        <v>0.16805709797044899</v>
      </c>
      <c r="R9" s="14"/>
      <c r="S9" s="14">
        <v>0.17880012531669601</v>
      </c>
      <c r="T9" s="14">
        <v>0.193883542275679</v>
      </c>
      <c r="U9" s="14">
        <v>0.19505198296895701</v>
      </c>
      <c r="V9" s="14">
        <v>0.22295084787987501</v>
      </c>
      <c r="W9" s="14">
        <v>0.13527891816009499</v>
      </c>
      <c r="X9" s="14">
        <v>0.16505031311873999</v>
      </c>
      <c r="Y9" s="14">
        <v>0.124001123495159</v>
      </c>
      <c r="Z9" s="14">
        <v>7.1234532104524295E-2</v>
      </c>
      <c r="AA9" s="14">
        <v>0.14352047214695601</v>
      </c>
      <c r="AB9" s="14">
        <v>0.13265547753576001</v>
      </c>
      <c r="AC9" s="14">
        <v>0.20859038297547799</v>
      </c>
      <c r="AD9" s="14">
        <v>0.21688550325162001</v>
      </c>
      <c r="AE9" s="14"/>
      <c r="AF9" s="14">
        <v>0.25483758872440399</v>
      </c>
      <c r="AG9" s="14">
        <v>0.139540366466997</v>
      </c>
      <c r="AH9" s="14">
        <v>9.6347895502964201E-2</v>
      </c>
      <c r="AI9" s="14"/>
      <c r="AJ9" s="14">
        <v>0.35039087150883602</v>
      </c>
      <c r="AK9" s="14">
        <v>4.3798008379923897E-2</v>
      </c>
      <c r="AL9" s="14">
        <v>0.114151685447287</v>
      </c>
      <c r="AM9" s="14">
        <v>0.13972414608737599</v>
      </c>
      <c r="AN9" s="14">
        <v>0.11489260787797</v>
      </c>
      <c r="AO9" s="14"/>
      <c r="AP9" s="14">
        <v>0.51292812985625602</v>
      </c>
      <c r="AQ9" s="14">
        <v>4.0618845025537198E-2</v>
      </c>
      <c r="AR9" s="14">
        <v>0.105159703246845</v>
      </c>
      <c r="AS9" s="14">
        <v>0.19538229464118601</v>
      </c>
      <c r="AT9" s="14">
        <v>0.150728505765645</v>
      </c>
      <c r="AU9" s="14"/>
      <c r="AV9" s="14" t="s">
        <v>84</v>
      </c>
      <c r="AW9" s="14">
        <v>0.133300726477767</v>
      </c>
      <c r="AX9" s="14">
        <v>0.14632068369024401</v>
      </c>
      <c r="AY9" s="14">
        <v>0.15151726477614599</v>
      </c>
      <c r="AZ9" s="14">
        <v>0.13515870685777501</v>
      </c>
      <c r="BA9" s="14"/>
      <c r="BB9" s="14">
        <v>7.5327796665342395E-2</v>
      </c>
      <c r="BC9" s="14">
        <v>0.244752632522998</v>
      </c>
      <c r="BD9" s="14">
        <v>0.26599563285070699</v>
      </c>
      <c r="BE9" s="14"/>
      <c r="BF9" s="14">
        <v>0.19215292395683101</v>
      </c>
    </row>
    <row r="10" spans="2:58" ht="29" x14ac:dyDescent="0.35">
      <c r="B10" s="15" t="s">
        <v>298</v>
      </c>
      <c r="C10" s="14">
        <v>0.141693727448784</v>
      </c>
      <c r="D10" s="14">
        <v>0.15148985838236401</v>
      </c>
      <c r="E10" s="14">
        <v>0.13252748761938199</v>
      </c>
      <c r="F10" s="14"/>
      <c r="G10" s="14">
        <v>0.15809895310438399</v>
      </c>
      <c r="H10" s="14">
        <v>0.13679156416423299</v>
      </c>
      <c r="I10" s="14">
        <v>0.11987256492012401</v>
      </c>
      <c r="J10" s="14">
        <v>0.121767054737959</v>
      </c>
      <c r="K10" s="14">
        <v>0.15113643621230899</v>
      </c>
      <c r="L10" s="14">
        <v>0.16238900678634599</v>
      </c>
      <c r="M10" s="14"/>
      <c r="N10" s="14">
        <v>0.15457433980607899</v>
      </c>
      <c r="O10" s="14">
        <v>0.13045785405628499</v>
      </c>
      <c r="P10" s="14">
        <v>0.15568530965431701</v>
      </c>
      <c r="Q10" s="14">
        <v>0.12769543835664399</v>
      </c>
      <c r="R10" s="14"/>
      <c r="S10" s="14">
        <v>0.160605302266561</v>
      </c>
      <c r="T10" s="14">
        <v>0.14985988445802401</v>
      </c>
      <c r="U10" s="14">
        <v>0.12095302551758499</v>
      </c>
      <c r="V10" s="14">
        <v>0.146551226753869</v>
      </c>
      <c r="W10" s="14">
        <v>0.19042391088965399</v>
      </c>
      <c r="X10" s="14">
        <v>0.15495201444420101</v>
      </c>
      <c r="Y10" s="14">
        <v>0.14633627412531999</v>
      </c>
      <c r="Z10" s="14">
        <v>0.16394970804872899</v>
      </c>
      <c r="AA10" s="14">
        <v>0.112606692076388</v>
      </c>
      <c r="AB10" s="14">
        <v>0.112014611069186</v>
      </c>
      <c r="AC10" s="14">
        <v>0.106133611913616</v>
      </c>
      <c r="AD10" s="14">
        <v>0.11816628402471401</v>
      </c>
      <c r="AE10" s="14"/>
      <c r="AF10" s="14">
        <v>0.14159906242897399</v>
      </c>
      <c r="AG10" s="14">
        <v>0.13971392219932999</v>
      </c>
      <c r="AH10" s="14">
        <v>0.17816684986047701</v>
      </c>
      <c r="AI10" s="14"/>
      <c r="AJ10" s="14">
        <v>0.168466585102752</v>
      </c>
      <c r="AK10" s="14">
        <v>0.114712541549551</v>
      </c>
      <c r="AL10" s="14">
        <v>0.19375029449699599</v>
      </c>
      <c r="AM10" s="14">
        <v>0.102434713443328</v>
      </c>
      <c r="AN10" s="14">
        <v>0.13614860380602301</v>
      </c>
      <c r="AO10" s="14"/>
      <c r="AP10" s="14">
        <v>0.17687668636246101</v>
      </c>
      <c r="AQ10" s="14">
        <v>0.12999779558107799</v>
      </c>
      <c r="AR10" s="14">
        <v>0.25669475590532698</v>
      </c>
      <c r="AS10" s="14">
        <v>0.10737495056839901</v>
      </c>
      <c r="AT10" s="14">
        <v>0.12806556698961299</v>
      </c>
      <c r="AU10" s="14"/>
      <c r="AV10" s="14" t="s">
        <v>84</v>
      </c>
      <c r="AW10" s="14">
        <v>0.12827322947352099</v>
      </c>
      <c r="AX10" s="14">
        <v>0.15061367907610601</v>
      </c>
      <c r="AY10" s="14">
        <v>0.16329643401847199</v>
      </c>
      <c r="AZ10" s="14">
        <v>0.150113253801444</v>
      </c>
      <c r="BA10" s="14"/>
      <c r="BB10" s="14">
        <v>0.19958345937722899</v>
      </c>
      <c r="BC10" s="14">
        <v>0.119960820291783</v>
      </c>
      <c r="BD10" s="14">
        <v>0.133642537983654</v>
      </c>
      <c r="BE10" s="14"/>
      <c r="BF10" s="14">
        <v>0.152163765313162</v>
      </c>
    </row>
    <row r="11" spans="2:58" x14ac:dyDescent="0.35">
      <c r="B11" s="15" t="s">
        <v>299</v>
      </c>
      <c r="C11" s="14">
        <v>0.28748831001069303</v>
      </c>
      <c r="D11" s="14">
        <v>0.28800649822614999</v>
      </c>
      <c r="E11" s="14">
        <v>0.28691198060060003</v>
      </c>
      <c r="F11" s="14"/>
      <c r="G11" s="14">
        <v>0.29194896691254602</v>
      </c>
      <c r="H11" s="14">
        <v>0.369984799227147</v>
      </c>
      <c r="I11" s="14">
        <v>0.34419739751288803</v>
      </c>
      <c r="J11" s="14">
        <v>0.32488973183181202</v>
      </c>
      <c r="K11" s="14">
        <v>0.200348187816385</v>
      </c>
      <c r="L11" s="14">
        <v>0.199480528491561</v>
      </c>
      <c r="M11" s="14"/>
      <c r="N11" s="14">
        <v>0.301051793318801</v>
      </c>
      <c r="O11" s="14">
        <v>0.32512676651820799</v>
      </c>
      <c r="P11" s="14">
        <v>0.25560726127552902</v>
      </c>
      <c r="Q11" s="14">
        <v>0.26115785130168601</v>
      </c>
      <c r="R11" s="14"/>
      <c r="S11" s="14">
        <v>0.27600882846688601</v>
      </c>
      <c r="T11" s="14">
        <v>0.21697925901326401</v>
      </c>
      <c r="U11" s="14">
        <v>0.22279781346733399</v>
      </c>
      <c r="V11" s="14">
        <v>0.26655254838303899</v>
      </c>
      <c r="W11" s="14">
        <v>0.28453214357800799</v>
      </c>
      <c r="X11" s="14">
        <v>0.31872674657397398</v>
      </c>
      <c r="Y11" s="14">
        <v>0.31985037034695901</v>
      </c>
      <c r="Z11" s="14">
        <v>0.41662213786330199</v>
      </c>
      <c r="AA11" s="14">
        <v>0.33633599896039901</v>
      </c>
      <c r="AB11" s="14">
        <v>0.33181485307182801</v>
      </c>
      <c r="AC11" s="14">
        <v>0.30650667180762597</v>
      </c>
      <c r="AD11" s="14">
        <v>0.192912153588817</v>
      </c>
      <c r="AE11" s="14"/>
      <c r="AF11" s="14">
        <v>0.176121406645947</v>
      </c>
      <c r="AG11" s="14">
        <v>0.38069751202208801</v>
      </c>
      <c r="AH11" s="14">
        <v>0.27698149735397398</v>
      </c>
      <c r="AI11" s="14"/>
      <c r="AJ11" s="14">
        <v>8.6930012250787198E-2</v>
      </c>
      <c r="AK11" s="14">
        <v>0.56600093069586499</v>
      </c>
      <c r="AL11" s="14">
        <v>0.31123358031499199</v>
      </c>
      <c r="AM11" s="14">
        <v>0.166456681323262</v>
      </c>
      <c r="AN11" s="14">
        <v>0.222326225186049</v>
      </c>
      <c r="AO11" s="14"/>
      <c r="AP11" s="14">
        <v>3.2901687760600498E-2</v>
      </c>
      <c r="AQ11" s="14">
        <v>0.56584745419549398</v>
      </c>
      <c r="AR11" s="14">
        <v>0.25603162900922599</v>
      </c>
      <c r="AS11" s="14">
        <v>6.6907820837945095E-2</v>
      </c>
      <c r="AT11" s="14">
        <v>8.6577620612099698E-2</v>
      </c>
      <c r="AU11" s="14"/>
      <c r="AV11" s="14" t="s">
        <v>84</v>
      </c>
      <c r="AW11" s="14">
        <v>0.30315484629185502</v>
      </c>
      <c r="AX11" s="14">
        <v>0.34127118242204801</v>
      </c>
      <c r="AY11" s="14">
        <v>0.33048511036953498</v>
      </c>
      <c r="AZ11" s="14">
        <v>0.267659737846415</v>
      </c>
      <c r="BA11" s="14"/>
      <c r="BB11" s="14">
        <v>0.368542018924161</v>
      </c>
      <c r="BC11" s="14">
        <v>1.4220151581072701E-2</v>
      </c>
      <c r="BD11" s="14">
        <v>5.5080205514750902E-2</v>
      </c>
      <c r="BE11" s="14"/>
      <c r="BF11" s="14">
        <v>0.14123467318260099</v>
      </c>
    </row>
    <row r="12" spans="2:58" ht="29" x14ac:dyDescent="0.35">
      <c r="B12" s="15" t="s">
        <v>300</v>
      </c>
      <c r="C12" s="14">
        <v>0.28070366043197797</v>
      </c>
      <c r="D12" s="14">
        <v>0.28707840345061197</v>
      </c>
      <c r="E12" s="14">
        <v>0.27326083535234502</v>
      </c>
      <c r="F12" s="14"/>
      <c r="G12" s="14">
        <v>0.30479591355249502</v>
      </c>
      <c r="H12" s="14">
        <v>0.28201115845918601</v>
      </c>
      <c r="I12" s="14">
        <v>0.28932301108421099</v>
      </c>
      <c r="J12" s="14">
        <v>0.29132116102051298</v>
      </c>
      <c r="K12" s="14">
        <v>0.29901840579105399</v>
      </c>
      <c r="L12" s="14">
        <v>0.23563900387894701</v>
      </c>
      <c r="M12" s="14"/>
      <c r="N12" s="14">
        <v>0.25515235558563298</v>
      </c>
      <c r="O12" s="14">
        <v>0.27322249081621802</v>
      </c>
      <c r="P12" s="14">
        <v>0.31276198616928003</v>
      </c>
      <c r="Q12" s="14">
        <v>0.284694614692306</v>
      </c>
      <c r="R12" s="14"/>
      <c r="S12" s="14">
        <v>0.246325049510838</v>
      </c>
      <c r="T12" s="14">
        <v>0.32717908669303702</v>
      </c>
      <c r="U12" s="14">
        <v>0.31921987551066999</v>
      </c>
      <c r="V12" s="14">
        <v>0.243015233029479</v>
      </c>
      <c r="W12" s="14">
        <v>0.272408066360319</v>
      </c>
      <c r="X12" s="14">
        <v>0.26970261875135998</v>
      </c>
      <c r="Y12" s="14">
        <v>0.28538185363131502</v>
      </c>
      <c r="Z12" s="14">
        <v>0.25663708512654898</v>
      </c>
      <c r="AA12" s="14">
        <v>0.29774514237608701</v>
      </c>
      <c r="AB12" s="14">
        <v>0.278706227235689</v>
      </c>
      <c r="AC12" s="14">
        <v>0.29208998018062898</v>
      </c>
      <c r="AD12" s="14">
        <v>0.24677818026296</v>
      </c>
      <c r="AE12" s="14"/>
      <c r="AF12" s="14">
        <v>0.30990014108756397</v>
      </c>
      <c r="AG12" s="14">
        <v>0.23863357414415201</v>
      </c>
      <c r="AH12" s="14">
        <v>0.28935251139704399</v>
      </c>
      <c r="AI12" s="14"/>
      <c r="AJ12" s="14">
        <v>0.288233623003117</v>
      </c>
      <c r="AK12" s="14">
        <v>0.190891115894161</v>
      </c>
      <c r="AL12" s="14">
        <v>0.26670845230309698</v>
      </c>
      <c r="AM12" s="14">
        <v>0.49240689753220801</v>
      </c>
      <c r="AN12" s="14">
        <v>0.327783578676487</v>
      </c>
      <c r="AO12" s="14"/>
      <c r="AP12" s="14">
        <v>0.206003463786082</v>
      </c>
      <c r="AQ12" s="14">
        <v>0.168112811685317</v>
      </c>
      <c r="AR12" s="14">
        <v>0.26954473932760098</v>
      </c>
      <c r="AS12" s="14">
        <v>0.51642120177477902</v>
      </c>
      <c r="AT12" s="14">
        <v>0.35920666050774502</v>
      </c>
      <c r="AU12" s="14"/>
      <c r="AV12" s="14" t="s">
        <v>84</v>
      </c>
      <c r="AW12" s="14">
        <v>0.30541458686536799</v>
      </c>
      <c r="AX12" s="14">
        <v>0.23801159617017001</v>
      </c>
      <c r="AY12" s="14">
        <v>0.28630937728285699</v>
      </c>
      <c r="AZ12" s="14">
        <v>0.32307403118218903</v>
      </c>
      <c r="BA12" s="14"/>
      <c r="BB12" s="14">
        <v>0.212031659192632</v>
      </c>
      <c r="BC12" s="14">
        <v>0.52306807144629697</v>
      </c>
      <c r="BD12" s="14">
        <v>0.34408694441958698</v>
      </c>
      <c r="BE12" s="14"/>
      <c r="BF12" s="14">
        <v>0.37332755307320897</v>
      </c>
    </row>
    <row r="13" spans="2:58" x14ac:dyDescent="0.35">
      <c r="B13" s="15" t="s">
        <v>97</v>
      </c>
      <c r="C13" s="20">
        <v>0.122435075967566</v>
      </c>
      <c r="D13" s="20">
        <v>9.3591456815436194E-2</v>
      </c>
      <c r="E13" s="20">
        <v>0.15101748788929001</v>
      </c>
      <c r="F13" s="20"/>
      <c r="G13" s="20">
        <v>0.162966234292893</v>
      </c>
      <c r="H13" s="20">
        <v>9.2136787982774193E-2</v>
      </c>
      <c r="I13" s="20">
        <v>0.137004820648081</v>
      </c>
      <c r="J13" s="20">
        <v>0.11227906199869001</v>
      </c>
      <c r="K13" s="20">
        <v>0.12700393109020899</v>
      </c>
      <c r="L13" s="20">
        <v>0.113458952645813</v>
      </c>
      <c r="M13" s="20"/>
      <c r="N13" s="20">
        <v>0.112304932155503</v>
      </c>
      <c r="O13" s="20">
        <v>0.117344821423948</v>
      </c>
      <c r="P13" s="20">
        <v>0.102558678802988</v>
      </c>
      <c r="Q13" s="20">
        <v>0.15839499767891399</v>
      </c>
      <c r="R13" s="20"/>
      <c r="S13" s="20">
        <v>0.13826069443902</v>
      </c>
      <c r="T13" s="20">
        <v>0.112098227559997</v>
      </c>
      <c r="U13" s="20">
        <v>0.14197730253545299</v>
      </c>
      <c r="V13" s="20">
        <v>0.120930143953738</v>
      </c>
      <c r="W13" s="20">
        <v>0.117356961011924</v>
      </c>
      <c r="X13" s="20">
        <v>9.1568307111724298E-2</v>
      </c>
      <c r="Y13" s="20">
        <v>0.124430378401248</v>
      </c>
      <c r="Z13" s="20">
        <v>9.1556536856895798E-2</v>
      </c>
      <c r="AA13" s="20">
        <v>0.10979169444017001</v>
      </c>
      <c r="AB13" s="20">
        <v>0.14480883108753601</v>
      </c>
      <c r="AC13" s="20">
        <v>8.6679353122650904E-2</v>
      </c>
      <c r="AD13" s="20">
        <v>0.225257878871889</v>
      </c>
      <c r="AE13" s="20"/>
      <c r="AF13" s="20">
        <v>0.11754180111311099</v>
      </c>
      <c r="AG13" s="20">
        <v>0.10141462516743401</v>
      </c>
      <c r="AH13" s="20">
        <v>0.15915124588554</v>
      </c>
      <c r="AI13" s="20"/>
      <c r="AJ13" s="20">
        <v>0.105978908134508</v>
      </c>
      <c r="AK13" s="20">
        <v>8.4597403480499697E-2</v>
      </c>
      <c r="AL13" s="20">
        <v>0.114155987437627</v>
      </c>
      <c r="AM13" s="20">
        <v>9.8977561613825996E-2</v>
      </c>
      <c r="AN13" s="20">
        <v>0.19884898445346999</v>
      </c>
      <c r="AO13" s="20"/>
      <c r="AP13" s="20">
        <v>7.1290032234600495E-2</v>
      </c>
      <c r="AQ13" s="20">
        <v>9.5423093512573595E-2</v>
      </c>
      <c r="AR13" s="20">
        <v>0.112569172511001</v>
      </c>
      <c r="AS13" s="20">
        <v>0.11391373217769001</v>
      </c>
      <c r="AT13" s="20">
        <v>0.275421646124898</v>
      </c>
      <c r="AU13" s="20"/>
      <c r="AV13" s="20" t="s">
        <v>84</v>
      </c>
      <c r="AW13" s="20">
        <v>0.12985661089149</v>
      </c>
      <c r="AX13" s="20">
        <v>0.123782858641432</v>
      </c>
      <c r="AY13" s="20">
        <v>6.8391813552989705E-2</v>
      </c>
      <c r="AZ13" s="20">
        <v>0.123994270312177</v>
      </c>
      <c r="BA13" s="20"/>
      <c r="BB13" s="20">
        <v>0.144515065840635</v>
      </c>
      <c r="BC13" s="20">
        <v>9.7998324157849606E-2</v>
      </c>
      <c r="BD13" s="20">
        <v>0.20119467923130099</v>
      </c>
      <c r="BE13" s="20"/>
      <c r="BF13" s="20">
        <v>0.14112108447419699</v>
      </c>
    </row>
    <row r="14" spans="2:58" x14ac:dyDescent="0.35">
      <c r="B14" s="16"/>
    </row>
    <row r="15" spans="2:58" x14ac:dyDescent="0.35">
      <c r="B15" t="s">
        <v>80</v>
      </c>
    </row>
    <row r="16" spans="2:58" x14ac:dyDescent="0.35">
      <c r="B16" t="s">
        <v>81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B2:BF18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305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297</v>
      </c>
      <c r="C9" s="14">
        <v>0.13151673501730299</v>
      </c>
      <c r="D9" s="14">
        <v>0.14419019951793</v>
      </c>
      <c r="E9" s="14">
        <v>0.11950523260202001</v>
      </c>
      <c r="F9" s="14"/>
      <c r="G9" s="14">
        <v>0.101896656740531</v>
      </c>
      <c r="H9" s="14">
        <v>0.103726383310002</v>
      </c>
      <c r="I9" s="14">
        <v>8.9583459196619905E-2</v>
      </c>
      <c r="J9" s="14">
        <v>0.116405870765644</v>
      </c>
      <c r="K9" s="14">
        <v>0.187848248510493</v>
      </c>
      <c r="L9" s="14">
        <v>0.18233595434710601</v>
      </c>
      <c r="M9" s="14"/>
      <c r="N9" s="14">
        <v>0.14563354569984699</v>
      </c>
      <c r="O9" s="14">
        <v>0.133263505479815</v>
      </c>
      <c r="P9" s="14">
        <v>0.109435583512362</v>
      </c>
      <c r="Q9" s="14">
        <v>0.136220925591511</v>
      </c>
      <c r="R9" s="14"/>
      <c r="S9" s="14">
        <v>0.13245758274167799</v>
      </c>
      <c r="T9" s="14">
        <v>0.13414673242643099</v>
      </c>
      <c r="U9" s="14">
        <v>0.14549386967678399</v>
      </c>
      <c r="V9" s="14">
        <v>0.181676374621108</v>
      </c>
      <c r="W9" s="14">
        <v>0.13222150462358701</v>
      </c>
      <c r="X9" s="14">
        <v>0.155038513347657</v>
      </c>
      <c r="Y9" s="14">
        <v>8.6345253638271405E-2</v>
      </c>
      <c r="Z9" s="14">
        <v>0.10837972261880199</v>
      </c>
      <c r="AA9" s="14">
        <v>0.112604685340601</v>
      </c>
      <c r="AB9" s="14">
        <v>0.100443693406221</v>
      </c>
      <c r="AC9" s="14">
        <v>0.15264741995026301</v>
      </c>
      <c r="AD9" s="14">
        <v>0.13410698020960399</v>
      </c>
      <c r="AE9" s="14"/>
      <c r="AF9" s="14">
        <v>0.20325112288209099</v>
      </c>
      <c r="AG9" s="14">
        <v>8.9247079854609307E-2</v>
      </c>
      <c r="AH9" s="14">
        <v>0.107538709534351</v>
      </c>
      <c r="AI9" s="14"/>
      <c r="AJ9" s="14">
        <v>0.28290099219654502</v>
      </c>
      <c r="AK9" s="14">
        <v>3.7496154803934E-2</v>
      </c>
      <c r="AL9" s="14">
        <v>4.5928503581641002E-2</v>
      </c>
      <c r="AM9" s="14">
        <v>0.103078397439325</v>
      </c>
      <c r="AN9" s="14">
        <v>8.5995497089038198E-2</v>
      </c>
      <c r="AO9" s="14"/>
      <c r="AP9" s="14">
        <v>0.43260234631100097</v>
      </c>
      <c r="AQ9" s="14">
        <v>3.6178651527640597E-2</v>
      </c>
      <c r="AR9" s="14">
        <v>5.2743170373418601E-2</v>
      </c>
      <c r="AS9" s="14">
        <v>0.170587729211677</v>
      </c>
      <c r="AT9" s="14">
        <v>6.8484747337785007E-2</v>
      </c>
      <c r="AU9" s="14"/>
      <c r="AV9" s="14" t="s">
        <v>84</v>
      </c>
      <c r="AW9" s="14">
        <v>9.7967890985769496E-2</v>
      </c>
      <c r="AX9" s="14">
        <v>0.12881635637751501</v>
      </c>
      <c r="AY9" s="14">
        <v>0.14699383787356601</v>
      </c>
      <c r="AZ9" s="14">
        <v>5.0426681509113502E-2</v>
      </c>
      <c r="BA9" s="14"/>
      <c r="BB9" s="14">
        <v>4.4220650315944798E-2</v>
      </c>
      <c r="BC9" s="14">
        <v>0.212141569231104</v>
      </c>
      <c r="BD9" s="14">
        <v>0.13165630450030499</v>
      </c>
      <c r="BE9" s="14"/>
      <c r="BF9" s="14">
        <v>0.13289915267580099</v>
      </c>
    </row>
    <row r="10" spans="2:58" ht="29" x14ac:dyDescent="0.35">
      <c r="B10" s="15" t="s">
        <v>298</v>
      </c>
      <c r="C10" s="14">
        <v>9.96176967034655E-2</v>
      </c>
      <c r="D10" s="14">
        <v>0.100332533605412</v>
      </c>
      <c r="E10" s="14">
        <v>9.9212443963924105E-2</v>
      </c>
      <c r="F10" s="14"/>
      <c r="G10" s="14">
        <v>0.114711528602589</v>
      </c>
      <c r="H10" s="14">
        <v>0.13025398817176401</v>
      </c>
      <c r="I10" s="14">
        <v>0.125537656243909</v>
      </c>
      <c r="J10" s="14">
        <v>6.4470877069153804E-2</v>
      </c>
      <c r="K10" s="14">
        <v>6.4176819183835596E-2</v>
      </c>
      <c r="L10" s="14">
        <v>9.6081081361536896E-2</v>
      </c>
      <c r="M10" s="14"/>
      <c r="N10" s="14">
        <v>9.8062188119461297E-2</v>
      </c>
      <c r="O10" s="14">
        <v>0.101237533549632</v>
      </c>
      <c r="P10" s="14">
        <v>0.12488526999955001</v>
      </c>
      <c r="Q10" s="14">
        <v>7.9170541037759903E-2</v>
      </c>
      <c r="R10" s="14"/>
      <c r="S10" s="14">
        <v>8.3135702533327693E-2</v>
      </c>
      <c r="T10" s="14">
        <v>0.109370186193937</v>
      </c>
      <c r="U10" s="14">
        <v>7.6320517526727305E-2</v>
      </c>
      <c r="V10" s="14">
        <v>0.10563685525653101</v>
      </c>
      <c r="W10" s="14">
        <v>0.116459056434987</v>
      </c>
      <c r="X10" s="14">
        <v>0.116440018319726</v>
      </c>
      <c r="Y10" s="14">
        <v>0.117622800281665</v>
      </c>
      <c r="Z10" s="14">
        <v>0.15416039782956001</v>
      </c>
      <c r="AA10" s="14">
        <v>6.2643304436991107E-2</v>
      </c>
      <c r="AB10" s="14">
        <v>9.1123590606141405E-2</v>
      </c>
      <c r="AC10" s="14">
        <v>0.12566126416061801</v>
      </c>
      <c r="AD10" s="14">
        <v>8.5623284502548899E-2</v>
      </c>
      <c r="AE10" s="14"/>
      <c r="AF10" s="14">
        <v>9.4577867343239294E-2</v>
      </c>
      <c r="AG10" s="14">
        <v>0.102099982204818</v>
      </c>
      <c r="AH10" s="14">
        <v>0.137363404230847</v>
      </c>
      <c r="AI10" s="14"/>
      <c r="AJ10" s="14">
        <v>0.12377256888367801</v>
      </c>
      <c r="AK10" s="14">
        <v>8.5811068933768206E-2</v>
      </c>
      <c r="AL10" s="14">
        <v>0.13337558365313601</v>
      </c>
      <c r="AM10" s="14">
        <v>3.40326496564985E-2</v>
      </c>
      <c r="AN10" s="14">
        <v>9.3186162062664293E-2</v>
      </c>
      <c r="AO10" s="14"/>
      <c r="AP10" s="14">
        <v>0.14920363884027599</v>
      </c>
      <c r="AQ10" s="14">
        <v>9.4328750370525002E-2</v>
      </c>
      <c r="AR10" s="14">
        <v>0.14424978984397699</v>
      </c>
      <c r="AS10" s="14">
        <v>6.4698737793788694E-2</v>
      </c>
      <c r="AT10" s="14">
        <v>8.9775887709384994E-2</v>
      </c>
      <c r="AU10" s="14"/>
      <c r="AV10" s="14" t="s">
        <v>84</v>
      </c>
      <c r="AW10" s="14">
        <v>0.107334704196435</v>
      </c>
      <c r="AX10" s="14">
        <v>9.0243201385952404E-2</v>
      </c>
      <c r="AY10" s="14">
        <v>0.10735858517142199</v>
      </c>
      <c r="AZ10" s="14">
        <v>0.16799769965484301</v>
      </c>
      <c r="BA10" s="14"/>
      <c r="BB10" s="14">
        <v>0.14640380209603901</v>
      </c>
      <c r="BC10" s="14">
        <v>6.4754715551084002E-2</v>
      </c>
      <c r="BD10" s="14">
        <v>0.10415340046155599</v>
      </c>
      <c r="BE10" s="14"/>
      <c r="BF10" s="14">
        <v>9.8796214221822401E-2</v>
      </c>
    </row>
    <row r="11" spans="2:58" x14ac:dyDescent="0.35">
      <c r="B11" s="15" t="s">
        <v>299</v>
      </c>
      <c r="C11" s="14">
        <v>0.39974108286569499</v>
      </c>
      <c r="D11" s="14">
        <v>0.43878766461878299</v>
      </c>
      <c r="E11" s="14">
        <v>0.36179964684048399</v>
      </c>
      <c r="F11" s="14"/>
      <c r="G11" s="14">
        <v>0.371076261476187</v>
      </c>
      <c r="H11" s="14">
        <v>0.479529884510559</v>
      </c>
      <c r="I11" s="14">
        <v>0.41756882077331298</v>
      </c>
      <c r="J11" s="14">
        <v>0.42743248055445798</v>
      </c>
      <c r="K11" s="14">
        <v>0.35115360834491699</v>
      </c>
      <c r="L11" s="14">
        <v>0.349568024504819</v>
      </c>
      <c r="M11" s="14"/>
      <c r="N11" s="14">
        <v>0.44819411142459498</v>
      </c>
      <c r="O11" s="14">
        <v>0.42953916377850299</v>
      </c>
      <c r="P11" s="14">
        <v>0.33839984423293001</v>
      </c>
      <c r="Q11" s="14">
        <v>0.36987535091976298</v>
      </c>
      <c r="R11" s="14"/>
      <c r="S11" s="14">
        <v>0.41869803585956999</v>
      </c>
      <c r="T11" s="14">
        <v>0.34385640177516003</v>
      </c>
      <c r="U11" s="14">
        <v>0.42552123956997101</v>
      </c>
      <c r="V11" s="14">
        <v>0.330993940835558</v>
      </c>
      <c r="W11" s="14">
        <v>0.39234942844867199</v>
      </c>
      <c r="X11" s="14">
        <v>0.39729003411970398</v>
      </c>
      <c r="Y11" s="14">
        <v>0.37101830667047098</v>
      </c>
      <c r="Z11" s="14">
        <v>0.46941960862285198</v>
      </c>
      <c r="AA11" s="14">
        <v>0.451254177787143</v>
      </c>
      <c r="AB11" s="14">
        <v>0.45265739573361302</v>
      </c>
      <c r="AC11" s="14">
        <v>0.45688551385913301</v>
      </c>
      <c r="AD11" s="14">
        <v>0.25530387628731399</v>
      </c>
      <c r="AE11" s="14"/>
      <c r="AF11" s="14">
        <v>0.27480069282574798</v>
      </c>
      <c r="AG11" s="14">
        <v>0.52916838696864599</v>
      </c>
      <c r="AH11" s="14">
        <v>0.344241691587859</v>
      </c>
      <c r="AI11" s="14"/>
      <c r="AJ11" s="14">
        <v>0.21475318217292799</v>
      </c>
      <c r="AK11" s="14">
        <v>0.65706933291802705</v>
      </c>
      <c r="AL11" s="14">
        <v>0.51833772619594798</v>
      </c>
      <c r="AM11" s="14">
        <v>0.27735929262077502</v>
      </c>
      <c r="AN11" s="14">
        <v>0.29866363644817301</v>
      </c>
      <c r="AO11" s="14"/>
      <c r="AP11" s="14">
        <v>0.134921810259228</v>
      </c>
      <c r="AQ11" s="14">
        <v>0.66834320909868306</v>
      </c>
      <c r="AR11" s="14">
        <v>0.44688327195125799</v>
      </c>
      <c r="AS11" s="14">
        <v>0.18069038886161301</v>
      </c>
      <c r="AT11" s="14">
        <v>0.18573150857829901</v>
      </c>
      <c r="AU11" s="14"/>
      <c r="AV11" s="14" t="s">
        <v>84</v>
      </c>
      <c r="AW11" s="14">
        <v>0.39976635273678202</v>
      </c>
      <c r="AX11" s="14">
        <v>0.47545341447712303</v>
      </c>
      <c r="AY11" s="14">
        <v>0.45277354091915001</v>
      </c>
      <c r="AZ11" s="14">
        <v>0.45596299805020302</v>
      </c>
      <c r="BA11" s="14"/>
      <c r="BB11" s="14">
        <v>0.60528032467580595</v>
      </c>
      <c r="BC11" s="14">
        <v>0.149656747306745</v>
      </c>
      <c r="BD11" s="14">
        <v>0.20288681937816</v>
      </c>
      <c r="BE11" s="14"/>
      <c r="BF11" s="14">
        <v>0.30512505731365902</v>
      </c>
    </row>
    <row r="12" spans="2:58" ht="29" x14ac:dyDescent="0.35">
      <c r="B12" s="15" t="s">
        <v>300</v>
      </c>
      <c r="C12" s="14">
        <v>0.24455803185307501</v>
      </c>
      <c r="D12" s="14">
        <v>0.22323172882165199</v>
      </c>
      <c r="E12" s="14">
        <v>0.26411145707647898</v>
      </c>
      <c r="F12" s="14"/>
      <c r="G12" s="14">
        <v>0.229123215307725</v>
      </c>
      <c r="H12" s="14">
        <v>0.175135962977916</v>
      </c>
      <c r="I12" s="14">
        <v>0.23426372473848001</v>
      </c>
      <c r="J12" s="14">
        <v>0.274636244634343</v>
      </c>
      <c r="K12" s="14">
        <v>0.27279942143782099</v>
      </c>
      <c r="L12" s="14">
        <v>0.27611988393995501</v>
      </c>
      <c r="M12" s="14"/>
      <c r="N12" s="14">
        <v>0.21873520075123301</v>
      </c>
      <c r="O12" s="14">
        <v>0.235277504253187</v>
      </c>
      <c r="P12" s="14">
        <v>0.30307015448249702</v>
      </c>
      <c r="Q12" s="14">
        <v>0.22665274709602401</v>
      </c>
      <c r="R12" s="14"/>
      <c r="S12" s="14">
        <v>0.22894956103244299</v>
      </c>
      <c r="T12" s="14">
        <v>0.27903242779280202</v>
      </c>
      <c r="U12" s="14">
        <v>0.24128565691308901</v>
      </c>
      <c r="V12" s="14">
        <v>0.262105759570052</v>
      </c>
      <c r="W12" s="14">
        <v>0.23815738377156601</v>
      </c>
      <c r="X12" s="14">
        <v>0.20523866483984701</v>
      </c>
      <c r="Y12" s="14">
        <v>0.25537832687964601</v>
      </c>
      <c r="Z12" s="14">
        <v>0.18586434577660699</v>
      </c>
      <c r="AA12" s="14">
        <v>0.25670589861663301</v>
      </c>
      <c r="AB12" s="14">
        <v>0.23786655486112701</v>
      </c>
      <c r="AC12" s="14">
        <v>0.17902525280186701</v>
      </c>
      <c r="AD12" s="14">
        <v>0.39244979279660702</v>
      </c>
      <c r="AE12" s="14"/>
      <c r="AF12" s="14">
        <v>0.322567797746102</v>
      </c>
      <c r="AG12" s="14">
        <v>0.18144666860363601</v>
      </c>
      <c r="AH12" s="14">
        <v>0.21564744050925999</v>
      </c>
      <c r="AI12" s="14"/>
      <c r="AJ12" s="14">
        <v>0.28045703065570099</v>
      </c>
      <c r="AK12" s="14">
        <v>0.13154112246710301</v>
      </c>
      <c r="AL12" s="14">
        <v>0.226470977609179</v>
      </c>
      <c r="AM12" s="14">
        <v>0.51686931447407802</v>
      </c>
      <c r="AN12" s="14">
        <v>0.27590767067664101</v>
      </c>
      <c r="AO12" s="14"/>
      <c r="AP12" s="14">
        <v>0.19876894523093999</v>
      </c>
      <c r="AQ12" s="14">
        <v>0.107084006737947</v>
      </c>
      <c r="AR12" s="14">
        <v>0.26086429015231699</v>
      </c>
      <c r="AS12" s="14">
        <v>0.487619000561479</v>
      </c>
      <c r="AT12" s="14">
        <v>0.32951630725938902</v>
      </c>
      <c r="AU12" s="14"/>
      <c r="AV12" s="14" t="s">
        <v>84</v>
      </c>
      <c r="AW12" s="14">
        <v>0.25575984620680098</v>
      </c>
      <c r="AX12" s="14">
        <v>0.19238338059181101</v>
      </c>
      <c r="AY12" s="14">
        <v>0.205940749273024</v>
      </c>
      <c r="AZ12" s="14">
        <v>0.24933757409117599</v>
      </c>
      <c r="BA12" s="14"/>
      <c r="BB12" s="14">
        <v>0.100825238114777</v>
      </c>
      <c r="BC12" s="14">
        <v>0.51082187411514302</v>
      </c>
      <c r="BD12" s="14">
        <v>0.34812723513063598</v>
      </c>
      <c r="BE12" s="14"/>
      <c r="BF12" s="14">
        <v>0.34202198737769701</v>
      </c>
    </row>
    <row r="13" spans="2:58" x14ac:dyDescent="0.35">
      <c r="B13" s="15" t="s">
        <v>97</v>
      </c>
      <c r="C13" s="20">
        <v>0.124566453560463</v>
      </c>
      <c r="D13" s="20">
        <v>9.3457873436223193E-2</v>
      </c>
      <c r="E13" s="20">
        <v>0.15537121951709301</v>
      </c>
      <c r="F13" s="20"/>
      <c r="G13" s="20">
        <v>0.18319233787296901</v>
      </c>
      <c r="H13" s="20">
        <v>0.111353781029759</v>
      </c>
      <c r="I13" s="20">
        <v>0.13304633904767799</v>
      </c>
      <c r="J13" s="20">
        <v>0.11705452697640099</v>
      </c>
      <c r="K13" s="20">
        <v>0.12402190252293301</v>
      </c>
      <c r="L13" s="20">
        <v>9.5895055846583602E-2</v>
      </c>
      <c r="M13" s="20"/>
      <c r="N13" s="20">
        <v>8.9374954004863699E-2</v>
      </c>
      <c r="O13" s="20">
        <v>0.10068229293886199</v>
      </c>
      <c r="P13" s="20">
        <v>0.124209147772661</v>
      </c>
      <c r="Q13" s="20">
        <v>0.18808043535494201</v>
      </c>
      <c r="R13" s="20"/>
      <c r="S13" s="20">
        <v>0.136759117832982</v>
      </c>
      <c r="T13" s="20">
        <v>0.13359425181167101</v>
      </c>
      <c r="U13" s="20">
        <v>0.11137871631342799</v>
      </c>
      <c r="V13" s="20">
        <v>0.11958706971675</v>
      </c>
      <c r="W13" s="20">
        <v>0.120812626721189</v>
      </c>
      <c r="X13" s="20">
        <v>0.125992769373065</v>
      </c>
      <c r="Y13" s="20">
        <v>0.16963531252994701</v>
      </c>
      <c r="Z13" s="20">
        <v>8.21759251521791E-2</v>
      </c>
      <c r="AA13" s="20">
        <v>0.116791933818631</v>
      </c>
      <c r="AB13" s="20">
        <v>0.117908765392899</v>
      </c>
      <c r="AC13" s="20">
        <v>8.5780549228118494E-2</v>
      </c>
      <c r="AD13" s="20">
        <v>0.132516066203926</v>
      </c>
      <c r="AE13" s="20"/>
      <c r="AF13" s="20">
        <v>0.10480251920281899</v>
      </c>
      <c r="AG13" s="20">
        <v>9.8037882368291002E-2</v>
      </c>
      <c r="AH13" s="20">
        <v>0.19520875413768299</v>
      </c>
      <c r="AI13" s="20"/>
      <c r="AJ13" s="20">
        <v>9.8116226091148007E-2</v>
      </c>
      <c r="AK13" s="20">
        <v>8.8082320877168302E-2</v>
      </c>
      <c r="AL13" s="20">
        <v>7.5887208960095598E-2</v>
      </c>
      <c r="AM13" s="20">
        <v>6.8660345809323398E-2</v>
      </c>
      <c r="AN13" s="20">
        <v>0.246247033723484</v>
      </c>
      <c r="AO13" s="20"/>
      <c r="AP13" s="20">
        <v>8.45032593585551E-2</v>
      </c>
      <c r="AQ13" s="20">
        <v>9.4065382265204098E-2</v>
      </c>
      <c r="AR13" s="20">
        <v>9.5259477679029494E-2</v>
      </c>
      <c r="AS13" s="20">
        <v>9.6404143571442794E-2</v>
      </c>
      <c r="AT13" s="20">
        <v>0.326491549115143</v>
      </c>
      <c r="AU13" s="20"/>
      <c r="AV13" s="20" t="s">
        <v>84</v>
      </c>
      <c r="AW13" s="20">
        <v>0.139171205874212</v>
      </c>
      <c r="AX13" s="20">
        <v>0.11310364716759901</v>
      </c>
      <c r="AY13" s="20">
        <v>8.6933286762838305E-2</v>
      </c>
      <c r="AZ13" s="20">
        <v>7.6275046694665005E-2</v>
      </c>
      <c r="BA13" s="20"/>
      <c r="BB13" s="20">
        <v>0.103269984797434</v>
      </c>
      <c r="BC13" s="20">
        <v>6.2625093795923695E-2</v>
      </c>
      <c r="BD13" s="20">
        <v>0.213176240529343</v>
      </c>
      <c r="BE13" s="20"/>
      <c r="BF13" s="20">
        <v>0.12115758841102101</v>
      </c>
    </row>
    <row r="14" spans="2:58" x14ac:dyDescent="0.35">
      <c r="B14" s="16"/>
    </row>
    <row r="15" spans="2:58" x14ac:dyDescent="0.35">
      <c r="B15" t="s">
        <v>80</v>
      </c>
    </row>
    <row r="16" spans="2:58" x14ac:dyDescent="0.35">
      <c r="B16" t="s">
        <v>81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B2:BF18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306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297</v>
      </c>
      <c r="C9" s="14">
        <v>0.18137861522867901</v>
      </c>
      <c r="D9" s="14">
        <v>0.21113917574410701</v>
      </c>
      <c r="E9" s="14">
        <v>0.15279615888151399</v>
      </c>
      <c r="F9" s="14"/>
      <c r="G9" s="14">
        <v>0.106706801187659</v>
      </c>
      <c r="H9" s="14">
        <v>0.12288435033289</v>
      </c>
      <c r="I9" s="14">
        <v>0.11912212824594</v>
      </c>
      <c r="J9" s="14">
        <v>0.146119096532732</v>
      </c>
      <c r="K9" s="14">
        <v>0.24727878595978101</v>
      </c>
      <c r="L9" s="14">
        <v>0.31363580387005602</v>
      </c>
      <c r="M9" s="14"/>
      <c r="N9" s="14">
        <v>0.20272139611176401</v>
      </c>
      <c r="O9" s="14">
        <v>0.18537305359867601</v>
      </c>
      <c r="P9" s="14">
        <v>0.15694300416725099</v>
      </c>
      <c r="Q9" s="14">
        <v>0.176856701807488</v>
      </c>
      <c r="R9" s="14"/>
      <c r="S9" s="14">
        <v>0.17541311407306401</v>
      </c>
      <c r="T9" s="14">
        <v>0.19064346393338499</v>
      </c>
      <c r="U9" s="14">
        <v>0.25572962348984901</v>
      </c>
      <c r="V9" s="14">
        <v>0.234841539272378</v>
      </c>
      <c r="W9" s="14">
        <v>0.19025125849743901</v>
      </c>
      <c r="X9" s="14">
        <v>0.17435773157863599</v>
      </c>
      <c r="Y9" s="14">
        <v>0.152805436392492</v>
      </c>
      <c r="Z9" s="14">
        <v>9.5353702917691893E-2</v>
      </c>
      <c r="AA9" s="14">
        <v>0.14457996609482501</v>
      </c>
      <c r="AB9" s="14">
        <v>0.13178761988278601</v>
      </c>
      <c r="AC9" s="14">
        <v>0.21082428216002</v>
      </c>
      <c r="AD9" s="14">
        <v>0.23561824588908101</v>
      </c>
      <c r="AE9" s="14"/>
      <c r="AF9" s="14">
        <v>0.29144850910921699</v>
      </c>
      <c r="AG9" s="14">
        <v>0.13795927360389301</v>
      </c>
      <c r="AH9" s="14">
        <v>9.0228830667875098E-2</v>
      </c>
      <c r="AI9" s="14"/>
      <c r="AJ9" s="14">
        <v>0.399790537720422</v>
      </c>
      <c r="AK9" s="14">
        <v>5.2114703464469198E-2</v>
      </c>
      <c r="AL9" s="14">
        <v>8.5246977883897707E-2</v>
      </c>
      <c r="AM9" s="14">
        <v>0.20906982829918599</v>
      </c>
      <c r="AN9" s="14">
        <v>8.5213683896113099E-2</v>
      </c>
      <c r="AO9" s="14"/>
      <c r="AP9" s="14">
        <v>0.54900034817004195</v>
      </c>
      <c r="AQ9" s="14">
        <v>4.2730476702541001E-2</v>
      </c>
      <c r="AR9" s="14">
        <v>9.1269994542063998E-2</v>
      </c>
      <c r="AS9" s="14">
        <v>0.268551243664363</v>
      </c>
      <c r="AT9" s="14">
        <v>0.177859016072489</v>
      </c>
      <c r="AU9" s="14"/>
      <c r="AV9" s="14" t="s">
        <v>84</v>
      </c>
      <c r="AW9" s="14">
        <v>0.16174795213149101</v>
      </c>
      <c r="AX9" s="14">
        <v>0.148955149523916</v>
      </c>
      <c r="AY9" s="14">
        <v>0.16022449627935201</v>
      </c>
      <c r="AZ9" s="14">
        <v>4.1156805240192398E-2</v>
      </c>
      <c r="BA9" s="14"/>
      <c r="BB9" s="14">
        <v>8.1241462816430896E-2</v>
      </c>
      <c r="BC9" s="14">
        <v>0.343795862974206</v>
      </c>
      <c r="BD9" s="14">
        <v>0.33601457114292799</v>
      </c>
      <c r="BE9" s="14"/>
      <c r="BF9" s="14">
        <v>0.238167390338719</v>
      </c>
    </row>
    <row r="10" spans="2:58" ht="29" x14ac:dyDescent="0.35">
      <c r="B10" s="15" t="s">
        <v>298</v>
      </c>
      <c r="C10" s="14">
        <v>0.175387198472435</v>
      </c>
      <c r="D10" s="14">
        <v>0.18474958929322099</v>
      </c>
      <c r="E10" s="14">
        <v>0.16674482429947199</v>
      </c>
      <c r="F10" s="14"/>
      <c r="G10" s="14">
        <v>0.15084271886109901</v>
      </c>
      <c r="H10" s="14">
        <v>0.137771743911626</v>
      </c>
      <c r="I10" s="14">
        <v>0.15740704278825099</v>
      </c>
      <c r="J10" s="14">
        <v>0.18497154713910799</v>
      </c>
      <c r="K10" s="14">
        <v>0.18872941382403</v>
      </c>
      <c r="L10" s="14">
        <v>0.22012355148350099</v>
      </c>
      <c r="M10" s="14"/>
      <c r="N10" s="14">
        <v>0.18979313172694701</v>
      </c>
      <c r="O10" s="14">
        <v>0.16470824405280299</v>
      </c>
      <c r="P10" s="14">
        <v>0.18668733654568201</v>
      </c>
      <c r="Q10" s="14">
        <v>0.160233182248088</v>
      </c>
      <c r="R10" s="14"/>
      <c r="S10" s="14">
        <v>0.17417098682117699</v>
      </c>
      <c r="T10" s="14">
        <v>0.20904785507715001</v>
      </c>
      <c r="U10" s="14">
        <v>0.15113388551443999</v>
      </c>
      <c r="V10" s="14">
        <v>0.199700964456761</v>
      </c>
      <c r="W10" s="14">
        <v>0.15630761811016</v>
      </c>
      <c r="X10" s="14">
        <v>0.21549270042214799</v>
      </c>
      <c r="Y10" s="14">
        <v>0.152160533606468</v>
      </c>
      <c r="Z10" s="14">
        <v>0.16519400059379599</v>
      </c>
      <c r="AA10" s="14">
        <v>0.15802498768891701</v>
      </c>
      <c r="AB10" s="14">
        <v>0.12461479977262301</v>
      </c>
      <c r="AC10" s="14">
        <v>0.20020432546820899</v>
      </c>
      <c r="AD10" s="14">
        <v>0.20152312158404301</v>
      </c>
      <c r="AE10" s="14"/>
      <c r="AF10" s="14">
        <v>0.16837061454809399</v>
      </c>
      <c r="AG10" s="14">
        <v>0.20185159002779701</v>
      </c>
      <c r="AH10" s="14">
        <v>0.171353167072234</v>
      </c>
      <c r="AI10" s="14"/>
      <c r="AJ10" s="14">
        <v>0.184651421481839</v>
      </c>
      <c r="AK10" s="14">
        <v>0.16667115124012499</v>
      </c>
      <c r="AL10" s="14">
        <v>0.31620409767731</v>
      </c>
      <c r="AM10" s="14">
        <v>6.7556069571751101E-2</v>
      </c>
      <c r="AN10" s="14">
        <v>0.150478946980455</v>
      </c>
      <c r="AO10" s="14"/>
      <c r="AP10" s="14">
        <v>0.203373692463614</v>
      </c>
      <c r="AQ10" s="14">
        <v>0.18427516613393299</v>
      </c>
      <c r="AR10" s="14">
        <v>0.281541338342784</v>
      </c>
      <c r="AS10" s="14">
        <v>9.8815627978667706E-2</v>
      </c>
      <c r="AT10" s="14">
        <v>0.14875992016779799</v>
      </c>
      <c r="AU10" s="14"/>
      <c r="AV10" s="14" t="s">
        <v>84</v>
      </c>
      <c r="AW10" s="14">
        <v>0.18088786238743401</v>
      </c>
      <c r="AX10" s="14">
        <v>0.17437099200523101</v>
      </c>
      <c r="AY10" s="14">
        <v>0.19302635809275601</v>
      </c>
      <c r="AZ10" s="14">
        <v>0.15090689863791101</v>
      </c>
      <c r="BA10" s="14"/>
      <c r="BB10" s="14">
        <v>0.29266081368852798</v>
      </c>
      <c r="BC10" s="14">
        <v>8.9605849109387195E-2</v>
      </c>
      <c r="BD10" s="14">
        <v>0.15821508359893899</v>
      </c>
      <c r="BE10" s="14"/>
      <c r="BF10" s="14">
        <v>0.17446174958060601</v>
      </c>
    </row>
    <row r="11" spans="2:58" x14ac:dyDescent="0.35">
      <c r="B11" s="15" t="s">
        <v>299</v>
      </c>
      <c r="C11" s="14">
        <v>0.23240296055085899</v>
      </c>
      <c r="D11" s="14">
        <v>0.236624092950144</v>
      </c>
      <c r="E11" s="14">
        <v>0.22804097758785299</v>
      </c>
      <c r="F11" s="14"/>
      <c r="G11" s="14">
        <v>0.24683591046676101</v>
      </c>
      <c r="H11" s="14">
        <v>0.33228350015154201</v>
      </c>
      <c r="I11" s="14">
        <v>0.27461732617714901</v>
      </c>
      <c r="J11" s="14">
        <v>0.260156582059898</v>
      </c>
      <c r="K11" s="14">
        <v>0.131966263994449</v>
      </c>
      <c r="L11" s="14">
        <v>0.15221219426691601</v>
      </c>
      <c r="M11" s="14"/>
      <c r="N11" s="14">
        <v>0.25942267898079002</v>
      </c>
      <c r="O11" s="14">
        <v>0.24338142438331001</v>
      </c>
      <c r="P11" s="14">
        <v>0.20587902026087601</v>
      </c>
      <c r="Q11" s="14">
        <v>0.21358677608541701</v>
      </c>
      <c r="R11" s="14"/>
      <c r="S11" s="14">
        <v>0.24081838754985699</v>
      </c>
      <c r="T11" s="14">
        <v>0.18358548486758999</v>
      </c>
      <c r="U11" s="14">
        <v>0.23536234345818199</v>
      </c>
      <c r="V11" s="14">
        <v>0.21416225320242099</v>
      </c>
      <c r="W11" s="14">
        <v>0.19692356249500501</v>
      </c>
      <c r="X11" s="14">
        <v>0.21800366618400499</v>
      </c>
      <c r="Y11" s="14">
        <v>0.221187546062766</v>
      </c>
      <c r="Z11" s="14">
        <v>0.40127943449272802</v>
      </c>
      <c r="AA11" s="14">
        <v>0.25781508102653</v>
      </c>
      <c r="AB11" s="14">
        <v>0.28756840892154301</v>
      </c>
      <c r="AC11" s="14">
        <v>0.24197504201033501</v>
      </c>
      <c r="AD11" s="14">
        <v>0.10787897734745</v>
      </c>
      <c r="AE11" s="14"/>
      <c r="AF11" s="14">
        <v>0.13801108660112099</v>
      </c>
      <c r="AG11" s="14">
        <v>0.311224097074282</v>
      </c>
      <c r="AH11" s="14">
        <v>0.24001953782075</v>
      </c>
      <c r="AI11" s="14"/>
      <c r="AJ11" s="14">
        <v>7.3742468063434596E-2</v>
      </c>
      <c r="AK11" s="14">
        <v>0.45065039864779499</v>
      </c>
      <c r="AL11" s="14">
        <v>0.22610078194875899</v>
      </c>
      <c r="AM11" s="14">
        <v>0.110972304261369</v>
      </c>
      <c r="AN11" s="14">
        <v>0.186718975218853</v>
      </c>
      <c r="AO11" s="14"/>
      <c r="AP11" s="14">
        <v>4.3041787190923199E-2</v>
      </c>
      <c r="AQ11" s="14">
        <v>0.46106501719995302</v>
      </c>
      <c r="AR11" s="14">
        <v>0.17014818934841799</v>
      </c>
      <c r="AS11" s="14">
        <v>5.7545617845670798E-2</v>
      </c>
      <c r="AT11" s="14">
        <v>5.5375403365145001E-2</v>
      </c>
      <c r="AU11" s="14"/>
      <c r="AV11" s="14" t="s">
        <v>84</v>
      </c>
      <c r="AW11" s="14">
        <v>0.22249809552319899</v>
      </c>
      <c r="AX11" s="14">
        <v>0.281443227741904</v>
      </c>
      <c r="AY11" s="14">
        <v>0.30380781288338499</v>
      </c>
      <c r="AZ11" s="14">
        <v>0.185391942698273</v>
      </c>
      <c r="BA11" s="14"/>
      <c r="BB11" s="14">
        <v>0.27463279657835898</v>
      </c>
      <c r="BC11" s="14">
        <v>2.7613915678472899E-2</v>
      </c>
      <c r="BD11" s="14">
        <v>5.3744665627327298E-2</v>
      </c>
      <c r="BE11" s="14"/>
      <c r="BF11" s="14">
        <v>0.109698517599464</v>
      </c>
    </row>
    <row r="12" spans="2:58" ht="29" x14ac:dyDescent="0.35">
      <c r="B12" s="15" t="s">
        <v>300</v>
      </c>
      <c r="C12" s="14">
        <v>0.28209656484221102</v>
      </c>
      <c r="D12" s="14">
        <v>0.27345425586051603</v>
      </c>
      <c r="E12" s="14">
        <v>0.28935068686985699</v>
      </c>
      <c r="F12" s="14"/>
      <c r="G12" s="14">
        <v>0.32877661422742299</v>
      </c>
      <c r="H12" s="14">
        <v>0.26307156717918601</v>
      </c>
      <c r="I12" s="14">
        <v>0.31187331208324998</v>
      </c>
      <c r="J12" s="14">
        <v>0.29800190331288801</v>
      </c>
      <c r="K12" s="14">
        <v>0.28848544618226701</v>
      </c>
      <c r="L12" s="14">
        <v>0.22504299954589499</v>
      </c>
      <c r="M12" s="14"/>
      <c r="N12" s="14">
        <v>0.25545858457079201</v>
      </c>
      <c r="O12" s="14">
        <v>0.278363866458331</v>
      </c>
      <c r="P12" s="14">
        <v>0.329933185216779</v>
      </c>
      <c r="Q12" s="14">
        <v>0.271397541553968</v>
      </c>
      <c r="R12" s="14"/>
      <c r="S12" s="14">
        <v>0.25601992357258202</v>
      </c>
      <c r="T12" s="14">
        <v>0.28239566212695499</v>
      </c>
      <c r="U12" s="14">
        <v>0.260658935295151</v>
      </c>
      <c r="V12" s="14">
        <v>0.23824947340765701</v>
      </c>
      <c r="W12" s="14">
        <v>0.34314668533197101</v>
      </c>
      <c r="X12" s="14">
        <v>0.28355390737760799</v>
      </c>
      <c r="Y12" s="14">
        <v>0.320538278040083</v>
      </c>
      <c r="Z12" s="14">
        <v>0.23069369789910199</v>
      </c>
      <c r="AA12" s="14">
        <v>0.32763580319774599</v>
      </c>
      <c r="AB12" s="14">
        <v>0.29868433808758899</v>
      </c>
      <c r="AC12" s="14">
        <v>0.19499110830988001</v>
      </c>
      <c r="AD12" s="14">
        <v>0.339533884814602</v>
      </c>
      <c r="AE12" s="14"/>
      <c r="AF12" s="14">
        <v>0.29552830338956299</v>
      </c>
      <c r="AG12" s="14">
        <v>0.24591612770620799</v>
      </c>
      <c r="AH12" s="14">
        <v>0.28624800351941498</v>
      </c>
      <c r="AI12" s="14"/>
      <c r="AJ12" s="14">
        <v>0.243711415860112</v>
      </c>
      <c r="AK12" s="14">
        <v>0.23386504250790999</v>
      </c>
      <c r="AL12" s="14">
        <v>0.28331720701969598</v>
      </c>
      <c r="AM12" s="14">
        <v>0.57702815795342</v>
      </c>
      <c r="AN12" s="14">
        <v>0.32319183110117</v>
      </c>
      <c r="AO12" s="14"/>
      <c r="AP12" s="14">
        <v>0.14115670121254301</v>
      </c>
      <c r="AQ12" s="14">
        <v>0.19676673216125801</v>
      </c>
      <c r="AR12" s="14">
        <v>0.31927014112246099</v>
      </c>
      <c r="AS12" s="14">
        <v>0.47170451554271298</v>
      </c>
      <c r="AT12" s="14">
        <v>0.33939332072308998</v>
      </c>
      <c r="AU12" s="14"/>
      <c r="AV12" s="14" t="s">
        <v>84</v>
      </c>
      <c r="AW12" s="14">
        <v>0.29281585831938201</v>
      </c>
      <c r="AX12" s="14">
        <v>0.26840961881155501</v>
      </c>
      <c r="AY12" s="14">
        <v>0.26739560148462399</v>
      </c>
      <c r="AZ12" s="14">
        <v>0.36582584669049101</v>
      </c>
      <c r="BA12" s="14"/>
      <c r="BB12" s="14">
        <v>0.201817585717144</v>
      </c>
      <c r="BC12" s="14">
        <v>0.43734166045484602</v>
      </c>
      <c r="BD12" s="14">
        <v>0.29382664470255898</v>
      </c>
      <c r="BE12" s="14"/>
      <c r="BF12" s="14">
        <v>0.33743767883937298</v>
      </c>
    </row>
    <row r="13" spans="2:58" x14ac:dyDescent="0.35">
      <c r="B13" s="15" t="s">
        <v>97</v>
      </c>
      <c r="C13" s="20">
        <v>0.12873466090581701</v>
      </c>
      <c r="D13" s="20">
        <v>9.4032886152012801E-2</v>
      </c>
      <c r="E13" s="20">
        <v>0.16306735236130501</v>
      </c>
      <c r="F13" s="20"/>
      <c r="G13" s="20">
        <v>0.166837955257058</v>
      </c>
      <c r="H13" s="20">
        <v>0.14398883842475599</v>
      </c>
      <c r="I13" s="20">
        <v>0.13698019070541001</v>
      </c>
      <c r="J13" s="20">
        <v>0.110750870955375</v>
      </c>
      <c r="K13" s="20">
        <v>0.14354009003947399</v>
      </c>
      <c r="L13" s="20">
        <v>8.8985450833631796E-2</v>
      </c>
      <c r="M13" s="20"/>
      <c r="N13" s="20">
        <v>9.2604208609706598E-2</v>
      </c>
      <c r="O13" s="20">
        <v>0.12817341150688</v>
      </c>
      <c r="P13" s="20">
        <v>0.120557453809413</v>
      </c>
      <c r="Q13" s="20">
        <v>0.17792579830503999</v>
      </c>
      <c r="R13" s="20"/>
      <c r="S13" s="20">
        <v>0.15357758798332</v>
      </c>
      <c r="T13" s="20">
        <v>0.13432753399492001</v>
      </c>
      <c r="U13" s="20">
        <v>9.7115212242377E-2</v>
      </c>
      <c r="V13" s="20">
        <v>0.113045769660783</v>
      </c>
      <c r="W13" s="20">
        <v>0.11337087556542599</v>
      </c>
      <c r="X13" s="20">
        <v>0.10859199443760401</v>
      </c>
      <c r="Y13" s="20">
        <v>0.153308205898191</v>
      </c>
      <c r="Z13" s="20">
        <v>0.107479164096682</v>
      </c>
      <c r="AA13" s="20">
        <v>0.111944161991982</v>
      </c>
      <c r="AB13" s="20">
        <v>0.15734483333545901</v>
      </c>
      <c r="AC13" s="20">
        <v>0.15200524205155599</v>
      </c>
      <c r="AD13" s="20">
        <v>0.11544577036482399</v>
      </c>
      <c r="AE13" s="20"/>
      <c r="AF13" s="20">
        <v>0.106641486352004</v>
      </c>
      <c r="AG13" s="20">
        <v>0.10304891158781899</v>
      </c>
      <c r="AH13" s="20">
        <v>0.212150460919725</v>
      </c>
      <c r="AI13" s="20"/>
      <c r="AJ13" s="20">
        <v>9.8104156874192494E-2</v>
      </c>
      <c r="AK13" s="20">
        <v>9.6698704139701303E-2</v>
      </c>
      <c r="AL13" s="20">
        <v>8.9130935470336306E-2</v>
      </c>
      <c r="AM13" s="20">
        <v>3.5373639914273197E-2</v>
      </c>
      <c r="AN13" s="20">
        <v>0.254396562803409</v>
      </c>
      <c r="AO13" s="20"/>
      <c r="AP13" s="20">
        <v>6.3427470962877194E-2</v>
      </c>
      <c r="AQ13" s="20">
        <v>0.11516260780231501</v>
      </c>
      <c r="AR13" s="20">
        <v>0.13777033664427299</v>
      </c>
      <c r="AS13" s="20">
        <v>0.103382994968585</v>
      </c>
      <c r="AT13" s="20">
        <v>0.27861233967147903</v>
      </c>
      <c r="AU13" s="20"/>
      <c r="AV13" s="20" t="s">
        <v>84</v>
      </c>
      <c r="AW13" s="20">
        <v>0.14205023163849401</v>
      </c>
      <c r="AX13" s="20">
        <v>0.126821011917396</v>
      </c>
      <c r="AY13" s="20">
        <v>7.5545731259882704E-2</v>
      </c>
      <c r="AZ13" s="20">
        <v>0.25671850673313201</v>
      </c>
      <c r="BA13" s="20"/>
      <c r="BB13" s="20">
        <v>0.14964734119953799</v>
      </c>
      <c r="BC13" s="20">
        <v>0.10164271178308799</v>
      </c>
      <c r="BD13" s="20">
        <v>0.158199034928247</v>
      </c>
      <c r="BE13" s="20"/>
      <c r="BF13" s="20">
        <v>0.14023466364183801</v>
      </c>
    </row>
    <row r="14" spans="2:58" x14ac:dyDescent="0.35">
      <c r="B14" s="16"/>
    </row>
    <row r="15" spans="2:58" x14ac:dyDescent="0.35">
      <c r="B15" t="s">
        <v>80</v>
      </c>
    </row>
    <row r="16" spans="2:58" x14ac:dyDescent="0.35">
      <c r="B16" t="s">
        <v>81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B2:BF18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307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297</v>
      </c>
      <c r="C9" s="14">
        <v>0.15035005541802501</v>
      </c>
      <c r="D9" s="14">
        <v>0.171225009130682</v>
      </c>
      <c r="E9" s="14">
        <v>0.13036974475561799</v>
      </c>
      <c r="F9" s="14"/>
      <c r="G9" s="14">
        <v>9.5588784642206201E-2</v>
      </c>
      <c r="H9" s="14">
        <v>0.103825166744119</v>
      </c>
      <c r="I9" s="14">
        <v>0.106427133877807</v>
      </c>
      <c r="J9" s="14">
        <v>0.12838760713979799</v>
      </c>
      <c r="K9" s="14">
        <v>0.199708750499905</v>
      </c>
      <c r="L9" s="14">
        <v>0.245014378066822</v>
      </c>
      <c r="M9" s="14"/>
      <c r="N9" s="14">
        <v>0.16947944333864501</v>
      </c>
      <c r="O9" s="14">
        <v>0.142251421502852</v>
      </c>
      <c r="P9" s="14">
        <v>0.13860259747277501</v>
      </c>
      <c r="Q9" s="14">
        <v>0.15113489821686901</v>
      </c>
      <c r="R9" s="14"/>
      <c r="S9" s="14">
        <v>0.145597182069342</v>
      </c>
      <c r="T9" s="14">
        <v>0.15703290349261001</v>
      </c>
      <c r="U9" s="14">
        <v>0.20969948332305999</v>
      </c>
      <c r="V9" s="14">
        <v>0.21127505443128899</v>
      </c>
      <c r="W9" s="14">
        <v>0.150149635811926</v>
      </c>
      <c r="X9" s="14">
        <v>0.18531091406956601</v>
      </c>
      <c r="Y9" s="14">
        <v>9.9663903288340294E-2</v>
      </c>
      <c r="Z9" s="14">
        <v>8.3771533800385795E-2</v>
      </c>
      <c r="AA9" s="14">
        <v>0.105431442871465</v>
      </c>
      <c r="AB9" s="14">
        <v>0.111949095828093</v>
      </c>
      <c r="AC9" s="14">
        <v>0.16250121605251899</v>
      </c>
      <c r="AD9" s="14">
        <v>0.18120897591374099</v>
      </c>
      <c r="AE9" s="14"/>
      <c r="AF9" s="14">
        <v>0.22876242024952501</v>
      </c>
      <c r="AG9" s="14">
        <v>0.114221037554174</v>
      </c>
      <c r="AH9" s="14">
        <v>0.103138380911535</v>
      </c>
      <c r="AI9" s="14"/>
      <c r="AJ9" s="14">
        <v>0.322566864445469</v>
      </c>
      <c r="AK9" s="14">
        <v>4.4380227619691397E-2</v>
      </c>
      <c r="AL9" s="14">
        <v>7.3242205899833004E-2</v>
      </c>
      <c r="AM9" s="14">
        <v>0.106769974296621</v>
      </c>
      <c r="AN9" s="14">
        <v>0.101582715450332</v>
      </c>
      <c r="AO9" s="14"/>
      <c r="AP9" s="14">
        <v>0.49372025009289999</v>
      </c>
      <c r="AQ9" s="14">
        <v>4.2626991425350501E-2</v>
      </c>
      <c r="AR9" s="14">
        <v>5.9728096894247698E-2</v>
      </c>
      <c r="AS9" s="14">
        <v>0.17715919784853801</v>
      </c>
      <c r="AT9" s="14">
        <v>0.127804548271992</v>
      </c>
      <c r="AU9" s="14"/>
      <c r="AV9" s="14" t="s">
        <v>84</v>
      </c>
      <c r="AW9" s="14">
        <v>0.124585979524353</v>
      </c>
      <c r="AX9" s="14">
        <v>0.12673406905168999</v>
      </c>
      <c r="AY9" s="14">
        <v>0.186199004158142</v>
      </c>
      <c r="AZ9" s="14">
        <v>3.3564766252060702E-2</v>
      </c>
      <c r="BA9" s="14"/>
      <c r="BB9" s="14">
        <v>6.6945992617772704E-2</v>
      </c>
      <c r="BC9" s="14">
        <v>0.23881424775569701</v>
      </c>
      <c r="BD9" s="14">
        <v>0.23900812245741199</v>
      </c>
      <c r="BE9" s="14"/>
      <c r="BF9" s="14">
        <v>0.15953016561858199</v>
      </c>
    </row>
    <row r="10" spans="2:58" ht="29" x14ac:dyDescent="0.35">
      <c r="B10" s="15" t="s">
        <v>298</v>
      </c>
      <c r="C10" s="14">
        <v>0.13894255195552899</v>
      </c>
      <c r="D10" s="14">
        <v>0.15371834899892201</v>
      </c>
      <c r="E10" s="14">
        <v>0.12489603324656599</v>
      </c>
      <c r="F10" s="14"/>
      <c r="G10" s="14">
        <v>0.10780483769185301</v>
      </c>
      <c r="H10" s="14">
        <v>0.14433016365649001</v>
      </c>
      <c r="I10" s="14">
        <v>0.14305451274914399</v>
      </c>
      <c r="J10" s="14">
        <v>0.138577920843862</v>
      </c>
      <c r="K10" s="14">
        <v>0.129317467420898</v>
      </c>
      <c r="L10" s="14">
        <v>0.15870800099569299</v>
      </c>
      <c r="M10" s="14"/>
      <c r="N10" s="14">
        <v>0.15226262653652101</v>
      </c>
      <c r="O10" s="14">
        <v>0.12948564457346301</v>
      </c>
      <c r="P10" s="14">
        <v>0.14768720319207301</v>
      </c>
      <c r="Q10" s="14">
        <v>0.12718286024831099</v>
      </c>
      <c r="R10" s="14"/>
      <c r="S10" s="14">
        <v>0.17274318654262599</v>
      </c>
      <c r="T10" s="14">
        <v>0.150555977920383</v>
      </c>
      <c r="U10" s="14">
        <v>0.12900842617059299</v>
      </c>
      <c r="V10" s="14">
        <v>0.13352314166538301</v>
      </c>
      <c r="W10" s="14">
        <v>0.117357554998236</v>
      </c>
      <c r="X10" s="14">
        <v>0.160212995177554</v>
      </c>
      <c r="Y10" s="14">
        <v>0.12880119431732201</v>
      </c>
      <c r="Z10" s="14">
        <v>0.15598249316966101</v>
      </c>
      <c r="AA10" s="14">
        <v>0.140076630296042</v>
      </c>
      <c r="AB10" s="14">
        <v>9.6515285551669897E-2</v>
      </c>
      <c r="AC10" s="14">
        <v>0.110296219834321</v>
      </c>
      <c r="AD10" s="14">
        <v>0.13565004406894399</v>
      </c>
      <c r="AE10" s="14"/>
      <c r="AF10" s="14">
        <v>0.14690110394494699</v>
      </c>
      <c r="AG10" s="14">
        <v>0.15073613985478301</v>
      </c>
      <c r="AH10" s="14">
        <v>0.13976276997926501</v>
      </c>
      <c r="AI10" s="14"/>
      <c r="AJ10" s="14">
        <v>0.17307610582538199</v>
      </c>
      <c r="AK10" s="14">
        <v>0.138381587113831</v>
      </c>
      <c r="AL10" s="14">
        <v>0.177446543444745</v>
      </c>
      <c r="AM10" s="14">
        <v>0.101205108844591</v>
      </c>
      <c r="AN10" s="14">
        <v>0.102409383236008</v>
      </c>
      <c r="AO10" s="14"/>
      <c r="AP10" s="14">
        <v>0.16167213986437001</v>
      </c>
      <c r="AQ10" s="14">
        <v>0.158829994227696</v>
      </c>
      <c r="AR10" s="14">
        <v>0.18989479939557199</v>
      </c>
      <c r="AS10" s="14">
        <v>9.4451888801606806E-2</v>
      </c>
      <c r="AT10" s="14">
        <v>0.10608166709276</v>
      </c>
      <c r="AU10" s="14"/>
      <c r="AV10" s="14" t="s">
        <v>84</v>
      </c>
      <c r="AW10" s="14">
        <v>0.130455283811449</v>
      </c>
      <c r="AX10" s="14">
        <v>0.14908391582460301</v>
      </c>
      <c r="AY10" s="14">
        <v>0.13940087838051299</v>
      </c>
      <c r="AZ10" s="14">
        <v>0.16467973073659101</v>
      </c>
      <c r="BA10" s="14"/>
      <c r="BB10" s="14">
        <v>0.288890640110606</v>
      </c>
      <c r="BC10" s="14">
        <v>0.10268738825306201</v>
      </c>
      <c r="BD10" s="14">
        <v>0.14420010026926</v>
      </c>
      <c r="BE10" s="14"/>
      <c r="BF10" s="14">
        <v>0.17163493413157699</v>
      </c>
    </row>
    <row r="11" spans="2:58" x14ac:dyDescent="0.35">
      <c r="B11" s="15" t="s">
        <v>299</v>
      </c>
      <c r="C11" s="14">
        <v>0.212726088904929</v>
      </c>
      <c r="D11" s="14">
        <v>0.21571646501637301</v>
      </c>
      <c r="E11" s="14">
        <v>0.20951018841583399</v>
      </c>
      <c r="F11" s="14"/>
      <c r="G11" s="14">
        <v>0.211990634543919</v>
      </c>
      <c r="H11" s="14">
        <v>0.30721486453011299</v>
      </c>
      <c r="I11" s="14">
        <v>0.25872753801651999</v>
      </c>
      <c r="J11" s="14">
        <v>0.238301487007167</v>
      </c>
      <c r="K11" s="14">
        <v>0.12738272484222199</v>
      </c>
      <c r="L11" s="14">
        <v>0.135560684159828</v>
      </c>
      <c r="M11" s="14"/>
      <c r="N11" s="14">
        <v>0.22460702093256801</v>
      </c>
      <c r="O11" s="14">
        <v>0.223539248312938</v>
      </c>
      <c r="P11" s="14">
        <v>0.19129724811599699</v>
      </c>
      <c r="Q11" s="14">
        <v>0.20562444728648399</v>
      </c>
      <c r="R11" s="14"/>
      <c r="S11" s="14">
        <v>0.18078575726218399</v>
      </c>
      <c r="T11" s="14">
        <v>0.174577464496523</v>
      </c>
      <c r="U11" s="14">
        <v>0.205977008030854</v>
      </c>
      <c r="V11" s="14">
        <v>0.186203011664515</v>
      </c>
      <c r="W11" s="14">
        <v>0.230431569362957</v>
      </c>
      <c r="X11" s="14">
        <v>0.209353520112742</v>
      </c>
      <c r="Y11" s="14">
        <v>0.21438967426421399</v>
      </c>
      <c r="Z11" s="14">
        <v>0.41275768516915701</v>
      </c>
      <c r="AA11" s="14">
        <v>0.25111045999880499</v>
      </c>
      <c r="AB11" s="14">
        <v>0.223181292463982</v>
      </c>
      <c r="AC11" s="14">
        <v>0.19748990490514801</v>
      </c>
      <c r="AD11" s="14">
        <v>0.17702093948171499</v>
      </c>
      <c r="AE11" s="14"/>
      <c r="AF11" s="14">
        <v>0.13507499334466799</v>
      </c>
      <c r="AG11" s="14">
        <v>0.28745986619441699</v>
      </c>
      <c r="AH11" s="14">
        <v>0.20463779541190799</v>
      </c>
      <c r="AI11" s="14"/>
      <c r="AJ11" s="14">
        <v>6.1631874680811098E-2</v>
      </c>
      <c r="AK11" s="14">
        <v>0.43242841618739503</v>
      </c>
      <c r="AL11" s="14">
        <v>0.20280291425948299</v>
      </c>
      <c r="AM11" s="14">
        <v>0.10199417386489</v>
      </c>
      <c r="AN11" s="14">
        <v>0.16006971479603199</v>
      </c>
      <c r="AO11" s="14"/>
      <c r="AP11" s="14">
        <v>4.6281714465582401E-2</v>
      </c>
      <c r="AQ11" s="14">
        <v>0.427258204875888</v>
      </c>
      <c r="AR11" s="14">
        <v>0.156600021242224</v>
      </c>
      <c r="AS11" s="14">
        <v>5.3646638113832003E-2</v>
      </c>
      <c r="AT11" s="14">
        <v>3.8218517268485699E-2</v>
      </c>
      <c r="AU11" s="14"/>
      <c r="AV11" s="14" t="s">
        <v>84</v>
      </c>
      <c r="AW11" s="14">
        <v>0.210557189745568</v>
      </c>
      <c r="AX11" s="14">
        <v>0.246114991599341</v>
      </c>
      <c r="AY11" s="14">
        <v>0.26445791252878198</v>
      </c>
      <c r="AZ11" s="14">
        <v>0.26354669923415402</v>
      </c>
      <c r="BA11" s="14"/>
      <c r="BB11" s="14">
        <v>0.21987557742694899</v>
      </c>
      <c r="BC11" s="14">
        <v>2.83707772888247E-2</v>
      </c>
      <c r="BD11" s="14">
        <v>5.1528528436765302E-2</v>
      </c>
      <c r="BE11" s="14"/>
      <c r="BF11" s="14">
        <v>8.7095993024357402E-2</v>
      </c>
    </row>
    <row r="12" spans="2:58" ht="29" x14ac:dyDescent="0.35">
      <c r="B12" s="15" t="s">
        <v>300</v>
      </c>
      <c r="C12" s="14">
        <v>0.35529397284714398</v>
      </c>
      <c r="D12" s="14">
        <v>0.35109971835573001</v>
      </c>
      <c r="E12" s="14">
        <v>0.35841221088885</v>
      </c>
      <c r="F12" s="14"/>
      <c r="G12" s="14">
        <v>0.42264778912293099</v>
      </c>
      <c r="H12" s="14">
        <v>0.29792233500620802</v>
      </c>
      <c r="I12" s="14">
        <v>0.35264839198605302</v>
      </c>
      <c r="J12" s="14">
        <v>0.36339978093189201</v>
      </c>
      <c r="K12" s="14">
        <v>0.37366484065560601</v>
      </c>
      <c r="L12" s="14">
        <v>0.34030407525434903</v>
      </c>
      <c r="M12" s="14"/>
      <c r="N12" s="14">
        <v>0.341080823700946</v>
      </c>
      <c r="O12" s="14">
        <v>0.37340843096599702</v>
      </c>
      <c r="P12" s="14">
        <v>0.37578414594762199</v>
      </c>
      <c r="Q12" s="14">
        <v>0.32983402595199302</v>
      </c>
      <c r="R12" s="14"/>
      <c r="S12" s="14">
        <v>0.34557021228420598</v>
      </c>
      <c r="T12" s="14">
        <v>0.35296972187241799</v>
      </c>
      <c r="U12" s="14">
        <v>0.34480227390397</v>
      </c>
      <c r="V12" s="14">
        <v>0.31588169547251299</v>
      </c>
      <c r="W12" s="14">
        <v>0.38672784138354099</v>
      </c>
      <c r="X12" s="14">
        <v>0.341873084301964</v>
      </c>
      <c r="Y12" s="14">
        <v>0.36095234768184098</v>
      </c>
      <c r="Z12" s="14">
        <v>0.266257556212457</v>
      </c>
      <c r="AA12" s="14">
        <v>0.39919270349359398</v>
      </c>
      <c r="AB12" s="14">
        <v>0.39125299841462702</v>
      </c>
      <c r="AC12" s="14">
        <v>0.38608900431409598</v>
      </c>
      <c r="AD12" s="14">
        <v>0.30629210893652198</v>
      </c>
      <c r="AE12" s="14"/>
      <c r="AF12" s="14">
        <v>0.36666178433462998</v>
      </c>
      <c r="AG12" s="14">
        <v>0.31825949895883798</v>
      </c>
      <c r="AH12" s="14">
        <v>0.34561565801452698</v>
      </c>
      <c r="AI12" s="14"/>
      <c r="AJ12" s="14">
        <v>0.32303449811224799</v>
      </c>
      <c r="AK12" s="14">
        <v>0.27752416065397401</v>
      </c>
      <c r="AL12" s="14">
        <v>0.40862780683667999</v>
      </c>
      <c r="AM12" s="14">
        <v>0.510232177358241</v>
      </c>
      <c r="AN12" s="14">
        <v>0.36463285275227397</v>
      </c>
      <c r="AO12" s="14"/>
      <c r="AP12" s="14">
        <v>0.200196863763835</v>
      </c>
      <c r="AQ12" s="14">
        <v>0.25123021769662901</v>
      </c>
      <c r="AR12" s="14">
        <v>0.46930692974530502</v>
      </c>
      <c r="AS12" s="14">
        <v>0.53594652265380704</v>
      </c>
      <c r="AT12" s="14">
        <v>0.42752218950241599</v>
      </c>
      <c r="AU12" s="14"/>
      <c r="AV12" s="14" t="s">
        <v>84</v>
      </c>
      <c r="AW12" s="14">
        <v>0.36556475754520201</v>
      </c>
      <c r="AX12" s="14">
        <v>0.34514367160276699</v>
      </c>
      <c r="AY12" s="14">
        <v>0.35194489763878201</v>
      </c>
      <c r="AZ12" s="14">
        <v>0.36471443628454597</v>
      </c>
      <c r="BA12" s="14"/>
      <c r="BB12" s="14">
        <v>0.26605889497284302</v>
      </c>
      <c r="BC12" s="14">
        <v>0.52765770704432902</v>
      </c>
      <c r="BD12" s="14">
        <v>0.33987006473861098</v>
      </c>
      <c r="BE12" s="14"/>
      <c r="BF12" s="14">
        <v>0.43552935383890901</v>
      </c>
    </row>
    <row r="13" spans="2:58" x14ac:dyDescent="0.35">
      <c r="B13" s="15" t="s">
        <v>97</v>
      </c>
      <c r="C13" s="20">
        <v>0.14268733087437299</v>
      </c>
      <c r="D13" s="20">
        <v>0.108240458498294</v>
      </c>
      <c r="E13" s="20">
        <v>0.176811822693133</v>
      </c>
      <c r="F13" s="20"/>
      <c r="G13" s="20">
        <v>0.161967953999091</v>
      </c>
      <c r="H13" s="20">
        <v>0.146707470063069</v>
      </c>
      <c r="I13" s="20">
        <v>0.139142423370477</v>
      </c>
      <c r="J13" s="20">
        <v>0.131333204077281</v>
      </c>
      <c r="K13" s="20">
        <v>0.169926216581369</v>
      </c>
      <c r="L13" s="20">
        <v>0.120412861523308</v>
      </c>
      <c r="M13" s="20"/>
      <c r="N13" s="20">
        <v>0.112570085491321</v>
      </c>
      <c r="O13" s="20">
        <v>0.131315254644749</v>
      </c>
      <c r="P13" s="20">
        <v>0.14662880527153299</v>
      </c>
      <c r="Q13" s="20">
        <v>0.18622376829634299</v>
      </c>
      <c r="R13" s="20"/>
      <c r="S13" s="20">
        <v>0.15530366184164099</v>
      </c>
      <c r="T13" s="20">
        <v>0.164863932218066</v>
      </c>
      <c r="U13" s="20">
        <v>0.110512808571522</v>
      </c>
      <c r="V13" s="20">
        <v>0.1531170967663</v>
      </c>
      <c r="W13" s="20">
        <v>0.11533339844333999</v>
      </c>
      <c r="X13" s="20">
        <v>0.103249486338174</v>
      </c>
      <c r="Y13" s="20">
        <v>0.19619288044828301</v>
      </c>
      <c r="Z13" s="20">
        <v>8.1230731648339494E-2</v>
      </c>
      <c r="AA13" s="20">
        <v>0.104188763340093</v>
      </c>
      <c r="AB13" s="20">
        <v>0.17710132774162901</v>
      </c>
      <c r="AC13" s="20">
        <v>0.14362365489391599</v>
      </c>
      <c r="AD13" s="20">
        <v>0.199827931599078</v>
      </c>
      <c r="AE13" s="20"/>
      <c r="AF13" s="20">
        <v>0.12259969812623001</v>
      </c>
      <c r="AG13" s="20">
        <v>0.129323457437788</v>
      </c>
      <c r="AH13" s="20">
        <v>0.206845395682766</v>
      </c>
      <c r="AI13" s="20"/>
      <c r="AJ13" s="20">
        <v>0.11969065693609</v>
      </c>
      <c r="AK13" s="20">
        <v>0.107285608425108</v>
      </c>
      <c r="AL13" s="20">
        <v>0.137880529559259</v>
      </c>
      <c r="AM13" s="20">
        <v>0.17979856563565699</v>
      </c>
      <c r="AN13" s="20">
        <v>0.27130533376535299</v>
      </c>
      <c r="AO13" s="20"/>
      <c r="AP13" s="20">
        <v>9.8129031813312201E-2</v>
      </c>
      <c r="AQ13" s="20">
        <v>0.120054591774436</v>
      </c>
      <c r="AR13" s="20">
        <v>0.12447015272265199</v>
      </c>
      <c r="AS13" s="20">
        <v>0.13879575258221599</v>
      </c>
      <c r="AT13" s="20">
        <v>0.30037307786434603</v>
      </c>
      <c r="AU13" s="20"/>
      <c r="AV13" s="20" t="s">
        <v>84</v>
      </c>
      <c r="AW13" s="20">
        <v>0.168836789373427</v>
      </c>
      <c r="AX13" s="20">
        <v>0.13292335192159799</v>
      </c>
      <c r="AY13" s="20">
        <v>5.7997307293780803E-2</v>
      </c>
      <c r="AZ13" s="20">
        <v>0.17349436749264799</v>
      </c>
      <c r="BA13" s="20"/>
      <c r="BB13" s="20">
        <v>0.15822889487183101</v>
      </c>
      <c r="BC13" s="20">
        <v>0.102469879658087</v>
      </c>
      <c r="BD13" s="20">
        <v>0.225393184097951</v>
      </c>
      <c r="BE13" s="20"/>
      <c r="BF13" s="20">
        <v>0.14620955338657499</v>
      </c>
    </row>
    <row r="14" spans="2:58" x14ac:dyDescent="0.35">
      <c r="B14" s="16"/>
    </row>
    <row r="15" spans="2:58" x14ac:dyDescent="0.35">
      <c r="B15" t="s">
        <v>80</v>
      </c>
    </row>
    <row r="16" spans="2:58" x14ac:dyDescent="0.35">
      <c r="B16" t="s">
        <v>81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B2:BF18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308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297</v>
      </c>
      <c r="C9" s="14">
        <v>0.14324457981885</v>
      </c>
      <c r="D9" s="14">
        <v>0.160440405858539</v>
      </c>
      <c r="E9" s="14">
        <v>0.126842983507476</v>
      </c>
      <c r="F9" s="14"/>
      <c r="G9" s="14">
        <v>7.3684532558658505E-2</v>
      </c>
      <c r="H9" s="14">
        <v>0.14986095478778499</v>
      </c>
      <c r="I9" s="14">
        <v>9.3824751185332705E-2</v>
      </c>
      <c r="J9" s="14">
        <v>0.13597644576238399</v>
      </c>
      <c r="K9" s="14">
        <v>0.20666804989582399</v>
      </c>
      <c r="L9" s="14">
        <v>0.18759645068640099</v>
      </c>
      <c r="M9" s="14"/>
      <c r="N9" s="14">
        <v>0.17903245108731</v>
      </c>
      <c r="O9" s="14">
        <v>0.11761689986776699</v>
      </c>
      <c r="P9" s="14">
        <v>0.112176659551689</v>
      </c>
      <c r="Q9" s="14">
        <v>0.159109345354917</v>
      </c>
      <c r="R9" s="14"/>
      <c r="S9" s="14">
        <v>0.13448804154541899</v>
      </c>
      <c r="T9" s="14">
        <v>0.14792686038598599</v>
      </c>
      <c r="U9" s="14">
        <v>0.14132600850310501</v>
      </c>
      <c r="V9" s="14">
        <v>0.170993218523146</v>
      </c>
      <c r="W9" s="14">
        <v>0.11945218885267</v>
      </c>
      <c r="X9" s="14">
        <v>0.173280481716373</v>
      </c>
      <c r="Y9" s="14">
        <v>0.12386415449983</v>
      </c>
      <c r="Z9" s="14">
        <v>8.5254987229062204E-2</v>
      </c>
      <c r="AA9" s="14">
        <v>0.13645261239586001</v>
      </c>
      <c r="AB9" s="14">
        <v>0.111678301981305</v>
      </c>
      <c r="AC9" s="14">
        <v>0.17956860085731999</v>
      </c>
      <c r="AD9" s="14">
        <v>0.23920643228715599</v>
      </c>
      <c r="AE9" s="14"/>
      <c r="AF9" s="14">
        <v>0.217883532557586</v>
      </c>
      <c r="AG9" s="14">
        <v>0.105206167420152</v>
      </c>
      <c r="AH9" s="14">
        <v>0.118888692091524</v>
      </c>
      <c r="AI9" s="14"/>
      <c r="AJ9" s="14">
        <v>0.30839021054449001</v>
      </c>
      <c r="AK9" s="14">
        <v>4.1444013322553E-2</v>
      </c>
      <c r="AL9" s="14">
        <v>6.7500520587511395E-2</v>
      </c>
      <c r="AM9" s="14">
        <v>6.9736485476881299E-2</v>
      </c>
      <c r="AN9" s="14">
        <v>8.4170357472823795E-2</v>
      </c>
      <c r="AO9" s="14"/>
      <c r="AP9" s="14">
        <v>0.42781332838332697</v>
      </c>
      <c r="AQ9" s="14">
        <v>4.54770186583629E-2</v>
      </c>
      <c r="AR9" s="14">
        <v>6.2041952377102597E-2</v>
      </c>
      <c r="AS9" s="14">
        <v>0.21169925423303301</v>
      </c>
      <c r="AT9" s="14">
        <v>0.100457244644067</v>
      </c>
      <c r="AU9" s="14"/>
      <c r="AV9" s="14" t="s">
        <v>84</v>
      </c>
      <c r="AW9" s="14">
        <v>0.105929659114363</v>
      </c>
      <c r="AX9" s="14">
        <v>0.136117042073404</v>
      </c>
      <c r="AY9" s="14">
        <v>0.17035053910696701</v>
      </c>
      <c r="AZ9" s="14">
        <v>0.20988027835002801</v>
      </c>
      <c r="BA9" s="14"/>
      <c r="BB9" s="14">
        <v>8.9750238592697207E-2</v>
      </c>
      <c r="BC9" s="14">
        <v>0.29420711864921301</v>
      </c>
      <c r="BD9" s="14">
        <v>0.17088863797112899</v>
      </c>
      <c r="BE9" s="14"/>
      <c r="BF9" s="14">
        <v>0.18613171022415301</v>
      </c>
    </row>
    <row r="10" spans="2:58" ht="29" x14ac:dyDescent="0.35">
      <c r="B10" s="15" t="s">
        <v>298</v>
      </c>
      <c r="C10" s="14">
        <v>0.17468075603851599</v>
      </c>
      <c r="D10" s="14">
        <v>0.18697432926539001</v>
      </c>
      <c r="E10" s="14">
        <v>0.16316839764874799</v>
      </c>
      <c r="F10" s="14"/>
      <c r="G10" s="14">
        <v>0.193935085369869</v>
      </c>
      <c r="H10" s="14">
        <v>0.16324031814984999</v>
      </c>
      <c r="I10" s="14">
        <v>0.14393951084198101</v>
      </c>
      <c r="J10" s="14">
        <v>0.14261190447257399</v>
      </c>
      <c r="K10" s="14">
        <v>0.19816731969134399</v>
      </c>
      <c r="L10" s="14">
        <v>0.20649846133663</v>
      </c>
      <c r="M10" s="14"/>
      <c r="N10" s="14">
        <v>0.175258733805465</v>
      </c>
      <c r="O10" s="14">
        <v>0.18348968434480001</v>
      </c>
      <c r="P10" s="14">
        <v>0.181458936285047</v>
      </c>
      <c r="Q10" s="14">
        <v>0.158148820775005</v>
      </c>
      <c r="R10" s="14"/>
      <c r="S10" s="14">
        <v>0.23694996644639399</v>
      </c>
      <c r="T10" s="14">
        <v>0.19679898622938899</v>
      </c>
      <c r="U10" s="14">
        <v>0.21129725936895499</v>
      </c>
      <c r="V10" s="14">
        <v>0.205649919546261</v>
      </c>
      <c r="W10" s="14">
        <v>0.16948237019543799</v>
      </c>
      <c r="X10" s="14">
        <v>0.142351667332166</v>
      </c>
      <c r="Y10" s="14">
        <v>0.13254207411930899</v>
      </c>
      <c r="Z10" s="14">
        <v>0.17687500820075999</v>
      </c>
      <c r="AA10" s="14">
        <v>0.15945360756508201</v>
      </c>
      <c r="AB10" s="14">
        <v>0.116701732305021</v>
      </c>
      <c r="AC10" s="14">
        <v>0.111850374211931</v>
      </c>
      <c r="AD10" s="14">
        <v>0.150765628682203</v>
      </c>
      <c r="AE10" s="14"/>
      <c r="AF10" s="14">
        <v>0.17612366681122801</v>
      </c>
      <c r="AG10" s="14">
        <v>0.18069203766927799</v>
      </c>
      <c r="AH10" s="14">
        <v>0.171267362236427</v>
      </c>
      <c r="AI10" s="14"/>
      <c r="AJ10" s="14">
        <v>0.201111782049336</v>
      </c>
      <c r="AK10" s="14">
        <v>0.170190529881588</v>
      </c>
      <c r="AL10" s="14">
        <v>0.24526027127049599</v>
      </c>
      <c r="AM10" s="14">
        <v>6.6661121154417094E-2</v>
      </c>
      <c r="AN10" s="14">
        <v>0.15487854434142501</v>
      </c>
      <c r="AO10" s="14"/>
      <c r="AP10" s="14">
        <v>0.22859632984981801</v>
      </c>
      <c r="AQ10" s="14">
        <v>0.19726149194212</v>
      </c>
      <c r="AR10" s="14">
        <v>0.24438047077250799</v>
      </c>
      <c r="AS10" s="14">
        <v>0.10033884511251601</v>
      </c>
      <c r="AT10" s="14">
        <v>0.11428005026447199</v>
      </c>
      <c r="AU10" s="14"/>
      <c r="AV10" s="14" t="s">
        <v>84</v>
      </c>
      <c r="AW10" s="14">
        <v>0.17755258216174499</v>
      </c>
      <c r="AX10" s="14">
        <v>0.16146065664786999</v>
      </c>
      <c r="AY10" s="14">
        <v>0.18812357138298799</v>
      </c>
      <c r="AZ10" s="14">
        <v>3.3564766252060702E-2</v>
      </c>
      <c r="BA10" s="14"/>
      <c r="BB10" s="14">
        <v>0.28014288480510702</v>
      </c>
      <c r="BC10" s="14">
        <v>8.8985226854636501E-2</v>
      </c>
      <c r="BD10" s="14">
        <v>0.16453463799642901</v>
      </c>
      <c r="BE10" s="14"/>
      <c r="BF10" s="14">
        <v>0.167113065100057</v>
      </c>
    </row>
    <row r="11" spans="2:58" x14ac:dyDescent="0.35">
      <c r="B11" s="15" t="s">
        <v>299</v>
      </c>
      <c r="C11" s="14">
        <v>0.229042525805497</v>
      </c>
      <c r="D11" s="14">
        <v>0.243683557301281</v>
      </c>
      <c r="E11" s="14">
        <v>0.21447568648040699</v>
      </c>
      <c r="F11" s="14"/>
      <c r="G11" s="14">
        <v>0.230611196078121</v>
      </c>
      <c r="H11" s="14">
        <v>0.34102856749384503</v>
      </c>
      <c r="I11" s="14">
        <v>0.28571434795645101</v>
      </c>
      <c r="J11" s="14">
        <v>0.261528179323127</v>
      </c>
      <c r="K11" s="14">
        <v>0.12906590626214301</v>
      </c>
      <c r="L11" s="14">
        <v>0.13165621807209399</v>
      </c>
      <c r="M11" s="14"/>
      <c r="N11" s="14">
        <v>0.26154680479243902</v>
      </c>
      <c r="O11" s="14">
        <v>0.24126615328891099</v>
      </c>
      <c r="P11" s="14">
        <v>0.19909823472642599</v>
      </c>
      <c r="Q11" s="14">
        <v>0.205944007162048</v>
      </c>
      <c r="R11" s="14"/>
      <c r="S11" s="14">
        <v>0.22511842022637599</v>
      </c>
      <c r="T11" s="14">
        <v>0.183003442263967</v>
      </c>
      <c r="U11" s="14">
        <v>0.17598435713895</v>
      </c>
      <c r="V11" s="14">
        <v>0.19419203182199701</v>
      </c>
      <c r="W11" s="14">
        <v>0.23148225752766799</v>
      </c>
      <c r="X11" s="14">
        <v>0.25336787480120598</v>
      </c>
      <c r="Y11" s="14">
        <v>0.20308465163704101</v>
      </c>
      <c r="Z11" s="14">
        <v>0.36597375721940101</v>
      </c>
      <c r="AA11" s="14">
        <v>0.280187815956909</v>
      </c>
      <c r="AB11" s="14">
        <v>0.25032509521553198</v>
      </c>
      <c r="AC11" s="14">
        <v>0.279887468444451</v>
      </c>
      <c r="AD11" s="14">
        <v>0.165025909734832</v>
      </c>
      <c r="AE11" s="14"/>
      <c r="AF11" s="14">
        <v>0.14137494174205101</v>
      </c>
      <c r="AG11" s="14">
        <v>0.304676828355324</v>
      </c>
      <c r="AH11" s="14">
        <v>0.24613316495315901</v>
      </c>
      <c r="AI11" s="14"/>
      <c r="AJ11" s="14">
        <v>8.0238311177295504E-2</v>
      </c>
      <c r="AK11" s="14">
        <v>0.44810730412439898</v>
      </c>
      <c r="AL11" s="14">
        <v>0.20932710497629101</v>
      </c>
      <c r="AM11" s="14">
        <v>0.142639405670383</v>
      </c>
      <c r="AN11" s="14">
        <v>0.18077311946388899</v>
      </c>
      <c r="AO11" s="14"/>
      <c r="AP11" s="14">
        <v>5.9592465496186402E-2</v>
      </c>
      <c r="AQ11" s="14">
        <v>0.44781892824772701</v>
      </c>
      <c r="AR11" s="14">
        <v>0.16387667817497401</v>
      </c>
      <c r="AS11" s="14">
        <v>4.38530187755196E-2</v>
      </c>
      <c r="AT11" s="14">
        <v>4.4359997142562703E-2</v>
      </c>
      <c r="AU11" s="14"/>
      <c r="AV11" s="14" t="s">
        <v>84</v>
      </c>
      <c r="AW11" s="14">
        <v>0.24606185599764199</v>
      </c>
      <c r="AX11" s="14">
        <v>0.274404938396693</v>
      </c>
      <c r="AY11" s="14">
        <v>0.30802060230081502</v>
      </c>
      <c r="AZ11" s="14">
        <v>0.22336923977957701</v>
      </c>
      <c r="BA11" s="14"/>
      <c r="BB11" s="14">
        <v>0.28693293853423402</v>
      </c>
      <c r="BC11" s="14">
        <v>4.9761363869459001E-2</v>
      </c>
      <c r="BD11" s="14">
        <v>1.3378838478493801E-2</v>
      </c>
      <c r="BE11" s="14"/>
      <c r="BF11" s="14">
        <v>0.109882303926956</v>
      </c>
    </row>
    <row r="12" spans="2:58" ht="29" x14ac:dyDescent="0.35">
      <c r="B12" s="15" t="s">
        <v>300</v>
      </c>
      <c r="C12" s="14">
        <v>0.28571277148785201</v>
      </c>
      <c r="D12" s="14">
        <v>0.28384012670653003</v>
      </c>
      <c r="E12" s="14">
        <v>0.28635406415655901</v>
      </c>
      <c r="F12" s="14"/>
      <c r="G12" s="14">
        <v>0.288877549730719</v>
      </c>
      <c r="H12" s="14">
        <v>0.20294580868777901</v>
      </c>
      <c r="I12" s="14">
        <v>0.317807784966188</v>
      </c>
      <c r="J12" s="14">
        <v>0.32091382563211501</v>
      </c>
      <c r="K12" s="14">
        <v>0.27780279599836599</v>
      </c>
      <c r="L12" s="14">
        <v>0.30142624232176102</v>
      </c>
      <c r="M12" s="14"/>
      <c r="N12" s="14">
        <v>0.25401061682053899</v>
      </c>
      <c r="O12" s="14">
        <v>0.28128810613759803</v>
      </c>
      <c r="P12" s="14">
        <v>0.34551271789365701</v>
      </c>
      <c r="Q12" s="14">
        <v>0.27075157928706201</v>
      </c>
      <c r="R12" s="14"/>
      <c r="S12" s="14">
        <v>0.23087172812600801</v>
      </c>
      <c r="T12" s="14">
        <v>0.308402931314948</v>
      </c>
      <c r="U12" s="14">
        <v>0.31330559881247999</v>
      </c>
      <c r="V12" s="14">
        <v>0.28042323953644599</v>
      </c>
      <c r="W12" s="14">
        <v>0.31198897171377998</v>
      </c>
      <c r="X12" s="14">
        <v>0.26122937512030497</v>
      </c>
      <c r="Y12" s="14">
        <v>0.332009281346964</v>
      </c>
      <c r="Z12" s="14">
        <v>0.25465415702656602</v>
      </c>
      <c r="AA12" s="14">
        <v>0.27681603653296299</v>
      </c>
      <c r="AB12" s="14">
        <v>0.323344611123564</v>
      </c>
      <c r="AC12" s="14">
        <v>0.21805331677310599</v>
      </c>
      <c r="AD12" s="14">
        <v>0.349128929503977</v>
      </c>
      <c r="AE12" s="14"/>
      <c r="AF12" s="14">
        <v>0.32619377678195599</v>
      </c>
      <c r="AG12" s="14">
        <v>0.25507986852853598</v>
      </c>
      <c r="AH12" s="14">
        <v>0.23839524457898401</v>
      </c>
      <c r="AI12" s="14"/>
      <c r="AJ12" s="14">
        <v>0.27935141346360798</v>
      </c>
      <c r="AK12" s="14">
        <v>0.18723472825281801</v>
      </c>
      <c r="AL12" s="14">
        <v>0.32307690089427599</v>
      </c>
      <c r="AM12" s="14">
        <v>0.55340878873781996</v>
      </c>
      <c r="AN12" s="14">
        <v>0.32551991826986298</v>
      </c>
      <c r="AO12" s="14"/>
      <c r="AP12" s="14">
        <v>0.190200705269117</v>
      </c>
      <c r="AQ12" s="14">
        <v>0.151713534340817</v>
      </c>
      <c r="AR12" s="14">
        <v>0.316745117167547</v>
      </c>
      <c r="AS12" s="14">
        <v>0.52614592812266403</v>
      </c>
      <c r="AT12" s="14">
        <v>0.40198322238217798</v>
      </c>
      <c r="AU12" s="14"/>
      <c r="AV12" s="14" t="s">
        <v>84</v>
      </c>
      <c r="AW12" s="14">
        <v>0.29675837281116502</v>
      </c>
      <c r="AX12" s="14">
        <v>0.260763271759759</v>
      </c>
      <c r="AY12" s="14">
        <v>0.21884669028218001</v>
      </c>
      <c r="AZ12" s="14">
        <v>0.329243334208421</v>
      </c>
      <c r="BA12" s="14"/>
      <c r="BB12" s="14">
        <v>0.14500776865114001</v>
      </c>
      <c r="BC12" s="14">
        <v>0.50295896026098397</v>
      </c>
      <c r="BD12" s="14">
        <v>0.385835566232131</v>
      </c>
      <c r="BE12" s="14"/>
      <c r="BF12" s="14">
        <v>0.35974525725678103</v>
      </c>
    </row>
    <row r="13" spans="2:58" x14ac:dyDescent="0.35">
      <c r="B13" s="15" t="s">
        <v>97</v>
      </c>
      <c r="C13" s="20">
        <v>0.167319366849285</v>
      </c>
      <c r="D13" s="20">
        <v>0.12506158086826</v>
      </c>
      <c r="E13" s="20">
        <v>0.20915886820680901</v>
      </c>
      <c r="F13" s="20"/>
      <c r="G13" s="20">
        <v>0.21289163626263299</v>
      </c>
      <c r="H13" s="20">
        <v>0.14292435088073999</v>
      </c>
      <c r="I13" s="20">
        <v>0.158713605050048</v>
      </c>
      <c r="J13" s="20">
        <v>0.13896964480979901</v>
      </c>
      <c r="K13" s="20">
        <v>0.18829592815232299</v>
      </c>
      <c r="L13" s="20">
        <v>0.17282262758311301</v>
      </c>
      <c r="M13" s="20"/>
      <c r="N13" s="20">
        <v>0.13015139349424701</v>
      </c>
      <c r="O13" s="20">
        <v>0.17633915636092401</v>
      </c>
      <c r="P13" s="20">
        <v>0.16175345154318099</v>
      </c>
      <c r="Q13" s="20">
        <v>0.206046247420968</v>
      </c>
      <c r="R13" s="20"/>
      <c r="S13" s="20">
        <v>0.172571843655804</v>
      </c>
      <c r="T13" s="20">
        <v>0.16386777980570999</v>
      </c>
      <c r="U13" s="20">
        <v>0.15808677617651001</v>
      </c>
      <c r="V13" s="20">
        <v>0.148741590572151</v>
      </c>
      <c r="W13" s="20">
        <v>0.167594211710444</v>
      </c>
      <c r="X13" s="20">
        <v>0.16977060102994901</v>
      </c>
      <c r="Y13" s="20">
        <v>0.20849983839685601</v>
      </c>
      <c r="Z13" s="20">
        <v>0.117242090324211</v>
      </c>
      <c r="AA13" s="20">
        <v>0.14708992754918701</v>
      </c>
      <c r="AB13" s="20">
        <v>0.197950259374578</v>
      </c>
      <c r="AC13" s="20">
        <v>0.21064023971319301</v>
      </c>
      <c r="AD13" s="20">
        <v>9.5873099791831604E-2</v>
      </c>
      <c r="AE13" s="20"/>
      <c r="AF13" s="20">
        <v>0.13842408210717899</v>
      </c>
      <c r="AG13" s="20">
        <v>0.15434509802671001</v>
      </c>
      <c r="AH13" s="20">
        <v>0.22531553613990499</v>
      </c>
      <c r="AI13" s="20"/>
      <c r="AJ13" s="20">
        <v>0.130908282765271</v>
      </c>
      <c r="AK13" s="20">
        <v>0.153023424418642</v>
      </c>
      <c r="AL13" s="20">
        <v>0.154835202271426</v>
      </c>
      <c r="AM13" s="20">
        <v>0.167554198960499</v>
      </c>
      <c r="AN13" s="20">
        <v>0.25465806045200001</v>
      </c>
      <c r="AO13" s="20"/>
      <c r="AP13" s="20">
        <v>9.3797171001551896E-2</v>
      </c>
      <c r="AQ13" s="20">
        <v>0.157729026810974</v>
      </c>
      <c r="AR13" s="20">
        <v>0.21295578150786901</v>
      </c>
      <c r="AS13" s="20">
        <v>0.117962953756267</v>
      </c>
      <c r="AT13" s="20">
        <v>0.33891948556672002</v>
      </c>
      <c r="AU13" s="20"/>
      <c r="AV13" s="20" t="s">
        <v>84</v>
      </c>
      <c r="AW13" s="20">
        <v>0.173697529915085</v>
      </c>
      <c r="AX13" s="20">
        <v>0.16725409112227399</v>
      </c>
      <c r="AY13" s="20">
        <v>0.11465859692705101</v>
      </c>
      <c r="AZ13" s="20">
        <v>0.203942381409914</v>
      </c>
      <c r="BA13" s="20"/>
      <c r="BB13" s="20">
        <v>0.198166169416823</v>
      </c>
      <c r="BC13" s="20">
        <v>6.4087330365707101E-2</v>
      </c>
      <c r="BD13" s="20">
        <v>0.26536231932181797</v>
      </c>
      <c r="BE13" s="20"/>
      <c r="BF13" s="20">
        <v>0.177127663492053</v>
      </c>
    </row>
    <row r="14" spans="2:58" x14ac:dyDescent="0.35">
      <c r="B14" s="16"/>
    </row>
    <row r="15" spans="2:58" x14ac:dyDescent="0.35">
      <c r="B15" t="s">
        <v>80</v>
      </c>
    </row>
    <row r="16" spans="2:58" x14ac:dyDescent="0.35">
      <c r="B16" t="s">
        <v>81</v>
      </c>
    </row>
    <row r="18" spans="2:2" x14ac:dyDescent="0.35">
      <c r="B18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B2:BF25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320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785</v>
      </c>
      <c r="D7" s="10">
        <v>378</v>
      </c>
      <c r="E7" s="10">
        <v>406</v>
      </c>
      <c r="F7" s="10"/>
      <c r="G7" s="10">
        <v>133</v>
      </c>
      <c r="H7" s="10">
        <v>192</v>
      </c>
      <c r="I7" s="10">
        <v>142</v>
      </c>
      <c r="J7" s="10">
        <v>142</v>
      </c>
      <c r="K7" s="10">
        <v>75</v>
      </c>
      <c r="L7" s="10">
        <v>101</v>
      </c>
      <c r="M7" s="10"/>
      <c r="N7" s="10">
        <v>221</v>
      </c>
      <c r="O7" s="10">
        <v>209</v>
      </c>
      <c r="P7" s="10">
        <v>169</v>
      </c>
      <c r="Q7" s="10">
        <v>183</v>
      </c>
      <c r="R7" s="10"/>
      <c r="S7" s="10">
        <v>119</v>
      </c>
      <c r="T7" s="10">
        <v>74</v>
      </c>
      <c r="U7" s="10">
        <v>58</v>
      </c>
      <c r="V7" s="10">
        <v>56</v>
      </c>
      <c r="W7" s="10">
        <v>58</v>
      </c>
      <c r="X7" s="10">
        <v>71</v>
      </c>
      <c r="Y7" s="10">
        <v>68</v>
      </c>
      <c r="Z7" s="10">
        <v>42</v>
      </c>
      <c r="AA7" s="10">
        <v>124</v>
      </c>
      <c r="AB7" s="10">
        <v>64</v>
      </c>
      <c r="AC7" s="10">
        <v>40</v>
      </c>
      <c r="AD7" s="10">
        <v>11</v>
      </c>
      <c r="AE7" s="10"/>
      <c r="AF7" s="10">
        <v>193</v>
      </c>
      <c r="AG7" s="10">
        <v>389</v>
      </c>
      <c r="AH7" s="10">
        <v>108</v>
      </c>
      <c r="AI7" s="10"/>
      <c r="AJ7" s="10">
        <v>110</v>
      </c>
      <c r="AK7" s="10">
        <v>505</v>
      </c>
      <c r="AL7" s="10">
        <v>18</v>
      </c>
      <c r="AM7" s="10">
        <v>3</v>
      </c>
      <c r="AN7" s="10">
        <v>82</v>
      </c>
      <c r="AO7" s="10"/>
      <c r="AP7" s="10" t="s">
        <v>83</v>
      </c>
      <c r="AQ7" s="10">
        <v>785</v>
      </c>
      <c r="AR7" s="10" t="s">
        <v>83</v>
      </c>
      <c r="AS7" s="10" t="s">
        <v>83</v>
      </c>
      <c r="AT7" s="10" t="s">
        <v>83</v>
      </c>
      <c r="AU7" s="10"/>
      <c r="AV7" s="10" t="s">
        <v>83</v>
      </c>
      <c r="AW7" s="10">
        <v>198</v>
      </c>
      <c r="AX7" s="10">
        <v>222</v>
      </c>
      <c r="AY7" s="10">
        <v>108</v>
      </c>
      <c r="AZ7" s="10">
        <v>11</v>
      </c>
      <c r="BA7" s="10"/>
      <c r="BB7" s="10">
        <v>110</v>
      </c>
      <c r="BC7" s="10" t="s">
        <v>83</v>
      </c>
      <c r="BD7" s="10" t="s">
        <v>83</v>
      </c>
      <c r="BE7" s="10"/>
      <c r="BF7" s="10">
        <v>110</v>
      </c>
    </row>
    <row r="8" spans="2:58" ht="30" customHeight="1" x14ac:dyDescent="0.35">
      <c r="B8" s="11" t="s">
        <v>20</v>
      </c>
      <c r="C8" s="11">
        <v>792</v>
      </c>
      <c r="D8" s="11">
        <v>391</v>
      </c>
      <c r="E8" s="11">
        <v>400</v>
      </c>
      <c r="F8" s="11"/>
      <c r="G8" s="11">
        <v>130</v>
      </c>
      <c r="H8" s="11">
        <v>204</v>
      </c>
      <c r="I8" s="11">
        <v>148</v>
      </c>
      <c r="J8" s="11">
        <v>136</v>
      </c>
      <c r="K8" s="11">
        <v>72</v>
      </c>
      <c r="L8" s="11">
        <v>102</v>
      </c>
      <c r="M8" s="11"/>
      <c r="N8" s="11">
        <v>224</v>
      </c>
      <c r="O8" s="11">
        <v>205</v>
      </c>
      <c r="P8" s="11">
        <v>173</v>
      </c>
      <c r="Q8" s="11">
        <v>187</v>
      </c>
      <c r="R8" s="11"/>
      <c r="S8" s="11">
        <v>145</v>
      </c>
      <c r="T8" s="11">
        <v>73</v>
      </c>
      <c r="U8" s="11">
        <v>56</v>
      </c>
      <c r="V8" s="11">
        <v>56</v>
      </c>
      <c r="W8" s="11">
        <v>55</v>
      </c>
      <c r="X8" s="11">
        <v>72</v>
      </c>
      <c r="Y8" s="11">
        <v>64</v>
      </c>
      <c r="Z8" s="11">
        <v>40</v>
      </c>
      <c r="AA8" s="11">
        <v>120</v>
      </c>
      <c r="AB8" s="11">
        <v>61</v>
      </c>
      <c r="AC8" s="11">
        <v>38</v>
      </c>
      <c r="AD8" s="11">
        <v>11</v>
      </c>
      <c r="AE8" s="11"/>
      <c r="AF8" s="11">
        <v>196</v>
      </c>
      <c r="AG8" s="11">
        <v>393</v>
      </c>
      <c r="AH8" s="11">
        <v>108</v>
      </c>
      <c r="AI8" s="11"/>
      <c r="AJ8" s="11">
        <v>110</v>
      </c>
      <c r="AK8" s="11">
        <v>513</v>
      </c>
      <c r="AL8" s="11">
        <v>18</v>
      </c>
      <c r="AM8" s="11">
        <v>3</v>
      </c>
      <c r="AN8" s="11">
        <v>82</v>
      </c>
      <c r="AO8" s="11"/>
      <c r="AP8" s="11" t="s">
        <v>83</v>
      </c>
      <c r="AQ8" s="11">
        <v>792</v>
      </c>
      <c r="AR8" s="11" t="s">
        <v>83</v>
      </c>
      <c r="AS8" s="11" t="s">
        <v>83</v>
      </c>
      <c r="AT8" s="11" t="s">
        <v>83</v>
      </c>
      <c r="AU8" s="11"/>
      <c r="AV8" s="11" t="s">
        <v>83</v>
      </c>
      <c r="AW8" s="11">
        <v>196</v>
      </c>
      <c r="AX8" s="11">
        <v>227</v>
      </c>
      <c r="AY8" s="11">
        <v>111</v>
      </c>
      <c r="AZ8" s="11">
        <v>11</v>
      </c>
      <c r="BA8" s="11"/>
      <c r="BB8" s="11">
        <v>110</v>
      </c>
      <c r="BC8" s="11" t="s">
        <v>83</v>
      </c>
      <c r="BD8" s="11" t="s">
        <v>83</v>
      </c>
      <c r="BE8" s="11"/>
      <c r="BF8" s="11">
        <v>110</v>
      </c>
    </row>
    <row r="9" spans="2:58" ht="29" x14ac:dyDescent="0.35">
      <c r="B9" s="15" t="s">
        <v>309</v>
      </c>
      <c r="C9" s="14">
        <v>0.35438889627562198</v>
      </c>
      <c r="D9" s="14">
        <v>0.34518102765562197</v>
      </c>
      <c r="E9" s="14">
        <v>0.36421709120908802</v>
      </c>
      <c r="F9" s="14"/>
      <c r="G9" s="14">
        <v>0.30623360185745202</v>
      </c>
      <c r="H9" s="14">
        <v>0.27392283461464301</v>
      </c>
      <c r="I9" s="14">
        <v>0.36085950291429197</v>
      </c>
      <c r="J9" s="14">
        <v>0.40031775869630198</v>
      </c>
      <c r="K9" s="14">
        <v>0.37890912878224903</v>
      </c>
      <c r="L9" s="14">
        <v>0.48964266189259897</v>
      </c>
      <c r="M9" s="14"/>
      <c r="N9" s="14">
        <v>0.32320088782017098</v>
      </c>
      <c r="O9" s="14">
        <v>0.37161557157120201</v>
      </c>
      <c r="P9" s="14">
        <v>0.35790536812924201</v>
      </c>
      <c r="Q9" s="14">
        <v>0.37486989110602198</v>
      </c>
      <c r="R9" s="14"/>
      <c r="S9" s="14">
        <v>0.36771844356509598</v>
      </c>
      <c r="T9" s="14">
        <v>0.288532144824724</v>
      </c>
      <c r="U9" s="14">
        <v>0.22307353982151501</v>
      </c>
      <c r="V9" s="14">
        <v>0.371041436389136</v>
      </c>
      <c r="W9" s="14">
        <v>0.396111332443917</v>
      </c>
      <c r="X9" s="14">
        <v>0.36726323539372902</v>
      </c>
      <c r="Y9" s="14">
        <v>0.35434743826704801</v>
      </c>
      <c r="Z9" s="14">
        <v>0.35305727095475198</v>
      </c>
      <c r="AA9" s="14">
        <v>0.37037422322153102</v>
      </c>
      <c r="AB9" s="14">
        <v>0.37749674522816901</v>
      </c>
      <c r="AC9" s="14">
        <v>0.4055605812102</v>
      </c>
      <c r="AD9" s="14">
        <v>0.43258439741027699</v>
      </c>
      <c r="AE9" s="14"/>
      <c r="AF9" s="14">
        <v>0.36667704591679701</v>
      </c>
      <c r="AG9" s="14">
        <v>0.37053631627712602</v>
      </c>
      <c r="AH9" s="14">
        <v>0.333413503058474</v>
      </c>
      <c r="AI9" s="14"/>
      <c r="AJ9" s="14">
        <v>0.28995937294405499</v>
      </c>
      <c r="AK9" s="14">
        <v>0.37383604196636699</v>
      </c>
      <c r="AL9" s="14">
        <v>0.34136490384322998</v>
      </c>
      <c r="AM9" s="14">
        <v>0</v>
      </c>
      <c r="AN9" s="14">
        <v>0.40892481583801499</v>
      </c>
      <c r="AO9" s="14"/>
      <c r="AP9" s="14" t="s">
        <v>84</v>
      </c>
      <c r="AQ9" s="14">
        <v>0.35438889627562198</v>
      </c>
      <c r="AR9" s="14" t="s">
        <v>84</v>
      </c>
      <c r="AS9" s="14" t="s">
        <v>84</v>
      </c>
      <c r="AT9" s="14" t="s">
        <v>84</v>
      </c>
      <c r="AU9" s="14"/>
      <c r="AV9" s="14" t="s">
        <v>84</v>
      </c>
      <c r="AW9" s="14">
        <v>0.33701324248753201</v>
      </c>
      <c r="AX9" s="14">
        <v>0.37068355483337001</v>
      </c>
      <c r="AY9" s="14">
        <v>0.35301079341515801</v>
      </c>
      <c r="AZ9" s="14">
        <v>0.172273366456479</v>
      </c>
      <c r="BA9" s="14"/>
      <c r="BB9" s="14">
        <v>0.28995937294405499</v>
      </c>
      <c r="BC9" s="14" t="s">
        <v>84</v>
      </c>
      <c r="BD9" s="14" t="s">
        <v>84</v>
      </c>
      <c r="BE9" s="14"/>
      <c r="BF9" s="14">
        <v>0.28995937294405499</v>
      </c>
    </row>
    <row r="10" spans="2:58" ht="58" x14ac:dyDescent="0.35">
      <c r="B10" s="15" t="s">
        <v>310</v>
      </c>
      <c r="C10" s="14">
        <v>0.34513581754091699</v>
      </c>
      <c r="D10" s="14">
        <v>0.29572746168764502</v>
      </c>
      <c r="E10" s="14">
        <v>0.39424521141306101</v>
      </c>
      <c r="F10" s="14"/>
      <c r="G10" s="14">
        <v>0.32862399656746899</v>
      </c>
      <c r="H10" s="14">
        <v>0.30476326674671</v>
      </c>
      <c r="I10" s="14">
        <v>0.31610503034537002</v>
      </c>
      <c r="J10" s="14">
        <v>0.35516359586784302</v>
      </c>
      <c r="K10" s="14">
        <v>0.35821883113006098</v>
      </c>
      <c r="L10" s="14">
        <v>0.466860597845488</v>
      </c>
      <c r="M10" s="14"/>
      <c r="N10" s="14">
        <v>0.33286927090447799</v>
      </c>
      <c r="O10" s="14">
        <v>0.38853620283617102</v>
      </c>
      <c r="P10" s="14">
        <v>0.31888397091304699</v>
      </c>
      <c r="Q10" s="14">
        <v>0.33159568316537003</v>
      </c>
      <c r="R10" s="14"/>
      <c r="S10" s="14">
        <v>0.28605430032289503</v>
      </c>
      <c r="T10" s="14">
        <v>0.37375018591432302</v>
      </c>
      <c r="U10" s="14">
        <v>0.44549039877247698</v>
      </c>
      <c r="V10" s="14">
        <v>0.35697595962252399</v>
      </c>
      <c r="W10" s="14">
        <v>0.45620617819505199</v>
      </c>
      <c r="X10" s="14">
        <v>0.283155653079189</v>
      </c>
      <c r="Y10" s="14">
        <v>0.38464406372652099</v>
      </c>
      <c r="Z10" s="14">
        <v>0.42567542619070298</v>
      </c>
      <c r="AA10" s="14">
        <v>0.315014464452256</v>
      </c>
      <c r="AB10" s="14">
        <v>0.36086437419119599</v>
      </c>
      <c r="AC10" s="14">
        <v>0.29758181498566499</v>
      </c>
      <c r="AD10" s="14">
        <v>9.9355589428329005E-2</v>
      </c>
      <c r="AE10" s="14"/>
      <c r="AF10" s="14">
        <v>0.34273816004318303</v>
      </c>
      <c r="AG10" s="14">
        <v>0.347866148565464</v>
      </c>
      <c r="AH10" s="14">
        <v>0.30922081297200699</v>
      </c>
      <c r="AI10" s="14"/>
      <c r="AJ10" s="14">
        <v>0.44853272880853301</v>
      </c>
      <c r="AK10" s="14">
        <v>0.30100267567539002</v>
      </c>
      <c r="AL10" s="14">
        <v>0.57168298117367899</v>
      </c>
      <c r="AM10" s="14">
        <v>0.29862235164880302</v>
      </c>
      <c r="AN10" s="14">
        <v>0.33561369041657102</v>
      </c>
      <c r="AO10" s="14"/>
      <c r="AP10" s="14" t="s">
        <v>84</v>
      </c>
      <c r="AQ10" s="14">
        <v>0.34513581754091699</v>
      </c>
      <c r="AR10" s="14" t="s">
        <v>84</v>
      </c>
      <c r="AS10" s="14" t="s">
        <v>84</v>
      </c>
      <c r="AT10" s="14" t="s">
        <v>84</v>
      </c>
      <c r="AU10" s="14"/>
      <c r="AV10" s="14" t="s">
        <v>84</v>
      </c>
      <c r="AW10" s="14">
        <v>0.42072721832141402</v>
      </c>
      <c r="AX10" s="14">
        <v>0.32925467377699202</v>
      </c>
      <c r="AY10" s="14">
        <v>0.26573138084147702</v>
      </c>
      <c r="AZ10" s="14">
        <v>0.30898512525995298</v>
      </c>
      <c r="BA10" s="14"/>
      <c r="BB10" s="14">
        <v>0.44853272880853301</v>
      </c>
      <c r="BC10" s="14" t="s">
        <v>84</v>
      </c>
      <c r="BD10" s="14" t="s">
        <v>84</v>
      </c>
      <c r="BE10" s="14"/>
      <c r="BF10" s="14">
        <v>0.44853272880853301</v>
      </c>
    </row>
    <row r="11" spans="2:58" x14ac:dyDescent="0.35">
      <c r="B11" s="15" t="s">
        <v>311</v>
      </c>
      <c r="C11" s="14">
        <v>0.33032786379710199</v>
      </c>
      <c r="D11" s="14">
        <v>0.33868676649914398</v>
      </c>
      <c r="E11" s="14">
        <v>0.32292549617811001</v>
      </c>
      <c r="F11" s="14"/>
      <c r="G11" s="14">
        <v>0.34244812472353597</v>
      </c>
      <c r="H11" s="14">
        <v>0.396551423420406</v>
      </c>
      <c r="I11" s="14">
        <v>0.33976660385032298</v>
      </c>
      <c r="J11" s="14">
        <v>0.282460021595282</v>
      </c>
      <c r="K11" s="14">
        <v>0.24900450209075001</v>
      </c>
      <c r="L11" s="14">
        <v>0.28979007211908098</v>
      </c>
      <c r="M11" s="14"/>
      <c r="N11" s="14">
        <v>0.30703925463446602</v>
      </c>
      <c r="O11" s="14">
        <v>0.33114162871151498</v>
      </c>
      <c r="P11" s="14">
        <v>0.34863513961220599</v>
      </c>
      <c r="Q11" s="14">
        <v>0.33529400484340399</v>
      </c>
      <c r="R11" s="14"/>
      <c r="S11" s="14">
        <v>0.36531534928051002</v>
      </c>
      <c r="T11" s="14">
        <v>0.26944314673639302</v>
      </c>
      <c r="U11" s="14">
        <v>0.24788004866218499</v>
      </c>
      <c r="V11" s="14">
        <v>0.28591539040860597</v>
      </c>
      <c r="W11" s="14">
        <v>0.32182759556962198</v>
      </c>
      <c r="X11" s="14">
        <v>0.37358235655904298</v>
      </c>
      <c r="Y11" s="14">
        <v>0.32592502444934901</v>
      </c>
      <c r="Z11" s="14">
        <v>0.40654549296019099</v>
      </c>
      <c r="AA11" s="14">
        <v>0.37652210966320299</v>
      </c>
      <c r="AB11" s="14">
        <v>0.24461720711028401</v>
      </c>
      <c r="AC11" s="14">
        <v>0.35173685944341199</v>
      </c>
      <c r="AD11" s="14">
        <v>0.32970025669111802</v>
      </c>
      <c r="AE11" s="14"/>
      <c r="AF11" s="14">
        <v>0.27375770897903501</v>
      </c>
      <c r="AG11" s="14">
        <v>0.35985714728333801</v>
      </c>
      <c r="AH11" s="14">
        <v>0.31585837294677499</v>
      </c>
      <c r="AI11" s="14"/>
      <c r="AJ11" s="14">
        <v>0.183647611916682</v>
      </c>
      <c r="AK11" s="14">
        <v>0.37967364895519801</v>
      </c>
      <c r="AL11" s="14">
        <v>0.10723427440857999</v>
      </c>
      <c r="AM11" s="14">
        <v>0.29862235164880302</v>
      </c>
      <c r="AN11" s="14">
        <v>0.25179715476379499</v>
      </c>
      <c r="AO11" s="14"/>
      <c r="AP11" s="14" t="s">
        <v>84</v>
      </c>
      <c r="AQ11" s="14">
        <v>0.33032786379710199</v>
      </c>
      <c r="AR11" s="14" t="s">
        <v>84</v>
      </c>
      <c r="AS11" s="14" t="s">
        <v>84</v>
      </c>
      <c r="AT11" s="14" t="s">
        <v>84</v>
      </c>
      <c r="AU11" s="14"/>
      <c r="AV11" s="14" t="s">
        <v>84</v>
      </c>
      <c r="AW11" s="14">
        <v>0.33050925300017298</v>
      </c>
      <c r="AX11" s="14">
        <v>0.349793958293528</v>
      </c>
      <c r="AY11" s="14">
        <v>0.33983778124664699</v>
      </c>
      <c r="AZ11" s="14">
        <v>0.36531411750993797</v>
      </c>
      <c r="BA11" s="14"/>
      <c r="BB11" s="14">
        <v>0.183647611916682</v>
      </c>
      <c r="BC11" s="14" t="s">
        <v>84</v>
      </c>
      <c r="BD11" s="14" t="s">
        <v>84</v>
      </c>
      <c r="BE11" s="14"/>
      <c r="BF11" s="14">
        <v>0.183647611916682</v>
      </c>
    </row>
    <row r="12" spans="2:58" ht="29" x14ac:dyDescent="0.35">
      <c r="B12" s="15" t="s">
        <v>312</v>
      </c>
      <c r="C12" s="14">
        <v>0.29831335513222701</v>
      </c>
      <c r="D12" s="14">
        <v>0.319080518956251</v>
      </c>
      <c r="E12" s="14">
        <v>0.27870520314275998</v>
      </c>
      <c r="F12" s="14"/>
      <c r="G12" s="14">
        <v>0.33627489002517202</v>
      </c>
      <c r="H12" s="14">
        <v>0.27597899061412401</v>
      </c>
      <c r="I12" s="14">
        <v>0.29201036544308401</v>
      </c>
      <c r="J12" s="14">
        <v>0.33988835443674797</v>
      </c>
      <c r="K12" s="14">
        <v>0.26820936912458998</v>
      </c>
      <c r="L12" s="14">
        <v>0.26947767687584401</v>
      </c>
      <c r="M12" s="14"/>
      <c r="N12" s="14">
        <v>0.31122608053133799</v>
      </c>
      <c r="O12" s="14">
        <v>0.31911073260040901</v>
      </c>
      <c r="P12" s="14">
        <v>0.28702367873342599</v>
      </c>
      <c r="Q12" s="14">
        <v>0.26495938569727201</v>
      </c>
      <c r="R12" s="14"/>
      <c r="S12" s="14">
        <v>0.37904306682453498</v>
      </c>
      <c r="T12" s="14">
        <v>0.193981258271647</v>
      </c>
      <c r="U12" s="14">
        <v>0.28946456607312698</v>
      </c>
      <c r="V12" s="14">
        <v>0.30392641561332101</v>
      </c>
      <c r="W12" s="14">
        <v>0.22647264716215301</v>
      </c>
      <c r="X12" s="14">
        <v>0.38773215024496699</v>
      </c>
      <c r="Y12" s="14">
        <v>0.22269370446975201</v>
      </c>
      <c r="Z12" s="14">
        <v>0.19018362350722401</v>
      </c>
      <c r="AA12" s="14">
        <v>0.25624154079887301</v>
      </c>
      <c r="AB12" s="14">
        <v>0.40506372029981103</v>
      </c>
      <c r="AC12" s="14">
        <v>0.39722308025721598</v>
      </c>
      <c r="AD12" s="14">
        <v>7.7102777665810904E-2</v>
      </c>
      <c r="AE12" s="14"/>
      <c r="AF12" s="14">
        <v>0.251485978336978</v>
      </c>
      <c r="AG12" s="14">
        <v>0.296556922116886</v>
      </c>
      <c r="AH12" s="14">
        <v>0.30475915104657397</v>
      </c>
      <c r="AI12" s="14"/>
      <c r="AJ12" s="14">
        <v>0.19401222228491399</v>
      </c>
      <c r="AK12" s="14">
        <v>0.31672513240491201</v>
      </c>
      <c r="AL12" s="14">
        <v>0.20713523191175001</v>
      </c>
      <c r="AM12" s="14">
        <v>0</v>
      </c>
      <c r="AN12" s="14">
        <v>0.362256356091603</v>
      </c>
      <c r="AO12" s="14"/>
      <c r="AP12" s="14" t="s">
        <v>84</v>
      </c>
      <c r="AQ12" s="14">
        <v>0.29831335513222701</v>
      </c>
      <c r="AR12" s="14" t="s">
        <v>84</v>
      </c>
      <c r="AS12" s="14" t="s">
        <v>84</v>
      </c>
      <c r="AT12" s="14" t="s">
        <v>84</v>
      </c>
      <c r="AU12" s="14"/>
      <c r="AV12" s="14" t="s">
        <v>84</v>
      </c>
      <c r="AW12" s="14">
        <v>0.26569357729666498</v>
      </c>
      <c r="AX12" s="14">
        <v>0.35537190676361902</v>
      </c>
      <c r="AY12" s="14">
        <v>0.32279395970376301</v>
      </c>
      <c r="AZ12" s="14">
        <v>0.44881246593173002</v>
      </c>
      <c r="BA12" s="14"/>
      <c r="BB12" s="14">
        <v>0.19401222228491399</v>
      </c>
      <c r="BC12" s="14" t="s">
        <v>84</v>
      </c>
      <c r="BD12" s="14" t="s">
        <v>84</v>
      </c>
      <c r="BE12" s="14"/>
      <c r="BF12" s="14">
        <v>0.19401222228491399</v>
      </c>
    </row>
    <row r="13" spans="2:58" ht="29" x14ac:dyDescent="0.35">
      <c r="B13" s="15" t="s">
        <v>313</v>
      </c>
      <c r="C13" s="14">
        <v>0.28114591692878399</v>
      </c>
      <c r="D13" s="14">
        <v>0.301088345617956</v>
      </c>
      <c r="E13" s="14">
        <v>0.26230407189104099</v>
      </c>
      <c r="F13" s="14"/>
      <c r="G13" s="14">
        <v>0.28158661276387098</v>
      </c>
      <c r="H13" s="14">
        <v>0.26945186563748202</v>
      </c>
      <c r="I13" s="14">
        <v>0.295097956914674</v>
      </c>
      <c r="J13" s="14">
        <v>0.278135162520735</v>
      </c>
      <c r="K13" s="14">
        <v>0.300637425913788</v>
      </c>
      <c r="L13" s="14">
        <v>0.27398391412046602</v>
      </c>
      <c r="M13" s="14"/>
      <c r="N13" s="14">
        <v>0.30166351157781002</v>
      </c>
      <c r="O13" s="14">
        <v>0.325707385873861</v>
      </c>
      <c r="P13" s="14">
        <v>0.27156248370675101</v>
      </c>
      <c r="Q13" s="14">
        <v>0.22089549759594301</v>
      </c>
      <c r="R13" s="14"/>
      <c r="S13" s="14">
        <v>0.23044196120848401</v>
      </c>
      <c r="T13" s="14">
        <v>0.34735331560677501</v>
      </c>
      <c r="U13" s="14">
        <v>0.30379747087140002</v>
      </c>
      <c r="V13" s="14">
        <v>0.25312208368493699</v>
      </c>
      <c r="W13" s="14">
        <v>0.33392328776900299</v>
      </c>
      <c r="X13" s="14">
        <v>0.19126640196311701</v>
      </c>
      <c r="Y13" s="14">
        <v>0.33432255163518798</v>
      </c>
      <c r="Z13" s="14">
        <v>0.33805726152515297</v>
      </c>
      <c r="AA13" s="14">
        <v>0.26123144960982603</v>
      </c>
      <c r="AB13" s="14">
        <v>0.26632703250109302</v>
      </c>
      <c r="AC13" s="14">
        <v>0.35488799384006597</v>
      </c>
      <c r="AD13" s="14">
        <v>0.388947336997994</v>
      </c>
      <c r="AE13" s="14"/>
      <c r="AF13" s="14">
        <v>0.25564205265615503</v>
      </c>
      <c r="AG13" s="14">
        <v>0.283974349066348</v>
      </c>
      <c r="AH13" s="14">
        <v>0.30575169314295902</v>
      </c>
      <c r="AI13" s="14"/>
      <c r="AJ13" s="14">
        <v>0.26186837561125198</v>
      </c>
      <c r="AK13" s="14">
        <v>0.27370895529732497</v>
      </c>
      <c r="AL13" s="14">
        <v>0.43627137148258899</v>
      </c>
      <c r="AM13" s="14">
        <v>0.70137764835119698</v>
      </c>
      <c r="AN13" s="14">
        <v>0.28130685297464297</v>
      </c>
      <c r="AO13" s="14"/>
      <c r="AP13" s="14" t="s">
        <v>84</v>
      </c>
      <c r="AQ13" s="14">
        <v>0.28114591692878399</v>
      </c>
      <c r="AR13" s="14" t="s">
        <v>84</v>
      </c>
      <c r="AS13" s="14" t="s">
        <v>84</v>
      </c>
      <c r="AT13" s="14" t="s">
        <v>84</v>
      </c>
      <c r="AU13" s="14"/>
      <c r="AV13" s="14" t="s">
        <v>84</v>
      </c>
      <c r="AW13" s="14">
        <v>0.29769368503271099</v>
      </c>
      <c r="AX13" s="14">
        <v>0.27346979378757902</v>
      </c>
      <c r="AY13" s="14">
        <v>0.310447328568419</v>
      </c>
      <c r="AZ13" s="14">
        <v>0.26683895258456702</v>
      </c>
      <c r="BA13" s="14"/>
      <c r="BB13" s="14">
        <v>0.26186837561125198</v>
      </c>
      <c r="BC13" s="14" t="s">
        <v>84</v>
      </c>
      <c r="BD13" s="14" t="s">
        <v>84</v>
      </c>
      <c r="BE13" s="14"/>
      <c r="BF13" s="14">
        <v>0.26186837561125198</v>
      </c>
    </row>
    <row r="14" spans="2:58" ht="29" x14ac:dyDescent="0.35">
      <c r="B14" s="15" t="s">
        <v>314</v>
      </c>
      <c r="C14" s="14">
        <v>0.25666570307584002</v>
      </c>
      <c r="D14" s="14">
        <v>0.26898533459049101</v>
      </c>
      <c r="E14" s="14">
        <v>0.24288874758519199</v>
      </c>
      <c r="F14" s="14"/>
      <c r="G14" s="14">
        <v>0.23243470866381699</v>
      </c>
      <c r="H14" s="14">
        <v>0.24337351907473401</v>
      </c>
      <c r="I14" s="14">
        <v>0.24932681191491499</v>
      </c>
      <c r="J14" s="14">
        <v>0.27072250560627198</v>
      </c>
      <c r="K14" s="14">
        <v>0.29367811570616797</v>
      </c>
      <c r="L14" s="14">
        <v>0.28003223808335398</v>
      </c>
      <c r="M14" s="14"/>
      <c r="N14" s="14">
        <v>0.24883738885469101</v>
      </c>
      <c r="O14" s="14">
        <v>0.24885786557886</v>
      </c>
      <c r="P14" s="14">
        <v>0.226020910684882</v>
      </c>
      <c r="Q14" s="14">
        <v>0.30165675338525799</v>
      </c>
      <c r="R14" s="14"/>
      <c r="S14" s="14">
        <v>0.184058839760773</v>
      </c>
      <c r="T14" s="14">
        <v>0.30662431589043199</v>
      </c>
      <c r="U14" s="14">
        <v>0.29189693172537201</v>
      </c>
      <c r="V14" s="14">
        <v>0.28710161313244198</v>
      </c>
      <c r="W14" s="14">
        <v>0.24680903713445199</v>
      </c>
      <c r="X14" s="14">
        <v>0.26381707449625702</v>
      </c>
      <c r="Y14" s="14">
        <v>0.26739698222646102</v>
      </c>
      <c r="Z14" s="14">
        <v>0.17340767559556899</v>
      </c>
      <c r="AA14" s="14">
        <v>0.31288705442974302</v>
      </c>
      <c r="AB14" s="14">
        <v>0.26752034556950799</v>
      </c>
      <c r="AC14" s="14">
        <v>0.17845746023954401</v>
      </c>
      <c r="AD14" s="14">
        <v>0.38258808408592798</v>
      </c>
      <c r="AE14" s="14"/>
      <c r="AF14" s="14">
        <v>0.30866664191848098</v>
      </c>
      <c r="AG14" s="14">
        <v>0.23202646119127501</v>
      </c>
      <c r="AH14" s="14">
        <v>0.27489610571188</v>
      </c>
      <c r="AI14" s="14"/>
      <c r="AJ14" s="14">
        <v>0.39262712393766103</v>
      </c>
      <c r="AK14" s="14">
        <v>0.20404198909539201</v>
      </c>
      <c r="AL14" s="14">
        <v>0.385193917047017</v>
      </c>
      <c r="AM14" s="14">
        <v>0.70137764835119698</v>
      </c>
      <c r="AN14" s="14">
        <v>0.377224196826</v>
      </c>
      <c r="AO14" s="14"/>
      <c r="AP14" s="14" t="s">
        <v>84</v>
      </c>
      <c r="AQ14" s="14">
        <v>0.25666570307584002</v>
      </c>
      <c r="AR14" s="14" t="s">
        <v>84</v>
      </c>
      <c r="AS14" s="14" t="s">
        <v>84</v>
      </c>
      <c r="AT14" s="14" t="s">
        <v>84</v>
      </c>
      <c r="AU14" s="14"/>
      <c r="AV14" s="14" t="s">
        <v>84</v>
      </c>
      <c r="AW14" s="14">
        <v>0.25056115535669199</v>
      </c>
      <c r="AX14" s="14">
        <v>0.24988764279487399</v>
      </c>
      <c r="AY14" s="14">
        <v>0.19577600190453101</v>
      </c>
      <c r="AZ14" s="14">
        <v>0.17246192935603899</v>
      </c>
      <c r="BA14" s="14"/>
      <c r="BB14" s="14">
        <v>0.39262712393766103</v>
      </c>
      <c r="BC14" s="14" t="s">
        <v>84</v>
      </c>
      <c r="BD14" s="14" t="s">
        <v>84</v>
      </c>
      <c r="BE14" s="14"/>
      <c r="BF14" s="14">
        <v>0.39262712393766103</v>
      </c>
    </row>
    <row r="15" spans="2:58" ht="29" x14ac:dyDescent="0.35">
      <c r="B15" s="15" t="s">
        <v>315</v>
      </c>
      <c r="C15" s="14">
        <v>0.243409880808203</v>
      </c>
      <c r="D15" s="14">
        <v>0.25828670909854101</v>
      </c>
      <c r="E15" s="14">
        <v>0.22710193928261699</v>
      </c>
      <c r="F15" s="14"/>
      <c r="G15" s="14">
        <v>0.208178858208284</v>
      </c>
      <c r="H15" s="14">
        <v>0.25808172919577799</v>
      </c>
      <c r="I15" s="14">
        <v>0.23654290542654399</v>
      </c>
      <c r="J15" s="14">
        <v>0.19509646893360399</v>
      </c>
      <c r="K15" s="14">
        <v>0.33203243564963197</v>
      </c>
      <c r="L15" s="14">
        <v>0.27065709187749698</v>
      </c>
      <c r="M15" s="14"/>
      <c r="N15" s="14">
        <v>0.285940717514652</v>
      </c>
      <c r="O15" s="14">
        <v>0.24883477359588699</v>
      </c>
      <c r="P15" s="14">
        <v>0.26080227674878897</v>
      </c>
      <c r="Q15" s="14">
        <v>0.174314561324829</v>
      </c>
      <c r="R15" s="14"/>
      <c r="S15" s="14">
        <v>0.24482474539395299</v>
      </c>
      <c r="T15" s="14">
        <v>0.265808367280567</v>
      </c>
      <c r="U15" s="14">
        <v>0.29028038128224798</v>
      </c>
      <c r="V15" s="14">
        <v>0.245443123320775</v>
      </c>
      <c r="W15" s="14">
        <v>0.20493079272512901</v>
      </c>
      <c r="X15" s="14">
        <v>0.222886824021718</v>
      </c>
      <c r="Y15" s="14">
        <v>0.174291633915825</v>
      </c>
      <c r="Z15" s="14">
        <v>0.21789111489857599</v>
      </c>
      <c r="AA15" s="14">
        <v>0.28208302513335698</v>
      </c>
      <c r="AB15" s="14">
        <v>0.17027257291051101</v>
      </c>
      <c r="AC15" s="14">
        <v>0.34944483428781298</v>
      </c>
      <c r="AD15" s="14">
        <v>0.26758372533319602</v>
      </c>
      <c r="AE15" s="14"/>
      <c r="AF15" s="14">
        <v>0.21165556193488</v>
      </c>
      <c r="AG15" s="14">
        <v>0.253316777585609</v>
      </c>
      <c r="AH15" s="14">
        <v>0.23885855627091901</v>
      </c>
      <c r="AI15" s="14"/>
      <c r="AJ15" s="14">
        <v>0.21796193384472001</v>
      </c>
      <c r="AK15" s="14">
        <v>0.24286313292929501</v>
      </c>
      <c r="AL15" s="14">
        <v>0.27741617689551901</v>
      </c>
      <c r="AM15" s="14">
        <v>0.29862235164880302</v>
      </c>
      <c r="AN15" s="14">
        <v>0.25316008796730899</v>
      </c>
      <c r="AO15" s="14"/>
      <c r="AP15" s="14" t="s">
        <v>84</v>
      </c>
      <c r="AQ15" s="14">
        <v>0.243409880808203</v>
      </c>
      <c r="AR15" s="14" t="s">
        <v>84</v>
      </c>
      <c r="AS15" s="14" t="s">
        <v>84</v>
      </c>
      <c r="AT15" s="14" t="s">
        <v>84</v>
      </c>
      <c r="AU15" s="14"/>
      <c r="AV15" s="14" t="s">
        <v>84</v>
      </c>
      <c r="AW15" s="14">
        <v>0.221805082191043</v>
      </c>
      <c r="AX15" s="14">
        <v>0.286281956263364</v>
      </c>
      <c r="AY15" s="14">
        <v>0.23061313412610601</v>
      </c>
      <c r="AZ15" s="14">
        <v>0.178989831860002</v>
      </c>
      <c r="BA15" s="14"/>
      <c r="BB15" s="14">
        <v>0.21796193384472001</v>
      </c>
      <c r="BC15" s="14" t="s">
        <v>84</v>
      </c>
      <c r="BD15" s="14" t="s">
        <v>84</v>
      </c>
      <c r="BE15" s="14"/>
      <c r="BF15" s="14">
        <v>0.21796193384472001</v>
      </c>
    </row>
    <row r="16" spans="2:58" ht="29" x14ac:dyDescent="0.35">
      <c r="B16" s="15" t="s">
        <v>316</v>
      </c>
      <c r="C16" s="14">
        <v>0.203893244944612</v>
      </c>
      <c r="D16" s="14">
        <v>0.184033252068418</v>
      </c>
      <c r="E16" s="14">
        <v>0.221454313115796</v>
      </c>
      <c r="F16" s="14"/>
      <c r="G16" s="14">
        <v>0.24731512545140399</v>
      </c>
      <c r="H16" s="14">
        <v>0.17796258594240599</v>
      </c>
      <c r="I16" s="14">
        <v>0.25531661005431799</v>
      </c>
      <c r="J16" s="14">
        <v>0.22698979635934199</v>
      </c>
      <c r="K16" s="14">
        <v>0.149840272588081</v>
      </c>
      <c r="L16" s="14">
        <v>0.13318139229355</v>
      </c>
      <c r="M16" s="14"/>
      <c r="N16" s="14">
        <v>0.18491570624566001</v>
      </c>
      <c r="O16" s="14">
        <v>0.22102413538089999</v>
      </c>
      <c r="P16" s="14">
        <v>0.18946126039724701</v>
      </c>
      <c r="Q16" s="14">
        <v>0.224175387152038</v>
      </c>
      <c r="R16" s="14"/>
      <c r="S16" s="14">
        <v>0.170259586631716</v>
      </c>
      <c r="T16" s="14">
        <v>0.223381118317455</v>
      </c>
      <c r="U16" s="14">
        <v>0.24037569355825</v>
      </c>
      <c r="V16" s="14">
        <v>0.16051879253669599</v>
      </c>
      <c r="W16" s="14">
        <v>0.31184429433014099</v>
      </c>
      <c r="X16" s="14">
        <v>0.20647439545261001</v>
      </c>
      <c r="Y16" s="14">
        <v>0.192045052405353</v>
      </c>
      <c r="Z16" s="14">
        <v>0.26126839102320498</v>
      </c>
      <c r="AA16" s="14">
        <v>0.18564838880603199</v>
      </c>
      <c r="AB16" s="14">
        <v>0.15795098708963501</v>
      </c>
      <c r="AC16" s="14">
        <v>0.24358607983914701</v>
      </c>
      <c r="AD16" s="14">
        <v>0.175933620985811</v>
      </c>
      <c r="AE16" s="14"/>
      <c r="AF16" s="14">
        <v>0.21656857570093399</v>
      </c>
      <c r="AG16" s="14">
        <v>0.18999849925385201</v>
      </c>
      <c r="AH16" s="14">
        <v>0.19783399300204699</v>
      </c>
      <c r="AI16" s="14"/>
      <c r="AJ16" s="14">
        <v>0.20026284852002901</v>
      </c>
      <c r="AK16" s="14">
        <v>0.186323774974443</v>
      </c>
      <c r="AL16" s="14">
        <v>0.27934733525738198</v>
      </c>
      <c r="AM16" s="14">
        <v>0.39364333344542202</v>
      </c>
      <c r="AN16" s="14">
        <v>0.20423171836746801</v>
      </c>
      <c r="AO16" s="14"/>
      <c r="AP16" s="14" t="s">
        <v>84</v>
      </c>
      <c r="AQ16" s="14">
        <v>0.203893244944612</v>
      </c>
      <c r="AR16" s="14" t="s">
        <v>84</v>
      </c>
      <c r="AS16" s="14" t="s">
        <v>84</v>
      </c>
      <c r="AT16" s="14" t="s">
        <v>84</v>
      </c>
      <c r="AU16" s="14"/>
      <c r="AV16" s="14" t="s">
        <v>84</v>
      </c>
      <c r="AW16" s="14">
        <v>0.22325285171454001</v>
      </c>
      <c r="AX16" s="14">
        <v>0.19051843476417801</v>
      </c>
      <c r="AY16" s="14">
        <v>0.20925749583617301</v>
      </c>
      <c r="AZ16" s="14">
        <v>0.188666791119492</v>
      </c>
      <c r="BA16" s="14"/>
      <c r="BB16" s="14">
        <v>0.20026284852002901</v>
      </c>
      <c r="BC16" s="14" t="s">
        <v>84</v>
      </c>
      <c r="BD16" s="14" t="s">
        <v>84</v>
      </c>
      <c r="BE16" s="14"/>
      <c r="BF16" s="14">
        <v>0.20026284852002901</v>
      </c>
    </row>
    <row r="17" spans="2:58" x14ac:dyDescent="0.35">
      <c r="B17" s="15" t="s">
        <v>317</v>
      </c>
      <c r="C17" s="14">
        <v>0.163859607830836</v>
      </c>
      <c r="D17" s="14">
        <v>0.17052372302479599</v>
      </c>
      <c r="E17" s="14">
        <v>0.15772620566738599</v>
      </c>
      <c r="F17" s="14"/>
      <c r="G17" s="14">
        <v>0.115363496456574</v>
      </c>
      <c r="H17" s="14">
        <v>0.16251867966519101</v>
      </c>
      <c r="I17" s="14">
        <v>0.20795492556669701</v>
      </c>
      <c r="J17" s="14">
        <v>0.20791718353371899</v>
      </c>
      <c r="K17" s="14">
        <v>0.108073538781426</v>
      </c>
      <c r="L17" s="14">
        <v>0.145590909907655</v>
      </c>
      <c r="M17" s="14"/>
      <c r="N17" s="14">
        <v>0.18024077275172001</v>
      </c>
      <c r="O17" s="14">
        <v>0.139410505734612</v>
      </c>
      <c r="P17" s="14">
        <v>0.158617675528758</v>
      </c>
      <c r="Q17" s="14">
        <v>0.16827387241324501</v>
      </c>
      <c r="R17" s="14"/>
      <c r="S17" s="14">
        <v>0.10210034888479699</v>
      </c>
      <c r="T17" s="14">
        <v>0.23382008306496499</v>
      </c>
      <c r="U17" s="14">
        <v>0.15913133395568099</v>
      </c>
      <c r="V17" s="14">
        <v>0.142043105263636</v>
      </c>
      <c r="W17" s="14">
        <v>0.13673843941124</v>
      </c>
      <c r="X17" s="14">
        <v>0.25347709708307098</v>
      </c>
      <c r="Y17" s="14">
        <v>0.17328709753927901</v>
      </c>
      <c r="Z17" s="14">
        <v>0.23629431993674599</v>
      </c>
      <c r="AA17" s="14">
        <v>0.173360384584618</v>
      </c>
      <c r="AB17" s="14">
        <v>0.113372332377323</v>
      </c>
      <c r="AC17" s="14">
        <v>0.12639010653434599</v>
      </c>
      <c r="AD17" s="14">
        <v>0.19525057871115301</v>
      </c>
      <c r="AE17" s="14"/>
      <c r="AF17" s="14">
        <v>0.19646289358244301</v>
      </c>
      <c r="AG17" s="14">
        <v>0.16564369046601299</v>
      </c>
      <c r="AH17" s="14">
        <v>0.13055816360428199</v>
      </c>
      <c r="AI17" s="14"/>
      <c r="AJ17" s="14">
        <v>0.14998010668557801</v>
      </c>
      <c r="AK17" s="14">
        <v>0.18966055035372401</v>
      </c>
      <c r="AL17" s="14">
        <v>0.26784864445212497</v>
      </c>
      <c r="AM17" s="14">
        <v>0</v>
      </c>
      <c r="AN17" s="14">
        <v>0.109727237301779</v>
      </c>
      <c r="AO17" s="14"/>
      <c r="AP17" s="14" t="s">
        <v>84</v>
      </c>
      <c r="AQ17" s="14">
        <v>0.163859607830836</v>
      </c>
      <c r="AR17" s="14" t="s">
        <v>84</v>
      </c>
      <c r="AS17" s="14" t="s">
        <v>84</v>
      </c>
      <c r="AT17" s="14" t="s">
        <v>84</v>
      </c>
      <c r="AU17" s="14"/>
      <c r="AV17" s="14" t="s">
        <v>84</v>
      </c>
      <c r="AW17" s="14">
        <v>0.15729651808881501</v>
      </c>
      <c r="AX17" s="14">
        <v>0.126792269214766</v>
      </c>
      <c r="AY17" s="14">
        <v>0.172578319527421</v>
      </c>
      <c r="AZ17" s="14">
        <v>0.26508241900346002</v>
      </c>
      <c r="BA17" s="14"/>
      <c r="BB17" s="14">
        <v>0.14998010668557801</v>
      </c>
      <c r="BC17" s="14" t="s">
        <v>84</v>
      </c>
      <c r="BD17" s="14" t="s">
        <v>84</v>
      </c>
      <c r="BE17" s="14"/>
      <c r="BF17" s="14">
        <v>0.14998010668557801</v>
      </c>
    </row>
    <row r="18" spans="2:58" ht="29" x14ac:dyDescent="0.35">
      <c r="B18" s="15" t="s">
        <v>318</v>
      </c>
      <c r="C18" s="14">
        <v>9.6588388825195895E-2</v>
      </c>
      <c r="D18" s="14">
        <v>0.101653024468595</v>
      </c>
      <c r="E18" s="14">
        <v>9.1861963847002404E-2</v>
      </c>
      <c r="F18" s="14"/>
      <c r="G18" s="14">
        <v>9.8485565781778597E-2</v>
      </c>
      <c r="H18" s="14">
        <v>0.15124567416866899</v>
      </c>
      <c r="I18" s="14">
        <v>9.3965526347760606E-2</v>
      </c>
      <c r="J18" s="14">
        <v>7.3446730757322998E-2</v>
      </c>
      <c r="K18" s="14">
        <v>4.0298882481821403E-2</v>
      </c>
      <c r="L18" s="14">
        <v>5.90943206006996E-2</v>
      </c>
      <c r="M18" s="14"/>
      <c r="N18" s="14">
        <v>0.127009838822081</v>
      </c>
      <c r="O18" s="14">
        <v>6.7919142054243306E-2</v>
      </c>
      <c r="P18" s="14">
        <v>8.6830210270394503E-2</v>
      </c>
      <c r="Q18" s="14">
        <v>0.102142456545066</v>
      </c>
      <c r="R18" s="14"/>
      <c r="S18" s="14">
        <v>0.17158924701401199</v>
      </c>
      <c r="T18" s="14">
        <v>0.109544838086183</v>
      </c>
      <c r="U18" s="14">
        <v>8.6794607921307401E-2</v>
      </c>
      <c r="V18" s="14">
        <v>7.5002988352658895E-2</v>
      </c>
      <c r="W18" s="14">
        <v>0.10295226532046201</v>
      </c>
      <c r="X18" s="14">
        <v>6.8898802625715197E-2</v>
      </c>
      <c r="Y18" s="14">
        <v>0.12728312088181001</v>
      </c>
      <c r="Z18" s="14">
        <v>4.6672085459553599E-2</v>
      </c>
      <c r="AA18" s="14">
        <v>4.9491692856524001E-2</v>
      </c>
      <c r="AB18" s="14">
        <v>8.2166593841662694E-2</v>
      </c>
      <c r="AC18" s="14">
        <v>4.8670650087372203E-2</v>
      </c>
      <c r="AD18" s="14">
        <v>8.8248820068607695E-2</v>
      </c>
      <c r="AE18" s="14"/>
      <c r="AF18" s="14">
        <v>8.3683778652323099E-2</v>
      </c>
      <c r="AG18" s="14">
        <v>9.0030696886589601E-2</v>
      </c>
      <c r="AH18" s="14">
        <v>0.11181610464092601</v>
      </c>
      <c r="AI18" s="14"/>
      <c r="AJ18" s="14">
        <v>4.0298604592416298E-2</v>
      </c>
      <c r="AK18" s="14">
        <v>0.12502811618190701</v>
      </c>
      <c r="AL18" s="14">
        <v>0</v>
      </c>
      <c r="AM18" s="14">
        <v>0</v>
      </c>
      <c r="AN18" s="14">
        <v>5.1436533290434898E-2</v>
      </c>
      <c r="AO18" s="14"/>
      <c r="AP18" s="14" t="s">
        <v>84</v>
      </c>
      <c r="AQ18" s="14">
        <v>9.6588388825195895E-2</v>
      </c>
      <c r="AR18" s="14" t="s">
        <v>84</v>
      </c>
      <c r="AS18" s="14" t="s">
        <v>84</v>
      </c>
      <c r="AT18" s="14" t="s">
        <v>84</v>
      </c>
      <c r="AU18" s="14"/>
      <c r="AV18" s="14" t="s">
        <v>84</v>
      </c>
      <c r="AW18" s="14">
        <v>7.0762748690992097E-2</v>
      </c>
      <c r="AX18" s="14">
        <v>0.10072412347185999</v>
      </c>
      <c r="AY18" s="14">
        <v>0.12864412492058</v>
      </c>
      <c r="AZ18" s="14">
        <v>9.0099897916972205E-2</v>
      </c>
      <c r="BA18" s="14"/>
      <c r="BB18" s="14">
        <v>4.0298604592416298E-2</v>
      </c>
      <c r="BC18" s="14" t="s">
        <v>84</v>
      </c>
      <c r="BD18" s="14" t="s">
        <v>84</v>
      </c>
      <c r="BE18" s="14"/>
      <c r="BF18" s="14">
        <v>4.0298604592416298E-2</v>
      </c>
    </row>
    <row r="19" spans="2:58" x14ac:dyDescent="0.35">
      <c r="B19" s="15" t="s">
        <v>97</v>
      </c>
      <c r="C19" s="14">
        <v>1.14623336659203E-2</v>
      </c>
      <c r="D19" s="14">
        <v>9.9015943713220301E-3</v>
      </c>
      <c r="E19" s="14">
        <v>1.3014934299872501E-2</v>
      </c>
      <c r="F19" s="14"/>
      <c r="G19" s="14">
        <v>2.26650097725568E-2</v>
      </c>
      <c r="H19" s="14">
        <v>1.44453562502041E-2</v>
      </c>
      <c r="I19" s="14">
        <v>7.1935242358038597E-3</v>
      </c>
      <c r="J19" s="14">
        <v>8.4187713073362608E-3</v>
      </c>
      <c r="K19" s="14">
        <v>0</v>
      </c>
      <c r="L19" s="14">
        <v>9.5022691455164798E-3</v>
      </c>
      <c r="M19" s="14"/>
      <c r="N19" s="14">
        <v>3.6315487100048601E-3</v>
      </c>
      <c r="O19" s="14">
        <v>4.5515673749815097E-3</v>
      </c>
      <c r="P19" s="14">
        <v>2.40773257295573E-2</v>
      </c>
      <c r="Q19" s="14">
        <v>1.6926423724319701E-2</v>
      </c>
      <c r="R19" s="14"/>
      <c r="S19" s="14">
        <v>1.6172557148381301E-2</v>
      </c>
      <c r="T19" s="14">
        <v>0</v>
      </c>
      <c r="U19" s="14">
        <v>1.4391436775454999E-2</v>
      </c>
      <c r="V19" s="14">
        <v>1.90013955758262E-2</v>
      </c>
      <c r="W19" s="14">
        <v>0</v>
      </c>
      <c r="X19" s="14">
        <v>2.65562300602512E-2</v>
      </c>
      <c r="Y19" s="14">
        <v>1.6578332498430201E-2</v>
      </c>
      <c r="Z19" s="14">
        <v>0</v>
      </c>
      <c r="AA19" s="14">
        <v>1.5670867325952399E-2</v>
      </c>
      <c r="AB19" s="14">
        <v>0</v>
      </c>
      <c r="AC19" s="14">
        <v>0</v>
      </c>
      <c r="AD19" s="14">
        <v>0</v>
      </c>
      <c r="AE19" s="14"/>
      <c r="AF19" s="14">
        <v>0</v>
      </c>
      <c r="AG19" s="14">
        <v>1.3014443698404E-2</v>
      </c>
      <c r="AH19" s="14">
        <v>2.54795990529007E-2</v>
      </c>
      <c r="AI19" s="14"/>
      <c r="AJ19" s="14">
        <v>8.7892586834656204E-3</v>
      </c>
      <c r="AK19" s="14">
        <v>1.2137340361653801E-2</v>
      </c>
      <c r="AL19" s="14">
        <v>0</v>
      </c>
      <c r="AM19" s="14">
        <v>0</v>
      </c>
      <c r="AN19" s="14">
        <v>1.18288340567705E-2</v>
      </c>
      <c r="AO19" s="14"/>
      <c r="AP19" s="14" t="s">
        <v>84</v>
      </c>
      <c r="AQ19" s="14">
        <v>1.14623336659203E-2</v>
      </c>
      <c r="AR19" s="14" t="s">
        <v>84</v>
      </c>
      <c r="AS19" s="14" t="s">
        <v>84</v>
      </c>
      <c r="AT19" s="14" t="s">
        <v>84</v>
      </c>
      <c r="AU19" s="14"/>
      <c r="AV19" s="14" t="s">
        <v>84</v>
      </c>
      <c r="AW19" s="14">
        <v>9.7024331931046103E-3</v>
      </c>
      <c r="AX19" s="14">
        <v>1.6575962837038199E-2</v>
      </c>
      <c r="AY19" s="14">
        <v>0</v>
      </c>
      <c r="AZ19" s="14">
        <v>0</v>
      </c>
      <c r="BA19" s="14"/>
      <c r="BB19" s="14">
        <v>8.7892586834656204E-3</v>
      </c>
      <c r="BC19" s="14" t="s">
        <v>84</v>
      </c>
      <c r="BD19" s="14" t="s">
        <v>84</v>
      </c>
      <c r="BE19" s="14"/>
      <c r="BF19" s="14">
        <v>8.7892586834656204E-3</v>
      </c>
    </row>
    <row r="20" spans="2:58" x14ac:dyDescent="0.35">
      <c r="B20" s="15" t="s">
        <v>319</v>
      </c>
      <c r="C20" s="20">
        <v>2.20804159197317E-2</v>
      </c>
      <c r="D20" s="20">
        <v>2.25688128451965E-2</v>
      </c>
      <c r="E20" s="20">
        <v>2.1654386682309502E-2</v>
      </c>
      <c r="F20" s="20"/>
      <c r="G20" s="20">
        <v>7.3008297098086997E-3</v>
      </c>
      <c r="H20" s="20">
        <v>1.0312198449488099E-2</v>
      </c>
      <c r="I20" s="20">
        <v>1.33423174877162E-2</v>
      </c>
      <c r="J20" s="20">
        <v>2.6972488390363099E-2</v>
      </c>
      <c r="K20" s="20">
        <v>4.1110577327984503E-2</v>
      </c>
      <c r="L20" s="20">
        <v>5.73079842087676E-2</v>
      </c>
      <c r="M20" s="20"/>
      <c r="N20" s="20">
        <v>1.7709780415520501E-2</v>
      </c>
      <c r="O20" s="20">
        <v>2.2585268365940301E-2</v>
      </c>
      <c r="P20" s="20">
        <v>3.3894068995180202E-2</v>
      </c>
      <c r="Q20" s="20">
        <v>1.6184481987746802E-2</v>
      </c>
      <c r="R20" s="20"/>
      <c r="S20" s="20">
        <v>0</v>
      </c>
      <c r="T20" s="20">
        <v>0</v>
      </c>
      <c r="U20" s="20">
        <v>3.7054996519353303E-2</v>
      </c>
      <c r="V20" s="20">
        <v>0</v>
      </c>
      <c r="W20" s="20">
        <v>1.7238366423635201E-2</v>
      </c>
      <c r="X20" s="20">
        <v>1.45608703794764E-2</v>
      </c>
      <c r="Y20" s="20">
        <v>5.9407520094008098E-2</v>
      </c>
      <c r="Z20" s="20">
        <v>4.5485077392570898E-2</v>
      </c>
      <c r="AA20" s="20">
        <v>1.6704790217560501E-2</v>
      </c>
      <c r="AB20" s="20">
        <v>7.9024765047160994E-2</v>
      </c>
      <c r="AC20" s="20">
        <v>2.4577572513700199E-2</v>
      </c>
      <c r="AD20" s="20">
        <v>0</v>
      </c>
      <c r="AE20" s="20"/>
      <c r="AF20" s="20">
        <v>3.4011831287631002E-2</v>
      </c>
      <c r="AG20" s="20">
        <v>1.9737410698424201E-2</v>
      </c>
      <c r="AH20" s="20">
        <v>9.6072458593376205E-3</v>
      </c>
      <c r="AI20" s="20"/>
      <c r="AJ20" s="20">
        <v>4.4733314613926697E-2</v>
      </c>
      <c r="AK20" s="20">
        <v>1.3016266133556701E-2</v>
      </c>
      <c r="AL20" s="20">
        <v>0</v>
      </c>
      <c r="AM20" s="20">
        <v>0</v>
      </c>
      <c r="AN20" s="20">
        <v>2.55710076364862E-2</v>
      </c>
      <c r="AO20" s="20"/>
      <c r="AP20" s="20" t="s">
        <v>84</v>
      </c>
      <c r="AQ20" s="20">
        <v>2.20804159197317E-2</v>
      </c>
      <c r="AR20" s="20" t="s">
        <v>84</v>
      </c>
      <c r="AS20" s="20" t="s">
        <v>84</v>
      </c>
      <c r="AT20" s="20" t="s">
        <v>84</v>
      </c>
      <c r="AU20" s="20"/>
      <c r="AV20" s="20" t="s">
        <v>84</v>
      </c>
      <c r="AW20" s="20">
        <v>2.4823679730216701E-2</v>
      </c>
      <c r="AX20" s="20">
        <v>2.6226223590619602E-2</v>
      </c>
      <c r="AY20" s="20">
        <v>8.1487227351375192E-3</v>
      </c>
      <c r="AZ20" s="20">
        <v>0</v>
      </c>
      <c r="BA20" s="20"/>
      <c r="BB20" s="20">
        <v>4.4733314613926697E-2</v>
      </c>
      <c r="BC20" s="20" t="s">
        <v>84</v>
      </c>
      <c r="BD20" s="20" t="s">
        <v>84</v>
      </c>
      <c r="BE20" s="20"/>
      <c r="BF20" s="20">
        <v>4.4733314613926697E-2</v>
      </c>
    </row>
    <row r="21" spans="2:58" x14ac:dyDescent="0.35">
      <c r="B21" s="16" t="s">
        <v>321</v>
      </c>
    </row>
    <row r="22" spans="2:58" x14ac:dyDescent="0.35">
      <c r="B22" t="s">
        <v>80</v>
      </c>
    </row>
    <row r="23" spans="2:58" x14ac:dyDescent="0.35">
      <c r="B23" t="s">
        <v>81</v>
      </c>
    </row>
    <row r="25" spans="2:58" x14ac:dyDescent="0.35">
      <c r="B25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B2:H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8" width="20.6328125" customWidth="1"/>
  </cols>
  <sheetData>
    <row r="2" spans="2:8" ht="40" customHeight="1" x14ac:dyDescent="0.35">
      <c r="D2" s="30" t="s">
        <v>334</v>
      </c>
      <c r="E2" s="27"/>
      <c r="F2" s="27"/>
      <c r="G2" s="27"/>
      <c r="H2" s="27"/>
    </row>
    <row r="6" spans="2:8" ht="50" customHeight="1" x14ac:dyDescent="0.35">
      <c r="B6" s="17" t="s">
        <v>15</v>
      </c>
      <c r="C6" s="17" t="s">
        <v>322</v>
      </c>
      <c r="D6" s="17" t="s">
        <v>323</v>
      </c>
      <c r="E6" s="17" t="s">
        <v>324</v>
      </c>
      <c r="F6" s="17" t="s">
        <v>325</v>
      </c>
      <c r="G6" s="17" t="s">
        <v>326</v>
      </c>
    </row>
    <row r="7" spans="2:8" x14ac:dyDescent="0.35">
      <c r="B7" s="15" t="s">
        <v>327</v>
      </c>
      <c r="C7" s="14">
        <v>0.243323359942201</v>
      </c>
      <c r="D7" s="14">
        <v>0.23549334428371299</v>
      </c>
      <c r="E7" s="14">
        <v>0.19871117605955099</v>
      </c>
      <c r="F7" s="14">
        <v>0.115950760451518</v>
      </c>
      <c r="G7" s="14">
        <v>0.14221612070801401</v>
      </c>
    </row>
    <row r="8" spans="2:8" x14ac:dyDescent="0.35">
      <c r="B8" s="15" t="s">
        <v>328</v>
      </c>
      <c r="C8" s="14">
        <v>0.42725103911338203</v>
      </c>
      <c r="D8" s="14">
        <v>0.360591945562109</v>
      </c>
      <c r="E8" s="14">
        <v>0.41503438800383902</v>
      </c>
      <c r="F8" s="14">
        <v>0.20906514711652899</v>
      </c>
      <c r="G8" s="14">
        <v>0.21180428097138301</v>
      </c>
    </row>
    <row r="9" spans="2:8" x14ac:dyDescent="0.35">
      <c r="B9" s="15" t="s">
        <v>329</v>
      </c>
      <c r="C9" s="14">
        <v>0.149511830118149</v>
      </c>
      <c r="D9" s="14">
        <v>0.202104498257696</v>
      </c>
      <c r="E9" s="14">
        <v>0.177942686780655</v>
      </c>
      <c r="F9" s="14">
        <v>0.27337916629624398</v>
      </c>
      <c r="G9" s="14">
        <v>0.23579661068115401</v>
      </c>
    </row>
    <row r="10" spans="2:8" x14ac:dyDescent="0.35">
      <c r="B10" s="15" t="s">
        <v>330</v>
      </c>
      <c r="C10" s="14">
        <v>9.48089601096853E-2</v>
      </c>
      <c r="D10" s="14">
        <v>9.0836547977032098E-2</v>
      </c>
      <c r="E10" s="14">
        <v>0.10725550521097001</v>
      </c>
      <c r="F10" s="14">
        <v>0.25653243458146602</v>
      </c>
      <c r="G10" s="14">
        <v>0.27191489429579502</v>
      </c>
    </row>
    <row r="11" spans="2:8" x14ac:dyDescent="0.35">
      <c r="B11" s="15" t="s">
        <v>331</v>
      </c>
      <c r="C11" s="14">
        <v>2.8971789191560501E-2</v>
      </c>
      <c r="D11" s="14">
        <v>4.25560228856132E-2</v>
      </c>
      <c r="E11" s="14">
        <v>4.3176048455375503E-2</v>
      </c>
      <c r="F11" s="14">
        <v>8.1315126554882794E-2</v>
      </c>
      <c r="G11" s="14">
        <v>8.2643373417149696E-2</v>
      </c>
    </row>
    <row r="12" spans="2:8" x14ac:dyDescent="0.35">
      <c r="B12" s="15" t="s">
        <v>141</v>
      </c>
      <c r="C12" s="14">
        <v>5.6133021525021899E-2</v>
      </c>
      <c r="D12" s="14">
        <v>6.8417641033836102E-2</v>
      </c>
      <c r="E12" s="14">
        <v>5.7880195489608703E-2</v>
      </c>
      <c r="F12" s="14">
        <v>6.3757364999359703E-2</v>
      </c>
      <c r="G12" s="14">
        <v>5.5624719926503502E-2</v>
      </c>
    </row>
    <row r="13" spans="2:8" x14ac:dyDescent="0.35">
      <c r="B13" s="23" t="s">
        <v>332</v>
      </c>
      <c r="C13" s="21">
        <v>0.67057439905558403</v>
      </c>
      <c r="D13" s="21">
        <v>0.59608528984582199</v>
      </c>
      <c r="E13" s="21">
        <v>0.61374556406338998</v>
      </c>
      <c r="F13" s="21">
        <v>0.32501590756804699</v>
      </c>
      <c r="G13" s="21">
        <v>0.35402040167939702</v>
      </c>
    </row>
    <row r="14" spans="2:8" x14ac:dyDescent="0.35">
      <c r="B14" s="23" t="s">
        <v>333</v>
      </c>
      <c r="C14" s="21">
        <v>0.123780749301246</v>
      </c>
      <c r="D14" s="21">
        <v>0.133392570862645</v>
      </c>
      <c r="E14" s="21">
        <v>0.150431553666346</v>
      </c>
      <c r="F14" s="21">
        <v>0.33784756113634901</v>
      </c>
      <c r="G14" s="21">
        <v>0.35455826771294502</v>
      </c>
    </row>
    <row r="15" spans="2:8" x14ac:dyDescent="0.35">
      <c r="B15" s="23" t="s">
        <v>112</v>
      </c>
      <c r="C15" s="22">
        <v>0.54679364975433797</v>
      </c>
      <c r="D15" s="22">
        <v>0.46269271898317699</v>
      </c>
      <c r="E15" s="22">
        <v>0.46331401039704401</v>
      </c>
      <c r="F15" s="22">
        <v>-1.2831653568301101E-2</v>
      </c>
      <c r="G15" s="22">
        <v>-5.3786603354805096E-4</v>
      </c>
    </row>
    <row r="16" spans="2:8" x14ac:dyDescent="0.35">
      <c r="B16" s="16"/>
      <c r="C16" s="16"/>
      <c r="D16" s="16"/>
      <c r="E16" s="16"/>
      <c r="F16" s="16"/>
      <c r="G16" s="16"/>
    </row>
    <row r="17" spans="2:2" x14ac:dyDescent="0.35">
      <c r="B17" t="s">
        <v>80</v>
      </c>
    </row>
    <row r="18" spans="2:2" x14ac:dyDescent="0.35">
      <c r="B18" t="s">
        <v>81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335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327</v>
      </c>
      <c r="C9" s="14">
        <v>0.115950760451518</v>
      </c>
      <c r="D9" s="14">
        <v>0.120834220468721</v>
      </c>
      <c r="E9" s="14">
        <v>0.111515113311316</v>
      </c>
      <c r="F9" s="14"/>
      <c r="G9" s="14">
        <v>7.6262019074079701E-2</v>
      </c>
      <c r="H9" s="14">
        <v>9.1273839748327396E-2</v>
      </c>
      <c r="I9" s="14">
        <v>0.10282993919252</v>
      </c>
      <c r="J9" s="14">
        <v>0.13138123804042501</v>
      </c>
      <c r="K9" s="14">
        <v>0.14713085676405599</v>
      </c>
      <c r="L9" s="14">
        <v>0.13954051514374999</v>
      </c>
      <c r="M9" s="14"/>
      <c r="N9" s="14">
        <v>0.100473141398879</v>
      </c>
      <c r="O9" s="14">
        <v>9.1826742242301307E-2</v>
      </c>
      <c r="P9" s="14">
        <v>0.14027759457310801</v>
      </c>
      <c r="Q9" s="14">
        <v>0.13458340620192899</v>
      </c>
      <c r="R9" s="14"/>
      <c r="S9" s="14">
        <v>0.104424163658952</v>
      </c>
      <c r="T9" s="14">
        <v>0.136417715230508</v>
      </c>
      <c r="U9" s="14">
        <v>9.2158563317419201E-2</v>
      </c>
      <c r="V9" s="14">
        <v>0.13546012251845199</v>
      </c>
      <c r="W9" s="14">
        <v>0.15396588896130101</v>
      </c>
      <c r="X9" s="14">
        <v>0.14058651433713301</v>
      </c>
      <c r="Y9" s="14">
        <v>0.122482251205347</v>
      </c>
      <c r="Z9" s="14">
        <v>6.9781092460896699E-2</v>
      </c>
      <c r="AA9" s="14">
        <v>0.100083267372284</v>
      </c>
      <c r="AB9" s="14">
        <v>9.0979234742986498E-2</v>
      </c>
      <c r="AC9" s="14">
        <v>7.4242985415807206E-2</v>
      </c>
      <c r="AD9" s="14">
        <v>0.17045385748754699</v>
      </c>
      <c r="AE9" s="14"/>
      <c r="AF9" s="14">
        <v>0.183935601508424</v>
      </c>
      <c r="AG9" s="14">
        <v>7.7277783563218599E-2</v>
      </c>
      <c r="AH9" s="14">
        <v>8.6635765024564396E-2</v>
      </c>
      <c r="AI9" s="14"/>
      <c r="AJ9" s="14">
        <v>0.18300820494908801</v>
      </c>
      <c r="AK9" s="14">
        <v>5.6897114215011299E-2</v>
      </c>
      <c r="AL9" s="14">
        <v>6.3978648753123396E-2</v>
      </c>
      <c r="AM9" s="14">
        <v>0.24410897284383401</v>
      </c>
      <c r="AN9" s="14">
        <v>9.7647434504932407E-2</v>
      </c>
      <c r="AO9" s="14"/>
      <c r="AP9" s="14">
        <v>0.16759632449105499</v>
      </c>
      <c r="AQ9" s="14">
        <v>3.7183423613401399E-2</v>
      </c>
      <c r="AR9" s="14">
        <v>0.107891740560333</v>
      </c>
      <c r="AS9" s="14">
        <v>0.28791354942470299</v>
      </c>
      <c r="AT9" s="14">
        <v>0.13660352378238799</v>
      </c>
      <c r="AU9" s="14"/>
      <c r="AV9" s="14" t="s">
        <v>84</v>
      </c>
      <c r="AW9" s="14">
        <v>0.100542004417707</v>
      </c>
      <c r="AX9" s="14">
        <v>9.3158499705797301E-2</v>
      </c>
      <c r="AY9" s="14">
        <v>8.4272985222817495E-2</v>
      </c>
      <c r="AZ9" s="14">
        <v>7.4966430981568993E-2</v>
      </c>
      <c r="BA9" s="14"/>
      <c r="BB9" s="14">
        <v>3.5764649620353597E-2</v>
      </c>
      <c r="BC9" s="14">
        <v>0.31018525207132502</v>
      </c>
      <c r="BD9" s="14">
        <v>0.17126056534616699</v>
      </c>
      <c r="BE9" s="14"/>
      <c r="BF9" s="14">
        <v>0.18980051474224699</v>
      </c>
    </row>
    <row r="10" spans="2:58" x14ac:dyDescent="0.35">
      <c r="B10" s="15" t="s">
        <v>328</v>
      </c>
      <c r="C10" s="14">
        <v>0.20906514711652899</v>
      </c>
      <c r="D10" s="14">
        <v>0.21104603790228799</v>
      </c>
      <c r="E10" s="14">
        <v>0.20774435068779901</v>
      </c>
      <c r="F10" s="14"/>
      <c r="G10" s="14">
        <v>0.22323084543953201</v>
      </c>
      <c r="H10" s="14">
        <v>0.181252682438655</v>
      </c>
      <c r="I10" s="14">
        <v>0.24196914871778399</v>
      </c>
      <c r="J10" s="14">
        <v>0.202874607829477</v>
      </c>
      <c r="K10" s="14">
        <v>0.19570786161595399</v>
      </c>
      <c r="L10" s="14">
        <v>0.209531178202328</v>
      </c>
      <c r="M10" s="14"/>
      <c r="N10" s="14">
        <v>0.20124281316439199</v>
      </c>
      <c r="O10" s="14">
        <v>0.229499007664349</v>
      </c>
      <c r="P10" s="14">
        <v>0.20751615143422</v>
      </c>
      <c r="Q10" s="14">
        <v>0.199355977260704</v>
      </c>
      <c r="R10" s="14"/>
      <c r="S10" s="14">
        <v>0.205881832845243</v>
      </c>
      <c r="T10" s="14">
        <v>0.23790351405327101</v>
      </c>
      <c r="U10" s="14">
        <v>0.22590215812579501</v>
      </c>
      <c r="V10" s="14">
        <v>0.230017444249769</v>
      </c>
      <c r="W10" s="14">
        <v>0.22402028950613501</v>
      </c>
      <c r="X10" s="14">
        <v>0.179494165862467</v>
      </c>
      <c r="Y10" s="14">
        <v>0.182398765822432</v>
      </c>
      <c r="Z10" s="14">
        <v>0.26423944950221501</v>
      </c>
      <c r="AA10" s="14">
        <v>0.198307438159468</v>
      </c>
      <c r="AB10" s="14">
        <v>0.22551110791968201</v>
      </c>
      <c r="AC10" s="14">
        <v>0.169590299584152</v>
      </c>
      <c r="AD10" s="14">
        <v>9.86981788053619E-2</v>
      </c>
      <c r="AE10" s="14"/>
      <c r="AF10" s="14">
        <v>0.23166324476896699</v>
      </c>
      <c r="AG10" s="14">
        <v>0.20165007536729801</v>
      </c>
      <c r="AH10" s="14">
        <v>0.21157983681387399</v>
      </c>
      <c r="AI10" s="14"/>
      <c r="AJ10" s="14">
        <v>0.24022351439060999</v>
      </c>
      <c r="AK10" s="14">
        <v>0.16795433041537</v>
      </c>
      <c r="AL10" s="14">
        <v>0.20652300527310499</v>
      </c>
      <c r="AM10" s="14">
        <v>0.207719701320495</v>
      </c>
      <c r="AN10" s="14">
        <v>0.25183958374840998</v>
      </c>
      <c r="AO10" s="14"/>
      <c r="AP10" s="14">
        <v>0.26291419320958098</v>
      </c>
      <c r="AQ10" s="14">
        <v>0.153971125434226</v>
      </c>
      <c r="AR10" s="14">
        <v>0.22912094250234799</v>
      </c>
      <c r="AS10" s="14">
        <v>0.26971340555433598</v>
      </c>
      <c r="AT10" s="14">
        <v>0.21688404932056099</v>
      </c>
      <c r="AU10" s="14"/>
      <c r="AV10" s="14" t="s">
        <v>84</v>
      </c>
      <c r="AW10" s="14">
        <v>0.20225164542951199</v>
      </c>
      <c r="AX10" s="14">
        <v>0.17407673817652999</v>
      </c>
      <c r="AY10" s="14">
        <v>0.180313991773704</v>
      </c>
      <c r="AZ10" s="14">
        <v>0.44288385060104002</v>
      </c>
      <c r="BA10" s="14"/>
      <c r="BB10" s="14">
        <v>0.15240288328764501</v>
      </c>
      <c r="BC10" s="14">
        <v>0.24577376412936899</v>
      </c>
      <c r="BD10" s="14">
        <v>0.29559239348752497</v>
      </c>
      <c r="BE10" s="14"/>
      <c r="BF10" s="14">
        <v>0.22420332812932001</v>
      </c>
    </row>
    <row r="11" spans="2:58" x14ac:dyDescent="0.35">
      <c r="B11" s="15" t="s">
        <v>329</v>
      </c>
      <c r="C11" s="14">
        <v>0.27337916629624398</v>
      </c>
      <c r="D11" s="14">
        <v>0.26019214753785602</v>
      </c>
      <c r="E11" s="14">
        <v>0.28606650030294301</v>
      </c>
      <c r="F11" s="14"/>
      <c r="G11" s="14">
        <v>0.2484317459939</v>
      </c>
      <c r="H11" s="14">
        <v>0.257552940054388</v>
      </c>
      <c r="I11" s="14">
        <v>0.27273463615892501</v>
      </c>
      <c r="J11" s="14">
        <v>0.28923852206107797</v>
      </c>
      <c r="K11" s="14">
        <v>0.277514609486056</v>
      </c>
      <c r="L11" s="14">
        <v>0.28765993186178801</v>
      </c>
      <c r="M11" s="14"/>
      <c r="N11" s="14">
        <v>0.28001323574536802</v>
      </c>
      <c r="O11" s="14">
        <v>0.29806531664668401</v>
      </c>
      <c r="P11" s="14">
        <v>0.25272055198662402</v>
      </c>
      <c r="Q11" s="14">
        <v>0.25734127653552802</v>
      </c>
      <c r="R11" s="14"/>
      <c r="S11" s="14">
        <v>0.239497758283757</v>
      </c>
      <c r="T11" s="14">
        <v>0.30292562716280202</v>
      </c>
      <c r="U11" s="14">
        <v>0.26697367269458</v>
      </c>
      <c r="V11" s="14">
        <v>0.26185291953487599</v>
      </c>
      <c r="W11" s="14">
        <v>0.26314922339004798</v>
      </c>
      <c r="X11" s="14">
        <v>0.24916531633385799</v>
      </c>
      <c r="Y11" s="14">
        <v>0.31934436362626201</v>
      </c>
      <c r="Z11" s="14">
        <v>0.282375010730255</v>
      </c>
      <c r="AA11" s="14">
        <v>0.273627250876746</v>
      </c>
      <c r="AB11" s="14">
        <v>0.241300530458814</v>
      </c>
      <c r="AC11" s="14">
        <v>0.32330492882293799</v>
      </c>
      <c r="AD11" s="14">
        <v>0.32963265373968198</v>
      </c>
      <c r="AE11" s="14"/>
      <c r="AF11" s="14">
        <v>0.258878820339839</v>
      </c>
      <c r="AG11" s="14">
        <v>0.272063153569163</v>
      </c>
      <c r="AH11" s="14">
        <v>0.31423541674480499</v>
      </c>
      <c r="AI11" s="14"/>
      <c r="AJ11" s="14">
        <v>0.27745274606071602</v>
      </c>
      <c r="AK11" s="14">
        <v>0.24603154974309199</v>
      </c>
      <c r="AL11" s="14">
        <v>0.31786979201522497</v>
      </c>
      <c r="AM11" s="14">
        <v>0.36899093593709398</v>
      </c>
      <c r="AN11" s="14">
        <v>0.25841095873404502</v>
      </c>
      <c r="AO11" s="14"/>
      <c r="AP11" s="14">
        <v>0.28893152011421402</v>
      </c>
      <c r="AQ11" s="14">
        <v>0.25591801229023098</v>
      </c>
      <c r="AR11" s="14">
        <v>0.27914431047183003</v>
      </c>
      <c r="AS11" s="14">
        <v>0.25470803530421299</v>
      </c>
      <c r="AT11" s="14">
        <v>0.30980383805501299</v>
      </c>
      <c r="AU11" s="14"/>
      <c r="AV11" s="14" t="s">
        <v>84</v>
      </c>
      <c r="AW11" s="14">
        <v>0.26756732380498899</v>
      </c>
      <c r="AX11" s="14">
        <v>0.29673170553645201</v>
      </c>
      <c r="AY11" s="14">
        <v>0.28025942518115698</v>
      </c>
      <c r="AZ11" s="14">
        <v>0.117118529996112</v>
      </c>
      <c r="BA11" s="14"/>
      <c r="BB11" s="14">
        <v>0.31656306816792101</v>
      </c>
      <c r="BC11" s="14">
        <v>0.23363589870563201</v>
      </c>
      <c r="BD11" s="14">
        <v>0.26889364801356602</v>
      </c>
      <c r="BE11" s="14"/>
      <c r="BF11" s="14">
        <v>0.26374982984978301</v>
      </c>
    </row>
    <row r="12" spans="2:58" x14ac:dyDescent="0.35">
      <c r="B12" s="15" t="s">
        <v>330</v>
      </c>
      <c r="C12" s="14">
        <v>0.25653243458146602</v>
      </c>
      <c r="D12" s="14">
        <v>0.24927776875285901</v>
      </c>
      <c r="E12" s="14">
        <v>0.26346973702981902</v>
      </c>
      <c r="F12" s="14"/>
      <c r="G12" s="14">
        <v>0.30072322951348202</v>
      </c>
      <c r="H12" s="14">
        <v>0.26460428837475902</v>
      </c>
      <c r="I12" s="14">
        <v>0.20050582364583799</v>
      </c>
      <c r="J12" s="14">
        <v>0.23871997083281801</v>
      </c>
      <c r="K12" s="14">
        <v>0.28049078840352298</v>
      </c>
      <c r="L12" s="14">
        <v>0.26451072793731201</v>
      </c>
      <c r="M12" s="14"/>
      <c r="N12" s="14">
        <v>0.27875320898845601</v>
      </c>
      <c r="O12" s="14">
        <v>0.25216688805112297</v>
      </c>
      <c r="P12" s="14">
        <v>0.25332751753777799</v>
      </c>
      <c r="Q12" s="14">
        <v>0.24070664859003499</v>
      </c>
      <c r="R12" s="14"/>
      <c r="S12" s="14">
        <v>0.24897006783973499</v>
      </c>
      <c r="T12" s="14">
        <v>0.200149421737741</v>
      </c>
      <c r="U12" s="14">
        <v>0.282208205377316</v>
      </c>
      <c r="V12" s="14">
        <v>0.22009393690551701</v>
      </c>
      <c r="W12" s="14">
        <v>0.25200579245780103</v>
      </c>
      <c r="X12" s="14">
        <v>0.26690361884861802</v>
      </c>
      <c r="Y12" s="14">
        <v>0.26511085382298</v>
      </c>
      <c r="Z12" s="14">
        <v>0.31074560861980099</v>
      </c>
      <c r="AA12" s="14">
        <v>0.25457657102984599</v>
      </c>
      <c r="AB12" s="14">
        <v>0.30925001510311501</v>
      </c>
      <c r="AC12" s="14">
        <v>0.28096922367652799</v>
      </c>
      <c r="AD12" s="14">
        <v>0.26945005296040597</v>
      </c>
      <c r="AE12" s="14"/>
      <c r="AF12" s="14">
        <v>0.19343609999234099</v>
      </c>
      <c r="AG12" s="14">
        <v>0.315805081099027</v>
      </c>
      <c r="AH12" s="14">
        <v>0.22083157947766999</v>
      </c>
      <c r="AI12" s="14"/>
      <c r="AJ12" s="14">
        <v>0.17926243587234</v>
      </c>
      <c r="AK12" s="14">
        <v>0.361293363051994</v>
      </c>
      <c r="AL12" s="14">
        <v>0.33099779942874502</v>
      </c>
      <c r="AM12" s="14">
        <v>0.17918038989857701</v>
      </c>
      <c r="AN12" s="14">
        <v>0.18707780870152499</v>
      </c>
      <c r="AO12" s="14"/>
      <c r="AP12" s="14">
        <v>0.13654637636355599</v>
      </c>
      <c r="AQ12" s="14">
        <v>0.38824449335904099</v>
      </c>
      <c r="AR12" s="14">
        <v>0.29922560045188301</v>
      </c>
      <c r="AS12" s="14">
        <v>0.13071637131566499</v>
      </c>
      <c r="AT12" s="14">
        <v>0.164448293032631</v>
      </c>
      <c r="AU12" s="14"/>
      <c r="AV12" s="14" t="s">
        <v>84</v>
      </c>
      <c r="AW12" s="14">
        <v>0.27813489651131701</v>
      </c>
      <c r="AX12" s="14">
        <v>0.27424898744000298</v>
      </c>
      <c r="AY12" s="14">
        <v>0.29751617119262802</v>
      </c>
      <c r="AZ12" s="14">
        <v>0.19367194540033</v>
      </c>
      <c r="BA12" s="14"/>
      <c r="BB12" s="14">
        <v>0.34544157749613003</v>
      </c>
      <c r="BC12" s="14">
        <v>0.138802829805758</v>
      </c>
      <c r="BD12" s="14">
        <v>0.17069647207625799</v>
      </c>
      <c r="BE12" s="14"/>
      <c r="BF12" s="14">
        <v>0.21643522949535801</v>
      </c>
    </row>
    <row r="13" spans="2:58" x14ac:dyDescent="0.35">
      <c r="B13" s="15" t="s">
        <v>331</v>
      </c>
      <c r="C13" s="14">
        <v>8.1315126554882794E-2</v>
      </c>
      <c r="D13" s="14">
        <v>0.100534232806956</v>
      </c>
      <c r="E13" s="14">
        <v>6.1738704393648501E-2</v>
      </c>
      <c r="F13" s="14"/>
      <c r="G13" s="14">
        <v>6.2193610351827203E-2</v>
      </c>
      <c r="H13" s="14">
        <v>0.13110556765155801</v>
      </c>
      <c r="I13" s="14">
        <v>0.11688386363574101</v>
      </c>
      <c r="J13" s="14">
        <v>8.1536755966819002E-2</v>
      </c>
      <c r="K13" s="14">
        <v>4.2943521282255398E-2</v>
      </c>
      <c r="L13" s="14">
        <v>5.0278053885301301E-2</v>
      </c>
      <c r="M13" s="14"/>
      <c r="N13" s="14">
        <v>9.8751537853281293E-2</v>
      </c>
      <c r="O13" s="14">
        <v>6.0559371352512402E-2</v>
      </c>
      <c r="P13" s="14">
        <v>8.0676500486275393E-2</v>
      </c>
      <c r="Q13" s="14">
        <v>8.4047077644662599E-2</v>
      </c>
      <c r="R13" s="14"/>
      <c r="S13" s="14">
        <v>0.124169743732517</v>
      </c>
      <c r="T13" s="14">
        <v>4.9868580984439699E-2</v>
      </c>
      <c r="U13" s="14">
        <v>6.7350430845547996E-2</v>
      </c>
      <c r="V13" s="14">
        <v>7.4527469634402196E-2</v>
      </c>
      <c r="W13" s="14">
        <v>7.4063609532072402E-2</v>
      </c>
      <c r="X13" s="14">
        <v>8.6987257760804099E-2</v>
      </c>
      <c r="Y13" s="14">
        <v>7.4271484332967902E-2</v>
      </c>
      <c r="Z13" s="14">
        <v>3.6282322054649999E-2</v>
      </c>
      <c r="AA13" s="14">
        <v>0.118073520276144</v>
      </c>
      <c r="AB13" s="14">
        <v>6.8497864584534607E-2</v>
      </c>
      <c r="AC13" s="14">
        <v>8.6201550166050994E-2</v>
      </c>
      <c r="AD13" s="14">
        <v>4.8551399015678197E-2</v>
      </c>
      <c r="AE13" s="14"/>
      <c r="AF13" s="14">
        <v>7.6085831214166802E-2</v>
      </c>
      <c r="AG13" s="14">
        <v>9.1062079405084595E-2</v>
      </c>
      <c r="AH13" s="14">
        <v>5.5399104311073602E-2</v>
      </c>
      <c r="AI13" s="14"/>
      <c r="AJ13" s="14">
        <v>6.7303163937115995E-2</v>
      </c>
      <c r="AK13" s="14">
        <v>0.12543335408967601</v>
      </c>
      <c r="AL13" s="14">
        <v>3.9209395270762303E-2</v>
      </c>
      <c r="AM13" s="14">
        <v>0</v>
      </c>
      <c r="AN13" s="14">
        <v>5.24919389889121E-2</v>
      </c>
      <c r="AO13" s="14"/>
      <c r="AP13" s="14">
        <v>7.5226649035580795E-2</v>
      </c>
      <c r="AQ13" s="14">
        <v>0.134272249722828</v>
      </c>
      <c r="AR13" s="14">
        <v>4.5374581547985099E-2</v>
      </c>
      <c r="AS13" s="14">
        <v>2.9509081548160902E-2</v>
      </c>
      <c r="AT13" s="14">
        <v>1.64867870360569E-2</v>
      </c>
      <c r="AU13" s="14"/>
      <c r="AV13" s="14" t="s">
        <v>84</v>
      </c>
      <c r="AW13" s="14">
        <v>7.2559489605897698E-2</v>
      </c>
      <c r="AX13" s="14">
        <v>9.2649395176741506E-2</v>
      </c>
      <c r="AY13" s="14">
        <v>0.131077513502601</v>
      </c>
      <c r="AZ13" s="14">
        <v>0.17135924302094999</v>
      </c>
      <c r="BA13" s="14"/>
      <c r="BB13" s="14">
        <v>0.120675448233967</v>
      </c>
      <c r="BC13" s="14">
        <v>5.3176457083125801E-2</v>
      </c>
      <c r="BD13" s="14">
        <v>2.6478360545846E-2</v>
      </c>
      <c r="BE13" s="14"/>
      <c r="BF13" s="14">
        <v>6.35802570058705E-2</v>
      </c>
    </row>
    <row r="14" spans="2:58" x14ac:dyDescent="0.35">
      <c r="B14" s="15" t="s">
        <v>141</v>
      </c>
      <c r="C14" s="14">
        <v>6.3757364999359703E-2</v>
      </c>
      <c r="D14" s="14">
        <v>5.8115592531321002E-2</v>
      </c>
      <c r="E14" s="14">
        <v>6.9465594274474504E-2</v>
      </c>
      <c r="F14" s="14"/>
      <c r="G14" s="14">
        <v>8.9158549627178701E-2</v>
      </c>
      <c r="H14" s="14">
        <v>7.4210681732312406E-2</v>
      </c>
      <c r="I14" s="14">
        <v>6.5076588649191705E-2</v>
      </c>
      <c r="J14" s="14">
        <v>5.6248905269383399E-2</v>
      </c>
      <c r="K14" s="14">
        <v>5.6212362448155299E-2</v>
      </c>
      <c r="L14" s="14">
        <v>4.8479592969521E-2</v>
      </c>
      <c r="M14" s="14"/>
      <c r="N14" s="14">
        <v>4.0766062849622198E-2</v>
      </c>
      <c r="O14" s="14">
        <v>6.7882674043029695E-2</v>
      </c>
      <c r="P14" s="14">
        <v>6.5481683981994596E-2</v>
      </c>
      <c r="Q14" s="14">
        <v>8.3965613767141206E-2</v>
      </c>
      <c r="R14" s="14"/>
      <c r="S14" s="14">
        <v>7.7056433639796695E-2</v>
      </c>
      <c r="T14" s="14">
        <v>7.2735140831237499E-2</v>
      </c>
      <c r="U14" s="14">
        <v>6.5406969639342102E-2</v>
      </c>
      <c r="V14" s="14">
        <v>7.8048107156984597E-2</v>
      </c>
      <c r="W14" s="14">
        <v>3.27951961526428E-2</v>
      </c>
      <c r="X14" s="14">
        <v>7.6863126857119296E-2</v>
      </c>
      <c r="Y14" s="14">
        <v>3.6392281190009902E-2</v>
      </c>
      <c r="Z14" s="14">
        <v>3.65765166321829E-2</v>
      </c>
      <c r="AA14" s="14">
        <v>5.5331952285512097E-2</v>
      </c>
      <c r="AB14" s="14">
        <v>6.4461247190868098E-2</v>
      </c>
      <c r="AC14" s="14">
        <v>6.5691012334523805E-2</v>
      </c>
      <c r="AD14" s="14">
        <v>8.3213857991325205E-2</v>
      </c>
      <c r="AE14" s="14"/>
      <c r="AF14" s="14">
        <v>5.60004021762616E-2</v>
      </c>
      <c r="AG14" s="14">
        <v>4.2141826996208699E-2</v>
      </c>
      <c r="AH14" s="14">
        <v>0.111318297628013</v>
      </c>
      <c r="AI14" s="14"/>
      <c r="AJ14" s="14">
        <v>5.2749934790130001E-2</v>
      </c>
      <c r="AK14" s="14">
        <v>4.2390288484856903E-2</v>
      </c>
      <c r="AL14" s="14">
        <v>4.1421359259039503E-2</v>
      </c>
      <c r="AM14" s="14">
        <v>0</v>
      </c>
      <c r="AN14" s="14">
        <v>0.152532275322175</v>
      </c>
      <c r="AO14" s="14"/>
      <c r="AP14" s="14">
        <v>6.8784936786013995E-2</v>
      </c>
      <c r="AQ14" s="14">
        <v>3.0410695580272599E-2</v>
      </c>
      <c r="AR14" s="14">
        <v>3.9242824465620198E-2</v>
      </c>
      <c r="AS14" s="14">
        <v>2.7439556852921598E-2</v>
      </c>
      <c r="AT14" s="14">
        <v>0.15577350877335</v>
      </c>
      <c r="AU14" s="14"/>
      <c r="AV14" s="14" t="s">
        <v>84</v>
      </c>
      <c r="AW14" s="14">
        <v>7.8944640230577304E-2</v>
      </c>
      <c r="AX14" s="14">
        <v>6.9134673964476298E-2</v>
      </c>
      <c r="AY14" s="14">
        <v>2.6559913127092001E-2</v>
      </c>
      <c r="AZ14" s="14">
        <v>0</v>
      </c>
      <c r="BA14" s="14"/>
      <c r="BB14" s="14">
        <v>2.9152373193983901E-2</v>
      </c>
      <c r="BC14" s="14">
        <v>1.8425798204790601E-2</v>
      </c>
      <c r="BD14" s="14">
        <v>6.7078560530637599E-2</v>
      </c>
      <c r="BE14" s="14"/>
      <c r="BF14" s="14">
        <v>4.2230840777421799E-2</v>
      </c>
    </row>
    <row r="15" spans="2:58" x14ac:dyDescent="0.35">
      <c r="B15" s="15" t="s">
        <v>332</v>
      </c>
      <c r="C15" s="21">
        <v>0.32501590756804699</v>
      </c>
      <c r="D15" s="21">
        <v>0.33188025837100898</v>
      </c>
      <c r="E15" s="21">
        <v>0.31925946399911498</v>
      </c>
      <c r="F15" s="21"/>
      <c r="G15" s="21">
        <v>0.29949286451361201</v>
      </c>
      <c r="H15" s="21">
        <v>0.27252652218698198</v>
      </c>
      <c r="I15" s="21">
        <v>0.344799087910304</v>
      </c>
      <c r="J15" s="21">
        <v>0.33425584586990198</v>
      </c>
      <c r="K15" s="21">
        <v>0.34283871838001001</v>
      </c>
      <c r="L15" s="21">
        <v>0.34907169334607802</v>
      </c>
      <c r="M15" s="21"/>
      <c r="N15" s="21">
        <v>0.30171595456327199</v>
      </c>
      <c r="O15" s="21">
        <v>0.32132574990665003</v>
      </c>
      <c r="P15" s="21">
        <v>0.34779374600732699</v>
      </c>
      <c r="Q15" s="21">
        <v>0.33393938346263302</v>
      </c>
      <c r="R15" s="21"/>
      <c r="S15" s="21">
        <v>0.31030599650419499</v>
      </c>
      <c r="T15" s="21">
        <v>0.37432122928377998</v>
      </c>
      <c r="U15" s="21">
        <v>0.31806072144321401</v>
      </c>
      <c r="V15" s="21">
        <v>0.36547756676822102</v>
      </c>
      <c r="W15" s="21">
        <v>0.37798617846743598</v>
      </c>
      <c r="X15" s="21">
        <v>0.32008068019960001</v>
      </c>
      <c r="Y15" s="21">
        <v>0.30488101702777998</v>
      </c>
      <c r="Z15" s="21">
        <v>0.33402054196311198</v>
      </c>
      <c r="AA15" s="21">
        <v>0.29839070553175201</v>
      </c>
      <c r="AB15" s="21">
        <v>0.31649034266266901</v>
      </c>
      <c r="AC15" s="21">
        <v>0.24383328499995899</v>
      </c>
      <c r="AD15" s="21">
        <v>0.26915203629290901</v>
      </c>
      <c r="AE15" s="21"/>
      <c r="AF15" s="21">
        <v>0.41559884627739102</v>
      </c>
      <c r="AG15" s="21">
        <v>0.27892785893051603</v>
      </c>
      <c r="AH15" s="21">
        <v>0.29821560183843898</v>
      </c>
      <c r="AI15" s="21"/>
      <c r="AJ15" s="21">
        <v>0.423231719339698</v>
      </c>
      <c r="AK15" s="21">
        <v>0.22485144463038101</v>
      </c>
      <c r="AL15" s="21">
        <v>0.270501654026228</v>
      </c>
      <c r="AM15" s="21">
        <v>0.45182867416432898</v>
      </c>
      <c r="AN15" s="21">
        <v>0.349487018253342</v>
      </c>
      <c r="AO15" s="21"/>
      <c r="AP15" s="21">
        <v>0.43051051770063498</v>
      </c>
      <c r="AQ15" s="21">
        <v>0.19115454904762799</v>
      </c>
      <c r="AR15" s="21">
        <v>0.33701268306268201</v>
      </c>
      <c r="AS15" s="21">
        <v>0.55762695497904002</v>
      </c>
      <c r="AT15" s="21">
        <v>0.35348757310294898</v>
      </c>
      <c r="AU15" s="21"/>
      <c r="AV15" s="21" t="s">
        <v>84</v>
      </c>
      <c r="AW15" s="21">
        <v>0.30279364984722001</v>
      </c>
      <c r="AX15" s="21">
        <v>0.267235237882327</v>
      </c>
      <c r="AY15" s="21">
        <v>0.26458697699652101</v>
      </c>
      <c r="AZ15" s="21">
        <v>0.51785028158260904</v>
      </c>
      <c r="BA15" s="21"/>
      <c r="BB15" s="21">
        <v>0.18816753290799801</v>
      </c>
      <c r="BC15" s="21">
        <v>0.55595901620069399</v>
      </c>
      <c r="BD15" s="21">
        <v>0.46685295883369299</v>
      </c>
      <c r="BE15" s="21"/>
      <c r="BF15" s="21">
        <v>0.414003842871567</v>
      </c>
    </row>
    <row r="16" spans="2:58" x14ac:dyDescent="0.35">
      <c r="B16" s="15" t="s">
        <v>333</v>
      </c>
      <c r="C16" s="21">
        <v>0.33784756113634901</v>
      </c>
      <c r="D16" s="21">
        <v>0.34981200155981501</v>
      </c>
      <c r="E16" s="21">
        <v>0.325208441423467</v>
      </c>
      <c r="F16" s="21"/>
      <c r="G16" s="21">
        <v>0.36291683986530998</v>
      </c>
      <c r="H16" s="21">
        <v>0.39570985602631797</v>
      </c>
      <c r="I16" s="21">
        <v>0.31738968728157901</v>
      </c>
      <c r="J16" s="21">
        <v>0.32025672679963701</v>
      </c>
      <c r="K16" s="21">
        <v>0.32343430968577902</v>
      </c>
      <c r="L16" s="21">
        <v>0.314788781822613</v>
      </c>
      <c r="M16" s="21"/>
      <c r="N16" s="21">
        <v>0.37750474684173801</v>
      </c>
      <c r="O16" s="21">
        <v>0.31272625940363602</v>
      </c>
      <c r="P16" s="21">
        <v>0.33400401802405399</v>
      </c>
      <c r="Q16" s="21">
        <v>0.324753726234698</v>
      </c>
      <c r="R16" s="21"/>
      <c r="S16" s="21">
        <v>0.37313981157225101</v>
      </c>
      <c r="T16" s="21">
        <v>0.250018002722181</v>
      </c>
      <c r="U16" s="21">
        <v>0.34955863622286398</v>
      </c>
      <c r="V16" s="21">
        <v>0.29462140653991897</v>
      </c>
      <c r="W16" s="21">
        <v>0.326069401989873</v>
      </c>
      <c r="X16" s="21">
        <v>0.35389087660942298</v>
      </c>
      <c r="Y16" s="21">
        <v>0.33938233815594798</v>
      </c>
      <c r="Z16" s="21">
        <v>0.34702793067445098</v>
      </c>
      <c r="AA16" s="21">
        <v>0.37265009130599003</v>
      </c>
      <c r="AB16" s="21">
        <v>0.37774787968765</v>
      </c>
      <c r="AC16" s="21">
        <v>0.36717077384257901</v>
      </c>
      <c r="AD16" s="21">
        <v>0.31800145197608398</v>
      </c>
      <c r="AE16" s="21"/>
      <c r="AF16" s="21">
        <v>0.26952193120650803</v>
      </c>
      <c r="AG16" s="21">
        <v>0.40686716050411198</v>
      </c>
      <c r="AH16" s="21">
        <v>0.27623068378874299</v>
      </c>
      <c r="AI16" s="21"/>
      <c r="AJ16" s="21">
        <v>0.246565599809456</v>
      </c>
      <c r="AK16" s="21">
        <v>0.48672671714166998</v>
      </c>
      <c r="AL16" s="21">
        <v>0.37020719469950802</v>
      </c>
      <c r="AM16" s="21">
        <v>0.17918038989857701</v>
      </c>
      <c r="AN16" s="21">
        <v>0.23956974769043701</v>
      </c>
      <c r="AO16" s="21"/>
      <c r="AP16" s="21">
        <v>0.211773025399137</v>
      </c>
      <c r="AQ16" s="21">
        <v>0.52251674308186802</v>
      </c>
      <c r="AR16" s="21">
        <v>0.34460018199986803</v>
      </c>
      <c r="AS16" s="21">
        <v>0.160225452863826</v>
      </c>
      <c r="AT16" s="21">
        <v>0.180935080068688</v>
      </c>
      <c r="AU16" s="21"/>
      <c r="AV16" s="21" t="s">
        <v>84</v>
      </c>
      <c r="AW16" s="21">
        <v>0.35069438611721399</v>
      </c>
      <c r="AX16" s="21">
        <v>0.36689838261674501</v>
      </c>
      <c r="AY16" s="21">
        <v>0.42859368469522902</v>
      </c>
      <c r="AZ16" s="21">
        <v>0.36503118842127902</v>
      </c>
      <c r="BA16" s="21"/>
      <c r="BB16" s="21">
        <v>0.466117025730097</v>
      </c>
      <c r="BC16" s="21">
        <v>0.19197928688888399</v>
      </c>
      <c r="BD16" s="21">
        <v>0.197174832622104</v>
      </c>
      <c r="BE16" s="21"/>
      <c r="BF16" s="21">
        <v>0.28001548650122798</v>
      </c>
    </row>
    <row r="17" spans="2:58" x14ac:dyDescent="0.35">
      <c r="B17" s="15" t="s">
        <v>112</v>
      </c>
      <c r="C17" s="22">
        <v>-1.2831653568301101E-2</v>
      </c>
      <c r="D17" s="22">
        <v>-1.7931743188806099E-2</v>
      </c>
      <c r="E17" s="22">
        <v>-5.9489774243529098E-3</v>
      </c>
      <c r="F17" s="22"/>
      <c r="G17" s="22">
        <v>-6.3423975351698095E-2</v>
      </c>
      <c r="H17" s="22">
        <v>-0.123183333839336</v>
      </c>
      <c r="I17" s="22">
        <v>2.7409400628725E-2</v>
      </c>
      <c r="J17" s="22">
        <v>1.3999119070264699E-2</v>
      </c>
      <c r="K17" s="22">
        <v>1.9404408694231799E-2</v>
      </c>
      <c r="L17" s="22">
        <v>3.4282911523464403E-2</v>
      </c>
      <c r="M17" s="22"/>
      <c r="N17" s="22">
        <v>-7.5788792278466105E-2</v>
      </c>
      <c r="O17" s="22">
        <v>8.5994905030148394E-3</v>
      </c>
      <c r="P17" s="22">
        <v>1.37897279832736E-2</v>
      </c>
      <c r="Q17" s="22">
        <v>9.1856572279347994E-3</v>
      </c>
      <c r="R17" s="22"/>
      <c r="S17" s="22">
        <v>-6.2833815068056104E-2</v>
      </c>
      <c r="T17" s="22">
        <v>0.12430322656159901</v>
      </c>
      <c r="U17" s="22">
        <v>-3.1497914779649402E-2</v>
      </c>
      <c r="V17" s="22">
        <v>7.0856160228302101E-2</v>
      </c>
      <c r="W17" s="22">
        <v>5.1916776477562702E-2</v>
      </c>
      <c r="X17" s="22">
        <v>-3.3810196409822697E-2</v>
      </c>
      <c r="Y17" s="22">
        <v>-3.4501321128168803E-2</v>
      </c>
      <c r="Z17" s="22">
        <v>-1.30073887113391E-2</v>
      </c>
      <c r="AA17" s="22">
        <v>-7.4259385774238101E-2</v>
      </c>
      <c r="AB17" s="22">
        <v>-6.12575370249809E-2</v>
      </c>
      <c r="AC17" s="22">
        <v>-0.12333748884262</v>
      </c>
      <c r="AD17" s="22">
        <v>-4.88494156831746E-2</v>
      </c>
      <c r="AE17" s="22"/>
      <c r="AF17" s="22">
        <v>0.146076915070883</v>
      </c>
      <c r="AG17" s="22">
        <v>-0.12793930157359501</v>
      </c>
      <c r="AH17" s="22">
        <v>2.1984918049695101E-2</v>
      </c>
      <c r="AI17" s="22"/>
      <c r="AJ17" s="22">
        <v>0.176666119530242</v>
      </c>
      <c r="AK17" s="22">
        <v>-0.261875272511289</v>
      </c>
      <c r="AL17" s="22">
        <v>-9.9705540673279303E-2</v>
      </c>
      <c r="AM17" s="22">
        <v>0.27264828426575199</v>
      </c>
      <c r="AN17" s="22">
        <v>0.109917270562905</v>
      </c>
      <c r="AO17" s="22"/>
      <c r="AP17" s="22">
        <v>0.218737492301499</v>
      </c>
      <c r="AQ17" s="22">
        <v>-0.331362194034241</v>
      </c>
      <c r="AR17" s="22">
        <v>-7.5874989371866302E-3</v>
      </c>
      <c r="AS17" s="22">
        <v>0.39740150211521402</v>
      </c>
      <c r="AT17" s="22">
        <v>0.17255249303426101</v>
      </c>
      <c r="AU17" s="22"/>
      <c r="AV17" s="22" t="s">
        <v>84</v>
      </c>
      <c r="AW17" s="22">
        <v>-4.7900736269994602E-2</v>
      </c>
      <c r="AX17" s="22">
        <v>-9.96631447344178E-2</v>
      </c>
      <c r="AY17" s="22">
        <v>-0.16400670769870801</v>
      </c>
      <c r="AZ17" s="22">
        <v>0.15281909316132999</v>
      </c>
      <c r="BA17" s="22"/>
      <c r="BB17" s="22">
        <v>-0.27794949282209902</v>
      </c>
      <c r="BC17" s="22">
        <v>0.36397972931181</v>
      </c>
      <c r="BD17" s="22">
        <v>0.26967812621158799</v>
      </c>
      <c r="BE17" s="22"/>
      <c r="BF17" s="22">
        <v>0.13398835637033901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336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327</v>
      </c>
      <c r="C9" s="14">
        <v>0.19871117605955099</v>
      </c>
      <c r="D9" s="14">
        <v>0.20786272579438</v>
      </c>
      <c r="E9" s="14">
        <v>0.190343961891455</v>
      </c>
      <c r="F9" s="14"/>
      <c r="G9" s="14">
        <v>0.126908247256943</v>
      </c>
      <c r="H9" s="14">
        <v>0.16065949391265</v>
      </c>
      <c r="I9" s="14">
        <v>0.18197953755075999</v>
      </c>
      <c r="J9" s="14">
        <v>0.20875980948738901</v>
      </c>
      <c r="K9" s="14">
        <v>0.26826793250110798</v>
      </c>
      <c r="L9" s="14">
        <v>0.23605991034544199</v>
      </c>
      <c r="M9" s="14"/>
      <c r="N9" s="14">
        <v>0.17910988414131301</v>
      </c>
      <c r="O9" s="14">
        <v>0.187365517205621</v>
      </c>
      <c r="P9" s="14">
        <v>0.224907911401863</v>
      </c>
      <c r="Q9" s="14">
        <v>0.20833475980904101</v>
      </c>
      <c r="R9" s="14"/>
      <c r="S9" s="14">
        <v>0.18034293807485899</v>
      </c>
      <c r="T9" s="14">
        <v>0.214567473129225</v>
      </c>
      <c r="U9" s="14">
        <v>0.230269130088778</v>
      </c>
      <c r="V9" s="14">
        <v>0.21015621180751701</v>
      </c>
      <c r="W9" s="14">
        <v>0.190078120597232</v>
      </c>
      <c r="X9" s="14">
        <v>0.20147839134258899</v>
      </c>
      <c r="Y9" s="14">
        <v>0.22198100833294401</v>
      </c>
      <c r="Z9" s="14">
        <v>0.117015241130613</v>
      </c>
      <c r="AA9" s="14">
        <v>0.20407401571334299</v>
      </c>
      <c r="AB9" s="14">
        <v>0.16019862231004001</v>
      </c>
      <c r="AC9" s="14">
        <v>0.179446519819873</v>
      </c>
      <c r="AD9" s="14">
        <v>0.28416418593825998</v>
      </c>
      <c r="AE9" s="14"/>
      <c r="AF9" s="14">
        <v>0.29812178940364797</v>
      </c>
      <c r="AG9" s="14">
        <v>0.14218578010392099</v>
      </c>
      <c r="AH9" s="14">
        <v>0.14969068972979199</v>
      </c>
      <c r="AI9" s="14"/>
      <c r="AJ9" s="14">
        <v>0.30342747816450899</v>
      </c>
      <c r="AK9" s="14">
        <v>0.11202102253374099</v>
      </c>
      <c r="AL9" s="14">
        <v>0.13449277105553001</v>
      </c>
      <c r="AM9" s="14">
        <v>0.31032892176965199</v>
      </c>
      <c r="AN9" s="14">
        <v>0.15149868513011899</v>
      </c>
      <c r="AO9" s="14"/>
      <c r="AP9" s="14">
        <v>0.299217564724018</v>
      </c>
      <c r="AQ9" s="14">
        <v>9.6125533587289494E-2</v>
      </c>
      <c r="AR9" s="14">
        <v>0.19788383099005799</v>
      </c>
      <c r="AS9" s="14">
        <v>0.37512042621347902</v>
      </c>
      <c r="AT9" s="14">
        <v>0.222000295236296</v>
      </c>
      <c r="AU9" s="14"/>
      <c r="AV9" s="14" t="s">
        <v>84</v>
      </c>
      <c r="AW9" s="14">
        <v>0.19744774304311599</v>
      </c>
      <c r="AX9" s="14">
        <v>0.161242537352184</v>
      </c>
      <c r="AY9" s="14">
        <v>0.179405528024944</v>
      </c>
      <c r="AZ9" s="14">
        <v>0.28294071427349299</v>
      </c>
      <c r="BA9" s="14"/>
      <c r="BB9" s="14">
        <v>0.10668860402411599</v>
      </c>
      <c r="BC9" s="14">
        <v>0.42278979970638098</v>
      </c>
      <c r="BD9" s="14">
        <v>0.289759983944613</v>
      </c>
      <c r="BE9" s="14"/>
      <c r="BF9" s="14">
        <v>0.28883079572111697</v>
      </c>
    </row>
    <row r="10" spans="2:58" x14ac:dyDescent="0.35">
      <c r="B10" s="15" t="s">
        <v>328</v>
      </c>
      <c r="C10" s="14">
        <v>0.41503438800383902</v>
      </c>
      <c r="D10" s="14">
        <v>0.39192328580859997</v>
      </c>
      <c r="E10" s="14">
        <v>0.43693160029036998</v>
      </c>
      <c r="F10" s="14"/>
      <c r="G10" s="14">
        <v>0.37810140792485902</v>
      </c>
      <c r="H10" s="14">
        <v>0.38315609924355398</v>
      </c>
      <c r="I10" s="14">
        <v>0.43267619798039503</v>
      </c>
      <c r="J10" s="14">
        <v>0.393653889381885</v>
      </c>
      <c r="K10" s="14">
        <v>0.43595418160513399</v>
      </c>
      <c r="L10" s="14">
        <v>0.45454370234901398</v>
      </c>
      <c r="M10" s="14"/>
      <c r="N10" s="14">
        <v>0.45749113526427998</v>
      </c>
      <c r="O10" s="14">
        <v>0.430343709342143</v>
      </c>
      <c r="P10" s="14">
        <v>0.40254461992769902</v>
      </c>
      <c r="Q10" s="14">
        <v>0.365832386160937</v>
      </c>
      <c r="R10" s="14"/>
      <c r="S10" s="14">
        <v>0.37814664831164202</v>
      </c>
      <c r="T10" s="14">
        <v>0.43768940244615301</v>
      </c>
      <c r="U10" s="14">
        <v>0.36250317297729201</v>
      </c>
      <c r="V10" s="14">
        <v>0.38452511094379399</v>
      </c>
      <c r="W10" s="14">
        <v>0.43280117579566901</v>
      </c>
      <c r="X10" s="14">
        <v>0.39039868491213398</v>
      </c>
      <c r="Y10" s="14">
        <v>0.39829654786750601</v>
      </c>
      <c r="Z10" s="14">
        <v>0.49526158303935802</v>
      </c>
      <c r="AA10" s="14">
        <v>0.42147668298253399</v>
      </c>
      <c r="AB10" s="14">
        <v>0.47812711770545102</v>
      </c>
      <c r="AC10" s="14">
        <v>0.48180768763902199</v>
      </c>
      <c r="AD10" s="14">
        <v>0.36688779965690399</v>
      </c>
      <c r="AE10" s="14"/>
      <c r="AF10" s="14">
        <v>0.37299914303034598</v>
      </c>
      <c r="AG10" s="14">
        <v>0.46903241102936499</v>
      </c>
      <c r="AH10" s="14">
        <v>0.40750506691812</v>
      </c>
      <c r="AI10" s="14"/>
      <c r="AJ10" s="14">
        <v>0.39359992920173698</v>
      </c>
      <c r="AK10" s="14">
        <v>0.43073649840688599</v>
      </c>
      <c r="AL10" s="14">
        <v>0.53244865095549898</v>
      </c>
      <c r="AM10" s="14">
        <v>0.450686517907465</v>
      </c>
      <c r="AN10" s="14">
        <v>0.43258090542946798</v>
      </c>
      <c r="AO10" s="14"/>
      <c r="AP10" s="14">
        <v>0.37093665008513799</v>
      </c>
      <c r="AQ10" s="14">
        <v>0.44360337396011201</v>
      </c>
      <c r="AR10" s="14">
        <v>0.48969924039782298</v>
      </c>
      <c r="AS10" s="14">
        <v>0.36060796106305398</v>
      </c>
      <c r="AT10" s="14">
        <v>0.42941309604867101</v>
      </c>
      <c r="AU10" s="14"/>
      <c r="AV10" s="14" t="s">
        <v>84</v>
      </c>
      <c r="AW10" s="14">
        <v>0.37733407360322802</v>
      </c>
      <c r="AX10" s="14">
        <v>0.43758417335968502</v>
      </c>
      <c r="AY10" s="14">
        <v>0.43291253164709698</v>
      </c>
      <c r="AZ10" s="14">
        <v>0.43507524764404698</v>
      </c>
      <c r="BA10" s="14"/>
      <c r="BB10" s="14">
        <v>0.48112916979972098</v>
      </c>
      <c r="BC10" s="14">
        <v>0.294412738892389</v>
      </c>
      <c r="BD10" s="14">
        <v>0.44379224369753101</v>
      </c>
      <c r="BE10" s="14"/>
      <c r="BF10" s="14">
        <v>0.397090526149318</v>
      </c>
    </row>
    <row r="11" spans="2:58" x14ac:dyDescent="0.35">
      <c r="B11" s="15" t="s">
        <v>329</v>
      </c>
      <c r="C11" s="14">
        <v>0.177942686780655</v>
      </c>
      <c r="D11" s="14">
        <v>0.173877706564419</v>
      </c>
      <c r="E11" s="14">
        <v>0.182445332806764</v>
      </c>
      <c r="F11" s="14"/>
      <c r="G11" s="14">
        <v>0.211135168542081</v>
      </c>
      <c r="H11" s="14">
        <v>0.19004981292440901</v>
      </c>
      <c r="I11" s="14">
        <v>0.16872833359230799</v>
      </c>
      <c r="J11" s="14">
        <v>0.19993702724915299</v>
      </c>
      <c r="K11" s="14">
        <v>0.133194865642596</v>
      </c>
      <c r="L11" s="14">
        <v>0.16566314703558299</v>
      </c>
      <c r="M11" s="14"/>
      <c r="N11" s="14">
        <v>0.169799363108639</v>
      </c>
      <c r="O11" s="14">
        <v>0.164074693842856</v>
      </c>
      <c r="P11" s="14">
        <v>0.17559708318855199</v>
      </c>
      <c r="Q11" s="14">
        <v>0.20213026491252201</v>
      </c>
      <c r="R11" s="14"/>
      <c r="S11" s="14">
        <v>0.173932012415005</v>
      </c>
      <c r="T11" s="14">
        <v>0.193903664551209</v>
      </c>
      <c r="U11" s="14">
        <v>0.15718833616872099</v>
      </c>
      <c r="V11" s="14">
        <v>0.17357399800120399</v>
      </c>
      <c r="W11" s="14">
        <v>0.195666758911761</v>
      </c>
      <c r="X11" s="14">
        <v>0.17609537070511599</v>
      </c>
      <c r="Y11" s="14">
        <v>0.18281559139999901</v>
      </c>
      <c r="Z11" s="14">
        <v>0.223706872714658</v>
      </c>
      <c r="AA11" s="14">
        <v>0.15704670409552601</v>
      </c>
      <c r="AB11" s="14">
        <v>0.18602945685008099</v>
      </c>
      <c r="AC11" s="14">
        <v>0.12988853369231501</v>
      </c>
      <c r="AD11" s="14">
        <v>0.219521086664416</v>
      </c>
      <c r="AE11" s="14"/>
      <c r="AF11" s="14">
        <v>0.15273234633680699</v>
      </c>
      <c r="AG11" s="14">
        <v>0.186499136842217</v>
      </c>
      <c r="AH11" s="14">
        <v>0.20267966001813401</v>
      </c>
      <c r="AI11" s="14"/>
      <c r="AJ11" s="14">
        <v>0.13328865153302</v>
      </c>
      <c r="AK11" s="14">
        <v>0.196474758490637</v>
      </c>
      <c r="AL11" s="14">
        <v>0.192172027336068</v>
      </c>
      <c r="AM11" s="14">
        <v>0.13195933194071699</v>
      </c>
      <c r="AN11" s="14">
        <v>0.18823114552554901</v>
      </c>
      <c r="AO11" s="14"/>
      <c r="AP11" s="14">
        <v>0.12616757714911001</v>
      </c>
      <c r="AQ11" s="14">
        <v>0.21343029456395601</v>
      </c>
      <c r="AR11" s="14">
        <v>0.136157415810713</v>
      </c>
      <c r="AS11" s="14">
        <v>0.15075136842699599</v>
      </c>
      <c r="AT11" s="14">
        <v>0.131145622173895</v>
      </c>
      <c r="AU11" s="14"/>
      <c r="AV11" s="14" t="s">
        <v>84</v>
      </c>
      <c r="AW11" s="14">
        <v>0.20356631618576501</v>
      </c>
      <c r="AX11" s="14">
        <v>0.18455880004667599</v>
      </c>
      <c r="AY11" s="14">
        <v>0.13801326051102</v>
      </c>
      <c r="AZ11" s="14">
        <v>7.6672948931142001E-2</v>
      </c>
      <c r="BA11" s="14"/>
      <c r="BB11" s="14">
        <v>0.184240233713965</v>
      </c>
      <c r="BC11" s="14">
        <v>0.15925782163667701</v>
      </c>
      <c r="BD11" s="14">
        <v>0.108286421299977</v>
      </c>
      <c r="BE11" s="14"/>
      <c r="BF11" s="14">
        <v>0.14724871908779399</v>
      </c>
    </row>
    <row r="12" spans="2:58" x14ac:dyDescent="0.35">
      <c r="B12" s="15" t="s">
        <v>330</v>
      </c>
      <c r="C12" s="14">
        <v>0.10725550521097001</v>
      </c>
      <c r="D12" s="14">
        <v>0.119250540955134</v>
      </c>
      <c r="E12" s="14">
        <v>9.5836145799191197E-2</v>
      </c>
      <c r="F12" s="14"/>
      <c r="G12" s="14">
        <v>0.160948135542195</v>
      </c>
      <c r="H12" s="14">
        <v>0.13769526417517799</v>
      </c>
      <c r="I12" s="14">
        <v>9.46189827480753E-2</v>
      </c>
      <c r="J12" s="14">
        <v>0.100209349557264</v>
      </c>
      <c r="K12" s="14">
        <v>8.2461455393254196E-2</v>
      </c>
      <c r="L12" s="14">
        <v>7.9469651397081301E-2</v>
      </c>
      <c r="M12" s="14"/>
      <c r="N12" s="14">
        <v>0.117975922565129</v>
      </c>
      <c r="O12" s="14">
        <v>0.111289387525581</v>
      </c>
      <c r="P12" s="14">
        <v>9.4930957841261196E-2</v>
      </c>
      <c r="Q12" s="14">
        <v>0.102328935374559</v>
      </c>
      <c r="R12" s="14"/>
      <c r="S12" s="14">
        <v>0.121834456153621</v>
      </c>
      <c r="T12" s="14">
        <v>5.8589118603298802E-2</v>
      </c>
      <c r="U12" s="14">
        <v>0.13340830404913601</v>
      </c>
      <c r="V12" s="14">
        <v>9.3235622566136406E-2</v>
      </c>
      <c r="W12" s="14">
        <v>8.1925078937896606E-2</v>
      </c>
      <c r="X12" s="14">
        <v>0.13029599442277301</v>
      </c>
      <c r="Y12" s="14">
        <v>0.120443924760074</v>
      </c>
      <c r="Z12" s="14">
        <v>0.115491445532639</v>
      </c>
      <c r="AA12" s="14">
        <v>0.13503798466523301</v>
      </c>
      <c r="AB12" s="14">
        <v>9.1567880764916995E-2</v>
      </c>
      <c r="AC12" s="14">
        <v>0.133212574751219</v>
      </c>
      <c r="AD12" s="14">
        <v>6.7497053636695503E-2</v>
      </c>
      <c r="AE12" s="14"/>
      <c r="AF12" s="14">
        <v>8.7741495316319598E-2</v>
      </c>
      <c r="AG12" s="14">
        <v>0.112673313084844</v>
      </c>
      <c r="AH12" s="14">
        <v>9.7342144393398194E-2</v>
      </c>
      <c r="AI12" s="14"/>
      <c r="AJ12" s="14">
        <v>7.5702978631343801E-2</v>
      </c>
      <c r="AK12" s="14">
        <v>0.16409979031163399</v>
      </c>
      <c r="AL12" s="14">
        <v>8.4644623286946205E-2</v>
      </c>
      <c r="AM12" s="14">
        <v>7.5223267532389101E-2</v>
      </c>
      <c r="AN12" s="14">
        <v>7.3775454404471599E-2</v>
      </c>
      <c r="AO12" s="14"/>
      <c r="AP12" s="14">
        <v>8.1595946263402705E-2</v>
      </c>
      <c r="AQ12" s="14">
        <v>0.16278322229551501</v>
      </c>
      <c r="AR12" s="14">
        <v>0.123570003174691</v>
      </c>
      <c r="AS12" s="14">
        <v>4.4951957663398802E-2</v>
      </c>
      <c r="AT12" s="14">
        <v>5.9133815910092098E-2</v>
      </c>
      <c r="AU12" s="14"/>
      <c r="AV12" s="14" t="s">
        <v>84</v>
      </c>
      <c r="AW12" s="14">
        <v>0.12276294499683101</v>
      </c>
      <c r="AX12" s="14">
        <v>0.107838752727158</v>
      </c>
      <c r="AY12" s="14">
        <v>0.15394802332247601</v>
      </c>
      <c r="AZ12" s="14">
        <v>0.165066810614898</v>
      </c>
      <c r="BA12" s="14"/>
      <c r="BB12" s="14">
        <v>0.16225320580803099</v>
      </c>
      <c r="BC12" s="14">
        <v>3.8339460139669601E-2</v>
      </c>
      <c r="BD12" s="14">
        <v>6.5130108788067298E-2</v>
      </c>
      <c r="BE12" s="14"/>
      <c r="BF12" s="14">
        <v>8.6732768875812494E-2</v>
      </c>
    </row>
    <row r="13" spans="2:58" x14ac:dyDescent="0.35">
      <c r="B13" s="15" t="s">
        <v>331</v>
      </c>
      <c r="C13" s="14">
        <v>4.3176048455375503E-2</v>
      </c>
      <c r="D13" s="14">
        <v>5.4068955223831497E-2</v>
      </c>
      <c r="E13" s="14">
        <v>3.2645809441156103E-2</v>
      </c>
      <c r="F13" s="14"/>
      <c r="G13" s="14">
        <v>2.8383580067480901E-2</v>
      </c>
      <c r="H13" s="14">
        <v>6.8932397699269093E-2</v>
      </c>
      <c r="I13" s="14">
        <v>7.8777891917229101E-2</v>
      </c>
      <c r="J13" s="14">
        <v>3.9301998426502699E-2</v>
      </c>
      <c r="K13" s="14">
        <v>2.7216559388486598E-2</v>
      </c>
      <c r="L13" s="14">
        <v>1.7037248088129901E-2</v>
      </c>
      <c r="M13" s="14"/>
      <c r="N13" s="14">
        <v>3.4130291330298303E-2</v>
      </c>
      <c r="O13" s="14">
        <v>4.3055023310791397E-2</v>
      </c>
      <c r="P13" s="14">
        <v>5.6102531500117001E-2</v>
      </c>
      <c r="Q13" s="14">
        <v>4.24915296581901E-2</v>
      </c>
      <c r="R13" s="14"/>
      <c r="S13" s="14">
        <v>6.3343707994605106E-2</v>
      </c>
      <c r="T13" s="14">
        <v>4.2634865571040098E-2</v>
      </c>
      <c r="U13" s="14">
        <v>5.5764167816287201E-2</v>
      </c>
      <c r="V13" s="14">
        <v>5.5845192448005197E-2</v>
      </c>
      <c r="W13" s="14">
        <v>5.30286392163523E-2</v>
      </c>
      <c r="X13" s="14">
        <v>5.20333586253027E-2</v>
      </c>
      <c r="Y13" s="14">
        <v>3.4130918219301899E-2</v>
      </c>
      <c r="Z13" s="14">
        <v>0</v>
      </c>
      <c r="AA13" s="14">
        <v>3.9718410193000701E-2</v>
      </c>
      <c r="AB13" s="14">
        <v>2.0700554409522301E-2</v>
      </c>
      <c r="AC13" s="14">
        <v>3.7976456410270198E-2</v>
      </c>
      <c r="AD13" s="14">
        <v>0</v>
      </c>
      <c r="AE13" s="14"/>
      <c r="AF13" s="14">
        <v>4.5406613604640697E-2</v>
      </c>
      <c r="AG13" s="14">
        <v>4.5297743156384698E-2</v>
      </c>
      <c r="AH13" s="14">
        <v>4.7081378944779401E-2</v>
      </c>
      <c r="AI13" s="14"/>
      <c r="AJ13" s="14">
        <v>4.4656143063279301E-2</v>
      </c>
      <c r="AK13" s="14">
        <v>6.2467715545319699E-2</v>
      </c>
      <c r="AL13" s="14">
        <v>7.5065746081649804E-3</v>
      </c>
      <c r="AM13" s="14">
        <v>0</v>
      </c>
      <c r="AN13" s="14">
        <v>4.1874457849245199E-2</v>
      </c>
      <c r="AO13" s="14"/>
      <c r="AP13" s="14">
        <v>4.9968952586899498E-2</v>
      </c>
      <c r="AQ13" s="14">
        <v>5.7837141699507898E-2</v>
      </c>
      <c r="AR13" s="14">
        <v>1.3111346487718599E-2</v>
      </c>
      <c r="AS13" s="14">
        <v>4.2805459288348301E-2</v>
      </c>
      <c r="AT13" s="14">
        <v>1.5174677031649601E-2</v>
      </c>
      <c r="AU13" s="14"/>
      <c r="AV13" s="14" t="s">
        <v>84</v>
      </c>
      <c r="AW13" s="14">
        <v>2.9212484135614E-2</v>
      </c>
      <c r="AX13" s="14">
        <v>4.7113819393416502E-2</v>
      </c>
      <c r="AY13" s="14">
        <v>7.4535818654330802E-2</v>
      </c>
      <c r="AZ13" s="14">
        <v>4.0244278536419799E-2</v>
      </c>
      <c r="BA13" s="14"/>
      <c r="BB13" s="14">
        <v>3.6135480307280102E-2</v>
      </c>
      <c r="BC13" s="14">
        <v>7.7137021870889305E-2</v>
      </c>
      <c r="BD13" s="14">
        <v>2.5576396567066999E-2</v>
      </c>
      <c r="BE13" s="14"/>
      <c r="BF13" s="14">
        <v>4.36710205473834E-2</v>
      </c>
    </row>
    <row r="14" spans="2:58" x14ac:dyDescent="0.35">
      <c r="B14" s="15" t="s">
        <v>141</v>
      </c>
      <c r="C14" s="14">
        <v>5.7880195489608703E-2</v>
      </c>
      <c r="D14" s="14">
        <v>5.3016785653635601E-2</v>
      </c>
      <c r="E14" s="14">
        <v>6.1797149771064097E-2</v>
      </c>
      <c r="F14" s="14"/>
      <c r="G14" s="14">
        <v>9.4523460666440504E-2</v>
      </c>
      <c r="H14" s="14">
        <v>5.9506932044940099E-2</v>
      </c>
      <c r="I14" s="14">
        <v>4.3219056211232898E-2</v>
      </c>
      <c r="J14" s="14">
        <v>5.81379258978071E-2</v>
      </c>
      <c r="K14" s="14">
        <v>5.2905005469421201E-2</v>
      </c>
      <c r="L14" s="14">
        <v>4.7226340784750402E-2</v>
      </c>
      <c r="M14" s="14"/>
      <c r="N14" s="14">
        <v>4.14934035903404E-2</v>
      </c>
      <c r="O14" s="14">
        <v>6.38716687730084E-2</v>
      </c>
      <c r="P14" s="14">
        <v>4.5916896140508201E-2</v>
      </c>
      <c r="Q14" s="14">
        <v>7.8882124084750399E-2</v>
      </c>
      <c r="R14" s="14"/>
      <c r="S14" s="14">
        <v>8.2400237050267305E-2</v>
      </c>
      <c r="T14" s="14">
        <v>5.2615475699074397E-2</v>
      </c>
      <c r="U14" s="14">
        <v>6.0866888899785698E-2</v>
      </c>
      <c r="V14" s="14">
        <v>8.2663864233343903E-2</v>
      </c>
      <c r="W14" s="14">
        <v>4.6500226541089401E-2</v>
      </c>
      <c r="X14" s="14">
        <v>4.9698199992084899E-2</v>
      </c>
      <c r="Y14" s="14">
        <v>4.23320094201751E-2</v>
      </c>
      <c r="Z14" s="14">
        <v>4.8524857582731902E-2</v>
      </c>
      <c r="AA14" s="14">
        <v>4.2646202350363503E-2</v>
      </c>
      <c r="AB14" s="14">
        <v>6.3376367959989799E-2</v>
      </c>
      <c r="AC14" s="14">
        <v>3.7668227687299799E-2</v>
      </c>
      <c r="AD14" s="14">
        <v>6.1929874103724601E-2</v>
      </c>
      <c r="AE14" s="14"/>
      <c r="AF14" s="14">
        <v>4.2998612308238697E-2</v>
      </c>
      <c r="AG14" s="14">
        <v>4.4311615783268199E-2</v>
      </c>
      <c r="AH14" s="14">
        <v>9.5701059995775606E-2</v>
      </c>
      <c r="AI14" s="14"/>
      <c r="AJ14" s="14">
        <v>4.9324819406111199E-2</v>
      </c>
      <c r="AK14" s="14">
        <v>3.4200214711782202E-2</v>
      </c>
      <c r="AL14" s="14">
        <v>4.8735352757791998E-2</v>
      </c>
      <c r="AM14" s="14">
        <v>3.1801960849776399E-2</v>
      </c>
      <c r="AN14" s="14">
        <v>0.11203935166114801</v>
      </c>
      <c r="AO14" s="14"/>
      <c r="AP14" s="14">
        <v>7.2113309191431801E-2</v>
      </c>
      <c r="AQ14" s="14">
        <v>2.6220433893619201E-2</v>
      </c>
      <c r="AR14" s="14">
        <v>3.9578163138996099E-2</v>
      </c>
      <c r="AS14" s="14">
        <v>2.5762827344723901E-2</v>
      </c>
      <c r="AT14" s="14">
        <v>0.143132493599396</v>
      </c>
      <c r="AU14" s="14"/>
      <c r="AV14" s="14" t="s">
        <v>84</v>
      </c>
      <c r="AW14" s="14">
        <v>6.9676438035446597E-2</v>
      </c>
      <c r="AX14" s="14">
        <v>6.16619171208804E-2</v>
      </c>
      <c r="AY14" s="14">
        <v>2.1184837840132899E-2</v>
      </c>
      <c r="AZ14" s="14">
        <v>0</v>
      </c>
      <c r="BA14" s="14"/>
      <c r="BB14" s="14">
        <v>2.9553306346887399E-2</v>
      </c>
      <c r="BC14" s="14">
        <v>8.0631577539942902E-3</v>
      </c>
      <c r="BD14" s="14">
        <v>6.7454845702744098E-2</v>
      </c>
      <c r="BE14" s="14"/>
      <c r="BF14" s="14">
        <v>3.64261696185759E-2</v>
      </c>
    </row>
    <row r="15" spans="2:58" x14ac:dyDescent="0.35">
      <c r="B15" s="15" t="s">
        <v>332</v>
      </c>
      <c r="C15" s="21">
        <v>0.61374556406338998</v>
      </c>
      <c r="D15" s="21">
        <v>0.59978601160297995</v>
      </c>
      <c r="E15" s="21">
        <v>0.62727556218182401</v>
      </c>
      <c r="F15" s="21"/>
      <c r="G15" s="21">
        <v>0.50500965518180196</v>
      </c>
      <c r="H15" s="21">
        <v>0.54381559315620398</v>
      </c>
      <c r="I15" s="21">
        <v>0.61465573553115505</v>
      </c>
      <c r="J15" s="21">
        <v>0.60241369886927398</v>
      </c>
      <c r="K15" s="21">
        <v>0.70422211410624103</v>
      </c>
      <c r="L15" s="21">
        <v>0.69060361269445603</v>
      </c>
      <c r="M15" s="21"/>
      <c r="N15" s="21">
        <v>0.63660101940559199</v>
      </c>
      <c r="O15" s="21">
        <v>0.61770922654776295</v>
      </c>
      <c r="P15" s="21">
        <v>0.62745253132956202</v>
      </c>
      <c r="Q15" s="21">
        <v>0.57416714596997798</v>
      </c>
      <c r="R15" s="21"/>
      <c r="S15" s="21">
        <v>0.55848958638650104</v>
      </c>
      <c r="T15" s="21">
        <v>0.65225687557537804</v>
      </c>
      <c r="U15" s="21">
        <v>0.59277230306606998</v>
      </c>
      <c r="V15" s="21">
        <v>0.59468132275131103</v>
      </c>
      <c r="W15" s="21">
        <v>0.62287929639289996</v>
      </c>
      <c r="X15" s="21">
        <v>0.59187707625472397</v>
      </c>
      <c r="Y15" s="21">
        <v>0.62027755620045</v>
      </c>
      <c r="Z15" s="21">
        <v>0.61227682416997098</v>
      </c>
      <c r="AA15" s="21">
        <v>0.62555069869587698</v>
      </c>
      <c r="AB15" s="21">
        <v>0.63832574001549003</v>
      </c>
      <c r="AC15" s="21">
        <v>0.66125420745889596</v>
      </c>
      <c r="AD15" s="21">
        <v>0.65105198559516397</v>
      </c>
      <c r="AE15" s="21"/>
      <c r="AF15" s="21">
        <v>0.67112093243399396</v>
      </c>
      <c r="AG15" s="21">
        <v>0.61121819113328602</v>
      </c>
      <c r="AH15" s="21">
        <v>0.55719575664791199</v>
      </c>
      <c r="AI15" s="21"/>
      <c r="AJ15" s="21">
        <v>0.69702740736624602</v>
      </c>
      <c r="AK15" s="21">
        <v>0.54275752094062801</v>
      </c>
      <c r="AL15" s="21">
        <v>0.66694142201102902</v>
      </c>
      <c r="AM15" s="21">
        <v>0.76101543967711704</v>
      </c>
      <c r="AN15" s="21">
        <v>0.58407959055958703</v>
      </c>
      <c r="AO15" s="21"/>
      <c r="AP15" s="21">
        <v>0.67015421480915605</v>
      </c>
      <c r="AQ15" s="21">
        <v>0.53972890754740199</v>
      </c>
      <c r="AR15" s="21">
        <v>0.687583071387881</v>
      </c>
      <c r="AS15" s="21">
        <v>0.735728387276533</v>
      </c>
      <c r="AT15" s="21">
        <v>0.651413391284967</v>
      </c>
      <c r="AU15" s="21"/>
      <c r="AV15" s="21" t="s">
        <v>84</v>
      </c>
      <c r="AW15" s="21">
        <v>0.57478181664634398</v>
      </c>
      <c r="AX15" s="21">
        <v>0.59882671071186999</v>
      </c>
      <c r="AY15" s="21">
        <v>0.61231805967204</v>
      </c>
      <c r="AZ15" s="21">
        <v>0.71801596191754002</v>
      </c>
      <c r="BA15" s="21"/>
      <c r="BB15" s="21">
        <v>0.58781777382383704</v>
      </c>
      <c r="BC15" s="21">
        <v>0.71720253859877003</v>
      </c>
      <c r="BD15" s="21">
        <v>0.73355222764214401</v>
      </c>
      <c r="BE15" s="21"/>
      <c r="BF15" s="21">
        <v>0.68592132187043497</v>
      </c>
    </row>
    <row r="16" spans="2:58" x14ac:dyDescent="0.35">
      <c r="B16" s="15" t="s">
        <v>333</v>
      </c>
      <c r="C16" s="21">
        <v>0.150431553666346</v>
      </c>
      <c r="D16" s="21">
        <v>0.173319496178966</v>
      </c>
      <c r="E16" s="21">
        <v>0.128481955240347</v>
      </c>
      <c r="F16" s="21"/>
      <c r="G16" s="21">
        <v>0.18933171560967599</v>
      </c>
      <c r="H16" s="21">
        <v>0.20662766187444701</v>
      </c>
      <c r="I16" s="21">
        <v>0.17339687466530401</v>
      </c>
      <c r="J16" s="21">
        <v>0.13951134798376599</v>
      </c>
      <c r="K16" s="21">
        <v>0.109678014781741</v>
      </c>
      <c r="L16" s="21">
        <v>9.6506899485211198E-2</v>
      </c>
      <c r="M16" s="21"/>
      <c r="N16" s="21">
        <v>0.152106213895428</v>
      </c>
      <c r="O16" s="21">
        <v>0.15434441083637199</v>
      </c>
      <c r="P16" s="21">
        <v>0.151033489341378</v>
      </c>
      <c r="Q16" s="21">
        <v>0.14482046503274901</v>
      </c>
      <c r="R16" s="21"/>
      <c r="S16" s="21">
        <v>0.18517816414822599</v>
      </c>
      <c r="T16" s="21">
        <v>0.101223984174339</v>
      </c>
      <c r="U16" s="21">
        <v>0.18917247186542299</v>
      </c>
      <c r="V16" s="21">
        <v>0.149080815014142</v>
      </c>
      <c r="W16" s="21">
        <v>0.134953718154249</v>
      </c>
      <c r="X16" s="21">
        <v>0.18232935304807599</v>
      </c>
      <c r="Y16" s="21">
        <v>0.15457484297937599</v>
      </c>
      <c r="Z16" s="21">
        <v>0.115491445532639</v>
      </c>
      <c r="AA16" s="21">
        <v>0.17475639485823399</v>
      </c>
      <c r="AB16" s="21">
        <v>0.112268435174439</v>
      </c>
      <c r="AC16" s="21">
        <v>0.17118903116149001</v>
      </c>
      <c r="AD16" s="21">
        <v>6.7497053636695503E-2</v>
      </c>
      <c r="AE16" s="21"/>
      <c r="AF16" s="21">
        <v>0.13314810892095999</v>
      </c>
      <c r="AG16" s="21">
        <v>0.15797105624122901</v>
      </c>
      <c r="AH16" s="21">
        <v>0.14442352333817801</v>
      </c>
      <c r="AI16" s="21"/>
      <c r="AJ16" s="21">
        <v>0.120359121694623</v>
      </c>
      <c r="AK16" s="21">
        <v>0.22656750585695301</v>
      </c>
      <c r="AL16" s="21">
        <v>9.2151197895111198E-2</v>
      </c>
      <c r="AM16" s="21">
        <v>7.5223267532389101E-2</v>
      </c>
      <c r="AN16" s="21">
        <v>0.115649912253717</v>
      </c>
      <c r="AO16" s="21"/>
      <c r="AP16" s="21">
        <v>0.13156489885030201</v>
      </c>
      <c r="AQ16" s="21">
        <v>0.22062036399502299</v>
      </c>
      <c r="AR16" s="21">
        <v>0.13668134966241</v>
      </c>
      <c r="AS16" s="21">
        <v>8.7757416951747103E-2</v>
      </c>
      <c r="AT16" s="21">
        <v>7.4308492941741702E-2</v>
      </c>
      <c r="AU16" s="21"/>
      <c r="AV16" s="21" t="s">
        <v>84</v>
      </c>
      <c r="AW16" s="21">
        <v>0.15197542913244499</v>
      </c>
      <c r="AX16" s="21">
        <v>0.15495257212057401</v>
      </c>
      <c r="AY16" s="21">
        <v>0.22848384197680699</v>
      </c>
      <c r="AZ16" s="21">
        <v>0.20531108915131799</v>
      </c>
      <c r="BA16" s="21"/>
      <c r="BB16" s="21">
        <v>0.19838868611531099</v>
      </c>
      <c r="BC16" s="21">
        <v>0.115476482010559</v>
      </c>
      <c r="BD16" s="21">
        <v>9.0706505355134207E-2</v>
      </c>
      <c r="BE16" s="21"/>
      <c r="BF16" s="21">
        <v>0.130403789423196</v>
      </c>
    </row>
    <row r="17" spans="2:58" x14ac:dyDescent="0.35">
      <c r="B17" s="15" t="s">
        <v>112</v>
      </c>
      <c r="C17" s="22">
        <v>0.46331401039704401</v>
      </c>
      <c r="D17" s="22">
        <v>0.42646651542401398</v>
      </c>
      <c r="E17" s="22">
        <v>0.49879360694147701</v>
      </c>
      <c r="F17" s="22"/>
      <c r="G17" s="22">
        <v>0.31567793957212598</v>
      </c>
      <c r="H17" s="22">
        <v>0.337187931281757</v>
      </c>
      <c r="I17" s="22">
        <v>0.44125886086585098</v>
      </c>
      <c r="J17" s="22">
        <v>0.46290235088550702</v>
      </c>
      <c r="K17" s="22">
        <v>0.59454409932450103</v>
      </c>
      <c r="L17" s="22">
        <v>0.59409671320924495</v>
      </c>
      <c r="M17" s="22"/>
      <c r="N17" s="22">
        <v>0.48449480551016499</v>
      </c>
      <c r="O17" s="22">
        <v>0.46336481571139099</v>
      </c>
      <c r="P17" s="22">
        <v>0.47641904198818402</v>
      </c>
      <c r="Q17" s="22">
        <v>0.429346680937229</v>
      </c>
      <c r="R17" s="22"/>
      <c r="S17" s="22">
        <v>0.37331142223827501</v>
      </c>
      <c r="T17" s="22">
        <v>0.55103289140103895</v>
      </c>
      <c r="U17" s="22">
        <v>0.40359983120064702</v>
      </c>
      <c r="V17" s="22">
        <v>0.44560050773716903</v>
      </c>
      <c r="W17" s="22">
        <v>0.48792557823865101</v>
      </c>
      <c r="X17" s="22">
        <v>0.40954772320664801</v>
      </c>
      <c r="Y17" s="22">
        <v>0.46570271322107398</v>
      </c>
      <c r="Z17" s="22">
        <v>0.49678537863733102</v>
      </c>
      <c r="AA17" s="22">
        <v>0.45079430383764302</v>
      </c>
      <c r="AB17" s="22">
        <v>0.52605730484105095</v>
      </c>
      <c r="AC17" s="22">
        <v>0.49006517629740598</v>
      </c>
      <c r="AD17" s="22">
        <v>0.58355493195846797</v>
      </c>
      <c r="AE17" s="22"/>
      <c r="AF17" s="22">
        <v>0.53797282351303399</v>
      </c>
      <c r="AG17" s="22">
        <v>0.45324713489205798</v>
      </c>
      <c r="AH17" s="22">
        <v>0.412772233309735</v>
      </c>
      <c r="AI17" s="22"/>
      <c r="AJ17" s="22">
        <v>0.57666828567162298</v>
      </c>
      <c r="AK17" s="22">
        <v>0.316190015083674</v>
      </c>
      <c r="AL17" s="22">
        <v>0.57479022411591796</v>
      </c>
      <c r="AM17" s="22">
        <v>0.68579217214472799</v>
      </c>
      <c r="AN17" s="22">
        <v>0.46842967830587001</v>
      </c>
      <c r="AO17" s="22"/>
      <c r="AP17" s="22">
        <v>0.53858931595885395</v>
      </c>
      <c r="AQ17" s="22">
        <v>0.319108543552379</v>
      </c>
      <c r="AR17" s="22">
        <v>0.55090172172547103</v>
      </c>
      <c r="AS17" s="22">
        <v>0.64797097032478601</v>
      </c>
      <c r="AT17" s="22">
        <v>0.57710489834322598</v>
      </c>
      <c r="AU17" s="22"/>
      <c r="AV17" s="22" t="s">
        <v>84</v>
      </c>
      <c r="AW17" s="22">
        <v>0.42280638751389898</v>
      </c>
      <c r="AX17" s="22">
        <v>0.44387413859129499</v>
      </c>
      <c r="AY17" s="22">
        <v>0.38383421769523302</v>
      </c>
      <c r="AZ17" s="22">
        <v>0.51270487276622301</v>
      </c>
      <c r="BA17" s="22"/>
      <c r="BB17" s="22">
        <v>0.38942908770852602</v>
      </c>
      <c r="BC17" s="22">
        <v>0.60172605658821099</v>
      </c>
      <c r="BD17" s="22">
        <v>0.64284572228700998</v>
      </c>
      <c r="BE17" s="22"/>
      <c r="BF17" s="22">
        <v>0.555517532447239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337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327</v>
      </c>
      <c r="C9" s="14">
        <v>0.14221612070801401</v>
      </c>
      <c r="D9" s="14">
        <v>0.151149787489611</v>
      </c>
      <c r="E9" s="14">
        <v>0.13389526696783599</v>
      </c>
      <c r="F9" s="14"/>
      <c r="G9" s="14">
        <v>8.1340816941118499E-2</v>
      </c>
      <c r="H9" s="14">
        <v>0.119854756169248</v>
      </c>
      <c r="I9" s="14">
        <v>0.12525177913109001</v>
      </c>
      <c r="J9" s="14">
        <v>0.15017427975561701</v>
      </c>
      <c r="K9" s="14">
        <v>0.19553316656647801</v>
      </c>
      <c r="L9" s="14">
        <v>0.17235156935098001</v>
      </c>
      <c r="M9" s="14"/>
      <c r="N9" s="14">
        <v>0.13422046998964601</v>
      </c>
      <c r="O9" s="14">
        <v>0.130752491539295</v>
      </c>
      <c r="P9" s="14">
        <v>0.169049520599208</v>
      </c>
      <c r="Q9" s="14">
        <v>0.13782814994790801</v>
      </c>
      <c r="R9" s="14"/>
      <c r="S9" s="14">
        <v>0.121169936040757</v>
      </c>
      <c r="T9" s="14">
        <v>0.15453755397962499</v>
      </c>
      <c r="U9" s="14">
        <v>0.12778983104916899</v>
      </c>
      <c r="V9" s="14">
        <v>0.17195758277704801</v>
      </c>
      <c r="W9" s="14">
        <v>0.18694005591531801</v>
      </c>
      <c r="X9" s="14">
        <v>0.16094756964458701</v>
      </c>
      <c r="Y9" s="14">
        <v>0.14524700657605</v>
      </c>
      <c r="Z9" s="14">
        <v>0.105562552708358</v>
      </c>
      <c r="AA9" s="14">
        <v>0.109641626311429</v>
      </c>
      <c r="AB9" s="14">
        <v>0.116801264236435</v>
      </c>
      <c r="AC9" s="14">
        <v>0.121111245705183</v>
      </c>
      <c r="AD9" s="14">
        <v>0.24784261021477</v>
      </c>
      <c r="AE9" s="14"/>
      <c r="AF9" s="14">
        <v>0.225466172458338</v>
      </c>
      <c r="AG9" s="14">
        <v>9.8033407850724605E-2</v>
      </c>
      <c r="AH9" s="14">
        <v>0.11181923456753499</v>
      </c>
      <c r="AI9" s="14"/>
      <c r="AJ9" s="14">
        <v>0.23327060100111199</v>
      </c>
      <c r="AK9" s="14">
        <v>6.1101619287125902E-2</v>
      </c>
      <c r="AL9" s="14">
        <v>8.8276126018658405E-2</v>
      </c>
      <c r="AM9" s="14">
        <v>0.304926052036121</v>
      </c>
      <c r="AN9" s="14">
        <v>0.117985660751874</v>
      </c>
      <c r="AO9" s="14"/>
      <c r="AP9" s="14">
        <v>0.210558136608645</v>
      </c>
      <c r="AQ9" s="14">
        <v>4.7093735522299701E-2</v>
      </c>
      <c r="AR9" s="14">
        <v>0.113337229359167</v>
      </c>
      <c r="AS9" s="14">
        <v>0.335380183478519</v>
      </c>
      <c r="AT9" s="14">
        <v>0.16344593456414899</v>
      </c>
      <c r="AU9" s="14"/>
      <c r="AV9" s="14" t="s">
        <v>84</v>
      </c>
      <c r="AW9" s="14">
        <v>0.11867573466133</v>
      </c>
      <c r="AX9" s="14">
        <v>0.117807992813588</v>
      </c>
      <c r="AY9" s="14">
        <v>0.111328277421055</v>
      </c>
      <c r="AZ9" s="14">
        <v>0.18387402418236801</v>
      </c>
      <c r="BA9" s="14"/>
      <c r="BB9" s="14">
        <v>6.6296572848576901E-2</v>
      </c>
      <c r="BC9" s="14">
        <v>0.388789001581407</v>
      </c>
      <c r="BD9" s="14">
        <v>0.21106943294393701</v>
      </c>
      <c r="BE9" s="14"/>
      <c r="BF9" s="14">
        <v>0.23691146710012401</v>
      </c>
    </row>
    <row r="10" spans="2:58" x14ac:dyDescent="0.35">
      <c r="B10" s="15" t="s">
        <v>328</v>
      </c>
      <c r="C10" s="14">
        <v>0.21180428097138301</v>
      </c>
      <c r="D10" s="14">
        <v>0.21430916744634099</v>
      </c>
      <c r="E10" s="14">
        <v>0.20997889001662501</v>
      </c>
      <c r="F10" s="14"/>
      <c r="G10" s="14">
        <v>0.16984655408143701</v>
      </c>
      <c r="H10" s="14">
        <v>0.16850898472871401</v>
      </c>
      <c r="I10" s="14">
        <v>0.21937610080768999</v>
      </c>
      <c r="J10" s="14">
        <v>0.22374305383554099</v>
      </c>
      <c r="K10" s="14">
        <v>0.24280188910890799</v>
      </c>
      <c r="L10" s="14">
        <v>0.238188971455186</v>
      </c>
      <c r="M10" s="14"/>
      <c r="N10" s="14">
        <v>0.20516479593408199</v>
      </c>
      <c r="O10" s="14">
        <v>0.21775554290424401</v>
      </c>
      <c r="P10" s="14">
        <v>0.20987040132603399</v>
      </c>
      <c r="Q10" s="14">
        <v>0.21629413864335501</v>
      </c>
      <c r="R10" s="14"/>
      <c r="S10" s="14">
        <v>0.170170346411707</v>
      </c>
      <c r="T10" s="14">
        <v>0.296272499123654</v>
      </c>
      <c r="U10" s="14">
        <v>0.192774736090424</v>
      </c>
      <c r="V10" s="14">
        <v>0.20209602018168199</v>
      </c>
      <c r="W10" s="14">
        <v>0.24667363985292701</v>
      </c>
      <c r="X10" s="14">
        <v>0.18142452246067201</v>
      </c>
      <c r="Y10" s="14">
        <v>0.232690819492572</v>
      </c>
      <c r="Z10" s="14">
        <v>0.21369577952939001</v>
      </c>
      <c r="AA10" s="14">
        <v>0.20363700769062401</v>
      </c>
      <c r="AB10" s="14">
        <v>0.19274277503505599</v>
      </c>
      <c r="AC10" s="14">
        <v>0.20827523372923001</v>
      </c>
      <c r="AD10" s="14">
        <v>0.16506492225118399</v>
      </c>
      <c r="AE10" s="14"/>
      <c r="AF10" s="14">
        <v>0.24879320645887301</v>
      </c>
      <c r="AG10" s="14">
        <v>0.200022135627523</v>
      </c>
      <c r="AH10" s="14">
        <v>0.20900793642667501</v>
      </c>
      <c r="AI10" s="14"/>
      <c r="AJ10" s="14">
        <v>0.274837091693441</v>
      </c>
      <c r="AK10" s="14">
        <v>0.150730035498852</v>
      </c>
      <c r="AL10" s="14">
        <v>0.19408373091628101</v>
      </c>
      <c r="AM10" s="14">
        <v>0.27781585855135599</v>
      </c>
      <c r="AN10" s="14">
        <v>0.223381969578651</v>
      </c>
      <c r="AO10" s="14"/>
      <c r="AP10" s="14">
        <v>0.30196644203428402</v>
      </c>
      <c r="AQ10" s="14">
        <v>0.13964529343930901</v>
      </c>
      <c r="AR10" s="14">
        <v>0.20841518665950401</v>
      </c>
      <c r="AS10" s="14">
        <v>0.29234972717237401</v>
      </c>
      <c r="AT10" s="14">
        <v>0.23639872293185901</v>
      </c>
      <c r="AU10" s="14"/>
      <c r="AV10" s="14" t="s">
        <v>84</v>
      </c>
      <c r="AW10" s="14">
        <v>0.20947772465897199</v>
      </c>
      <c r="AX10" s="14">
        <v>0.167052881054047</v>
      </c>
      <c r="AY10" s="14">
        <v>0.19982098605533299</v>
      </c>
      <c r="AZ10" s="14">
        <v>0.208178384115386</v>
      </c>
      <c r="BA10" s="14"/>
      <c r="BB10" s="14">
        <v>0.159391592734139</v>
      </c>
      <c r="BC10" s="14">
        <v>0.29604320539097001</v>
      </c>
      <c r="BD10" s="14">
        <v>0.33038071884231301</v>
      </c>
      <c r="BE10" s="14"/>
      <c r="BF10" s="14">
        <v>0.25086874720240998</v>
      </c>
    </row>
    <row r="11" spans="2:58" x14ac:dyDescent="0.35">
      <c r="B11" s="15" t="s">
        <v>329</v>
      </c>
      <c r="C11" s="14">
        <v>0.23579661068115401</v>
      </c>
      <c r="D11" s="14">
        <v>0.22795655296716399</v>
      </c>
      <c r="E11" s="14">
        <v>0.244163661255904</v>
      </c>
      <c r="F11" s="14"/>
      <c r="G11" s="14">
        <v>0.23260733514444701</v>
      </c>
      <c r="H11" s="14">
        <v>0.242095592794107</v>
      </c>
      <c r="I11" s="14">
        <v>0.23077032106607201</v>
      </c>
      <c r="J11" s="14">
        <v>0.25929833930495599</v>
      </c>
      <c r="K11" s="14">
        <v>0.19194121103384201</v>
      </c>
      <c r="L11" s="14">
        <v>0.247213256036384</v>
      </c>
      <c r="M11" s="14"/>
      <c r="N11" s="14">
        <v>0.228028109782659</v>
      </c>
      <c r="O11" s="14">
        <v>0.235509940534159</v>
      </c>
      <c r="P11" s="14">
        <v>0.23898241882982499</v>
      </c>
      <c r="Q11" s="14">
        <v>0.239704403230521</v>
      </c>
      <c r="R11" s="14"/>
      <c r="S11" s="14">
        <v>0.23149630068749699</v>
      </c>
      <c r="T11" s="14">
        <v>0.21859840355198201</v>
      </c>
      <c r="U11" s="14">
        <v>0.23039126167752699</v>
      </c>
      <c r="V11" s="14">
        <v>0.27831887151832801</v>
      </c>
      <c r="W11" s="14">
        <v>0.20225584858475501</v>
      </c>
      <c r="X11" s="14">
        <v>0.213637776648536</v>
      </c>
      <c r="Y11" s="14">
        <v>0.22864705171965399</v>
      </c>
      <c r="Z11" s="14">
        <v>0.22556718488019301</v>
      </c>
      <c r="AA11" s="14">
        <v>0.201278643815373</v>
      </c>
      <c r="AB11" s="14">
        <v>0.27591389699883301</v>
      </c>
      <c r="AC11" s="14">
        <v>0.28430662355931602</v>
      </c>
      <c r="AD11" s="14">
        <v>0.31999921297564099</v>
      </c>
      <c r="AE11" s="14"/>
      <c r="AF11" s="14">
        <v>0.21733859598186001</v>
      </c>
      <c r="AG11" s="14">
        <v>0.24060365204495901</v>
      </c>
      <c r="AH11" s="14">
        <v>0.25637192755409499</v>
      </c>
      <c r="AI11" s="14"/>
      <c r="AJ11" s="14">
        <v>0.218456254052869</v>
      </c>
      <c r="AK11" s="14">
        <v>0.23202875630502801</v>
      </c>
      <c r="AL11" s="14">
        <v>0.28600150432434301</v>
      </c>
      <c r="AM11" s="14">
        <v>0.17193828936977901</v>
      </c>
      <c r="AN11" s="14">
        <v>0.23584309438909801</v>
      </c>
      <c r="AO11" s="14"/>
      <c r="AP11" s="14">
        <v>0.25575994511607197</v>
      </c>
      <c r="AQ11" s="14">
        <v>0.23690658797044201</v>
      </c>
      <c r="AR11" s="14">
        <v>0.25865604101349399</v>
      </c>
      <c r="AS11" s="14">
        <v>0.14193550100649399</v>
      </c>
      <c r="AT11" s="14">
        <v>0.28864761724332</v>
      </c>
      <c r="AU11" s="14"/>
      <c r="AV11" s="14" t="s">
        <v>84</v>
      </c>
      <c r="AW11" s="14">
        <v>0.219424507011312</v>
      </c>
      <c r="AX11" s="14">
        <v>0.26882257578399699</v>
      </c>
      <c r="AY11" s="14">
        <v>0.19678561779260201</v>
      </c>
      <c r="AZ11" s="14">
        <v>0.16782421318875701</v>
      </c>
      <c r="BA11" s="14"/>
      <c r="BB11" s="14">
        <v>0.27376833853274601</v>
      </c>
      <c r="BC11" s="14">
        <v>0.105572701304738</v>
      </c>
      <c r="BD11" s="14">
        <v>0.18979153783581401</v>
      </c>
      <c r="BE11" s="14"/>
      <c r="BF11" s="14">
        <v>0.1907551468101</v>
      </c>
    </row>
    <row r="12" spans="2:58" x14ac:dyDescent="0.35">
      <c r="B12" s="15" t="s">
        <v>330</v>
      </c>
      <c r="C12" s="14">
        <v>0.27191489429579502</v>
      </c>
      <c r="D12" s="14">
        <v>0.25575314213609701</v>
      </c>
      <c r="E12" s="14">
        <v>0.28659019004870701</v>
      </c>
      <c r="F12" s="14"/>
      <c r="G12" s="14">
        <v>0.31078228162218802</v>
      </c>
      <c r="H12" s="14">
        <v>0.30382972358923299</v>
      </c>
      <c r="I12" s="14">
        <v>0.25487092544368301</v>
      </c>
      <c r="J12" s="14">
        <v>0.25364296952999299</v>
      </c>
      <c r="K12" s="14">
        <v>0.26638741442351299</v>
      </c>
      <c r="L12" s="14">
        <v>0.252572519026592</v>
      </c>
      <c r="M12" s="14"/>
      <c r="N12" s="14">
        <v>0.31528176753718701</v>
      </c>
      <c r="O12" s="14">
        <v>0.28129976874045398</v>
      </c>
      <c r="P12" s="14">
        <v>0.237220011337335</v>
      </c>
      <c r="Q12" s="14">
        <v>0.24686914498945001</v>
      </c>
      <c r="R12" s="14"/>
      <c r="S12" s="14">
        <v>0.30196136536256402</v>
      </c>
      <c r="T12" s="14">
        <v>0.20769914614950599</v>
      </c>
      <c r="U12" s="14">
        <v>0.33265374212271898</v>
      </c>
      <c r="V12" s="14">
        <v>0.20919754491498499</v>
      </c>
      <c r="W12" s="14">
        <v>0.242625588122101</v>
      </c>
      <c r="X12" s="14">
        <v>0.26833854365308202</v>
      </c>
      <c r="Y12" s="14">
        <v>0.27196489094100901</v>
      </c>
      <c r="Z12" s="14">
        <v>0.32564839406701401</v>
      </c>
      <c r="AA12" s="14">
        <v>0.31438686673684502</v>
      </c>
      <c r="AB12" s="14">
        <v>0.31036440353672801</v>
      </c>
      <c r="AC12" s="14">
        <v>0.273630553670621</v>
      </c>
      <c r="AD12" s="14">
        <v>0.16876648283701801</v>
      </c>
      <c r="AE12" s="14"/>
      <c r="AF12" s="14">
        <v>0.19865660073993499</v>
      </c>
      <c r="AG12" s="14">
        <v>0.32899618759503302</v>
      </c>
      <c r="AH12" s="14">
        <v>0.26203196936592199</v>
      </c>
      <c r="AI12" s="14"/>
      <c r="AJ12" s="14">
        <v>0.173451505306358</v>
      </c>
      <c r="AK12" s="14">
        <v>0.39019643081081601</v>
      </c>
      <c r="AL12" s="14">
        <v>0.332389678083303</v>
      </c>
      <c r="AM12" s="14">
        <v>0.21351783919296699</v>
      </c>
      <c r="AN12" s="14">
        <v>0.235601709998811</v>
      </c>
      <c r="AO12" s="14"/>
      <c r="AP12" s="14">
        <v>0.13034467973668301</v>
      </c>
      <c r="AQ12" s="14">
        <v>0.41807674524500399</v>
      </c>
      <c r="AR12" s="14">
        <v>0.31316559126381199</v>
      </c>
      <c r="AS12" s="14">
        <v>0.13136703664944299</v>
      </c>
      <c r="AT12" s="14">
        <v>0.16148110466131599</v>
      </c>
      <c r="AU12" s="14"/>
      <c r="AV12" s="14" t="s">
        <v>84</v>
      </c>
      <c r="AW12" s="14">
        <v>0.30392920262762202</v>
      </c>
      <c r="AX12" s="14">
        <v>0.305079410547139</v>
      </c>
      <c r="AY12" s="14">
        <v>0.29499528320677798</v>
      </c>
      <c r="AZ12" s="14">
        <v>0.35835167613691998</v>
      </c>
      <c r="BA12" s="14"/>
      <c r="BB12" s="14">
        <v>0.35647066335607802</v>
      </c>
      <c r="BC12" s="14">
        <v>0.123266551107354</v>
      </c>
      <c r="BD12" s="14">
        <v>0.17453169244250699</v>
      </c>
      <c r="BE12" s="14"/>
      <c r="BF12" s="14">
        <v>0.215179022342745</v>
      </c>
    </row>
    <row r="13" spans="2:58" x14ac:dyDescent="0.35">
      <c r="B13" s="15" t="s">
        <v>331</v>
      </c>
      <c r="C13" s="14">
        <v>8.2643373417149696E-2</v>
      </c>
      <c r="D13" s="14">
        <v>0.101506456452017</v>
      </c>
      <c r="E13" s="14">
        <v>6.4431573088686106E-2</v>
      </c>
      <c r="F13" s="14"/>
      <c r="G13" s="14">
        <v>8.9986280449513997E-2</v>
      </c>
      <c r="H13" s="14">
        <v>0.111600702987663</v>
      </c>
      <c r="I13" s="14">
        <v>0.11741274982501899</v>
      </c>
      <c r="J13" s="14">
        <v>7.7000730763846406E-2</v>
      </c>
      <c r="K13" s="14">
        <v>5.7772415639792803E-2</v>
      </c>
      <c r="L13" s="14">
        <v>4.7283776401279197E-2</v>
      </c>
      <c r="M13" s="14"/>
      <c r="N13" s="14">
        <v>8.1110306086263101E-2</v>
      </c>
      <c r="O13" s="14">
        <v>7.5462847999717905E-2</v>
      </c>
      <c r="P13" s="14">
        <v>0.103723492827882</v>
      </c>
      <c r="Q13" s="14">
        <v>7.47213353941973E-2</v>
      </c>
      <c r="R13" s="14"/>
      <c r="S13" s="14">
        <v>0.10683712649621099</v>
      </c>
      <c r="T13" s="14">
        <v>5.4061989894603597E-2</v>
      </c>
      <c r="U13" s="14">
        <v>7.9481949740371094E-2</v>
      </c>
      <c r="V13" s="14">
        <v>8.9486819870940301E-2</v>
      </c>
      <c r="W13" s="14">
        <v>8.1755622727250996E-2</v>
      </c>
      <c r="X13" s="14">
        <v>9.8121899914475896E-2</v>
      </c>
      <c r="Y13" s="14">
        <v>8.5649122726976001E-2</v>
      </c>
      <c r="Z13" s="14">
        <v>5.7830151153954699E-2</v>
      </c>
      <c r="AA13" s="14">
        <v>0.11542796770979701</v>
      </c>
      <c r="AB13" s="14">
        <v>6.20085277745809E-2</v>
      </c>
      <c r="AC13" s="14">
        <v>6.5328046064601894E-2</v>
      </c>
      <c r="AD13" s="14">
        <v>3.2145633096001699E-2</v>
      </c>
      <c r="AE13" s="14"/>
      <c r="AF13" s="14">
        <v>7.2082255067007994E-2</v>
      </c>
      <c r="AG13" s="14">
        <v>9.4182977809231197E-2</v>
      </c>
      <c r="AH13" s="14">
        <v>6.7854869228567302E-2</v>
      </c>
      <c r="AI13" s="14"/>
      <c r="AJ13" s="14">
        <v>5.8908733434827699E-2</v>
      </c>
      <c r="AK13" s="14">
        <v>0.13712953874089601</v>
      </c>
      <c r="AL13" s="14">
        <v>4.8768697478397703E-2</v>
      </c>
      <c r="AM13" s="14">
        <v>3.1801960849776399E-2</v>
      </c>
      <c r="AN13" s="14">
        <v>6.3120081176884696E-2</v>
      </c>
      <c r="AO13" s="14"/>
      <c r="AP13" s="14">
        <v>4.90347317973076E-2</v>
      </c>
      <c r="AQ13" s="14">
        <v>0.134120672652531</v>
      </c>
      <c r="AR13" s="14">
        <v>5.1621379565708003E-2</v>
      </c>
      <c r="AS13" s="14">
        <v>7.2753711345001901E-2</v>
      </c>
      <c r="AT13" s="14">
        <v>3.2823910228608602E-2</v>
      </c>
      <c r="AU13" s="14"/>
      <c r="AV13" s="14" t="s">
        <v>84</v>
      </c>
      <c r="AW13" s="14">
        <v>7.7703141898140093E-2</v>
      </c>
      <c r="AX13" s="14">
        <v>8.6198220714941903E-2</v>
      </c>
      <c r="AY13" s="14">
        <v>0.165831224716046</v>
      </c>
      <c r="AZ13" s="14">
        <v>4.0244278536419799E-2</v>
      </c>
      <c r="BA13" s="14"/>
      <c r="BB13" s="14">
        <v>0.117782571360803</v>
      </c>
      <c r="BC13" s="14">
        <v>7.0876515223629796E-2</v>
      </c>
      <c r="BD13" s="14">
        <v>4.0443234699211003E-2</v>
      </c>
      <c r="BE13" s="14"/>
      <c r="BF13" s="14">
        <v>7.1672556493832307E-2</v>
      </c>
    </row>
    <row r="14" spans="2:58" x14ac:dyDescent="0.35">
      <c r="B14" s="15" t="s">
        <v>141</v>
      </c>
      <c r="C14" s="14">
        <v>5.5624719926503502E-2</v>
      </c>
      <c r="D14" s="14">
        <v>4.9324893508769799E-2</v>
      </c>
      <c r="E14" s="14">
        <v>6.0940418622242497E-2</v>
      </c>
      <c r="F14" s="14"/>
      <c r="G14" s="14">
        <v>0.115436731761295</v>
      </c>
      <c r="H14" s="14">
        <v>5.41102397310343E-2</v>
      </c>
      <c r="I14" s="14">
        <v>5.2318123726445703E-2</v>
      </c>
      <c r="J14" s="14">
        <v>3.6140626810046199E-2</v>
      </c>
      <c r="K14" s="14">
        <v>4.5563903227466798E-2</v>
      </c>
      <c r="L14" s="14">
        <v>4.2389907729578499E-2</v>
      </c>
      <c r="M14" s="14"/>
      <c r="N14" s="14">
        <v>3.6194550670162001E-2</v>
      </c>
      <c r="O14" s="14">
        <v>5.9219408282129501E-2</v>
      </c>
      <c r="P14" s="14">
        <v>4.1154155079716002E-2</v>
      </c>
      <c r="Q14" s="14">
        <v>8.4582827794567494E-2</v>
      </c>
      <c r="R14" s="14"/>
      <c r="S14" s="14">
        <v>6.8364925001263704E-2</v>
      </c>
      <c r="T14" s="14">
        <v>6.8830407300629601E-2</v>
      </c>
      <c r="U14" s="14">
        <v>3.6908479319790299E-2</v>
      </c>
      <c r="V14" s="14">
        <v>4.8943160737016697E-2</v>
      </c>
      <c r="W14" s="14">
        <v>3.9749244797647597E-2</v>
      </c>
      <c r="X14" s="14">
        <v>7.7529687678647402E-2</v>
      </c>
      <c r="Y14" s="14">
        <v>3.5801108543737997E-2</v>
      </c>
      <c r="Z14" s="14">
        <v>7.1695937661090406E-2</v>
      </c>
      <c r="AA14" s="14">
        <v>5.5627887735930102E-2</v>
      </c>
      <c r="AB14" s="14">
        <v>4.2169132418366798E-2</v>
      </c>
      <c r="AC14" s="14">
        <v>4.73482972710478E-2</v>
      </c>
      <c r="AD14" s="14">
        <v>6.6181138625384398E-2</v>
      </c>
      <c r="AE14" s="14"/>
      <c r="AF14" s="14">
        <v>3.7663169293987199E-2</v>
      </c>
      <c r="AG14" s="14">
        <v>3.8161639072529403E-2</v>
      </c>
      <c r="AH14" s="14">
        <v>9.2914062857204993E-2</v>
      </c>
      <c r="AI14" s="14"/>
      <c r="AJ14" s="14">
        <v>4.1075814511392E-2</v>
      </c>
      <c r="AK14" s="14">
        <v>2.8813619357281401E-2</v>
      </c>
      <c r="AL14" s="14">
        <v>5.04802631790165E-2</v>
      </c>
      <c r="AM14" s="14">
        <v>0</v>
      </c>
      <c r="AN14" s="14">
        <v>0.124067484104682</v>
      </c>
      <c r="AO14" s="14"/>
      <c r="AP14" s="14">
        <v>5.2336064707008099E-2</v>
      </c>
      <c r="AQ14" s="14">
        <v>2.41569651704144E-2</v>
      </c>
      <c r="AR14" s="14">
        <v>5.4804572138315397E-2</v>
      </c>
      <c r="AS14" s="14">
        <v>2.62138403481675E-2</v>
      </c>
      <c r="AT14" s="14">
        <v>0.117202710370748</v>
      </c>
      <c r="AU14" s="14"/>
      <c r="AV14" s="14" t="s">
        <v>84</v>
      </c>
      <c r="AW14" s="14">
        <v>7.0789689142624193E-2</v>
      </c>
      <c r="AX14" s="14">
        <v>5.5038919086287302E-2</v>
      </c>
      <c r="AY14" s="14">
        <v>3.1238610808186299E-2</v>
      </c>
      <c r="AZ14" s="14">
        <v>4.1527423840149201E-2</v>
      </c>
      <c r="BA14" s="14"/>
      <c r="BB14" s="14">
        <v>2.6290261167657699E-2</v>
      </c>
      <c r="BC14" s="14">
        <v>1.54520253919017E-2</v>
      </c>
      <c r="BD14" s="14">
        <v>5.3783383236217397E-2</v>
      </c>
      <c r="BE14" s="14"/>
      <c r="BF14" s="14">
        <v>3.4613060050788597E-2</v>
      </c>
    </row>
    <row r="15" spans="2:58" x14ac:dyDescent="0.35">
      <c r="B15" s="15" t="s">
        <v>332</v>
      </c>
      <c r="C15" s="21">
        <v>0.35402040167939702</v>
      </c>
      <c r="D15" s="21">
        <v>0.36545895493595199</v>
      </c>
      <c r="E15" s="21">
        <v>0.343874156984461</v>
      </c>
      <c r="F15" s="21"/>
      <c r="G15" s="21">
        <v>0.25118737102255601</v>
      </c>
      <c r="H15" s="21">
        <v>0.28836374089796202</v>
      </c>
      <c r="I15" s="21">
        <v>0.34462787993878002</v>
      </c>
      <c r="J15" s="21">
        <v>0.37391733359115797</v>
      </c>
      <c r="K15" s="21">
        <v>0.438335055675386</v>
      </c>
      <c r="L15" s="21">
        <v>0.41054054080616598</v>
      </c>
      <c r="M15" s="21"/>
      <c r="N15" s="21">
        <v>0.33938526592372797</v>
      </c>
      <c r="O15" s="21">
        <v>0.34850803444353901</v>
      </c>
      <c r="P15" s="21">
        <v>0.37891992192524199</v>
      </c>
      <c r="Q15" s="21">
        <v>0.35412228859126399</v>
      </c>
      <c r="R15" s="21"/>
      <c r="S15" s="21">
        <v>0.29134028245246402</v>
      </c>
      <c r="T15" s="21">
        <v>0.45081005310327898</v>
      </c>
      <c r="U15" s="21">
        <v>0.32056456713959303</v>
      </c>
      <c r="V15" s="21">
        <v>0.37405360295873002</v>
      </c>
      <c r="W15" s="21">
        <v>0.43361369576824499</v>
      </c>
      <c r="X15" s="21">
        <v>0.34237209210525898</v>
      </c>
      <c r="Y15" s="21">
        <v>0.37793782606862297</v>
      </c>
      <c r="Z15" s="21">
        <v>0.31925833223774802</v>
      </c>
      <c r="AA15" s="21">
        <v>0.31327863400205402</v>
      </c>
      <c r="AB15" s="21">
        <v>0.30954403927149099</v>
      </c>
      <c r="AC15" s="21">
        <v>0.32938647943441401</v>
      </c>
      <c r="AD15" s="21">
        <v>0.41290753246595402</v>
      </c>
      <c r="AE15" s="21"/>
      <c r="AF15" s="21">
        <v>0.47425937891721098</v>
      </c>
      <c r="AG15" s="21">
        <v>0.29805554347824698</v>
      </c>
      <c r="AH15" s="21">
        <v>0.32082717099420999</v>
      </c>
      <c r="AI15" s="21"/>
      <c r="AJ15" s="21">
        <v>0.50810769269455303</v>
      </c>
      <c r="AK15" s="21">
        <v>0.21183165478597801</v>
      </c>
      <c r="AL15" s="21">
        <v>0.28235985693493998</v>
      </c>
      <c r="AM15" s="21">
        <v>0.58274191058747704</v>
      </c>
      <c r="AN15" s="21">
        <v>0.34136763033052497</v>
      </c>
      <c r="AO15" s="21"/>
      <c r="AP15" s="21">
        <v>0.512524578642929</v>
      </c>
      <c r="AQ15" s="21">
        <v>0.18673902896160899</v>
      </c>
      <c r="AR15" s="21">
        <v>0.32175241601867099</v>
      </c>
      <c r="AS15" s="21">
        <v>0.62772991065089301</v>
      </c>
      <c r="AT15" s="21">
        <v>0.399844657496008</v>
      </c>
      <c r="AU15" s="21"/>
      <c r="AV15" s="21" t="s">
        <v>84</v>
      </c>
      <c r="AW15" s="21">
        <v>0.32815345932030199</v>
      </c>
      <c r="AX15" s="21">
        <v>0.28486087386763498</v>
      </c>
      <c r="AY15" s="21">
        <v>0.31114926347638799</v>
      </c>
      <c r="AZ15" s="21">
        <v>0.39205240829775401</v>
      </c>
      <c r="BA15" s="21"/>
      <c r="BB15" s="21">
        <v>0.22568816558271601</v>
      </c>
      <c r="BC15" s="21">
        <v>0.68483220697237701</v>
      </c>
      <c r="BD15" s="21">
        <v>0.54145015178625</v>
      </c>
      <c r="BE15" s="21"/>
      <c r="BF15" s="21">
        <v>0.48778021430253399</v>
      </c>
    </row>
    <row r="16" spans="2:58" x14ac:dyDescent="0.35">
      <c r="B16" s="15" t="s">
        <v>333</v>
      </c>
      <c r="C16" s="21">
        <v>0.35455826771294502</v>
      </c>
      <c r="D16" s="21">
        <v>0.35725959858811401</v>
      </c>
      <c r="E16" s="21">
        <v>0.35102176313739297</v>
      </c>
      <c r="F16" s="21"/>
      <c r="G16" s="21">
        <v>0.40076856207170197</v>
      </c>
      <c r="H16" s="21">
        <v>0.41543042657689699</v>
      </c>
      <c r="I16" s="21">
        <v>0.37228367526870199</v>
      </c>
      <c r="J16" s="21">
        <v>0.33064370029383899</v>
      </c>
      <c r="K16" s="21">
        <v>0.32415983006330501</v>
      </c>
      <c r="L16" s="21">
        <v>0.29985629542787101</v>
      </c>
      <c r="M16" s="21"/>
      <c r="N16" s="21">
        <v>0.39639207362345003</v>
      </c>
      <c r="O16" s="21">
        <v>0.35676261674017201</v>
      </c>
      <c r="P16" s="21">
        <v>0.34094350416521702</v>
      </c>
      <c r="Q16" s="21">
        <v>0.32159048038364701</v>
      </c>
      <c r="R16" s="21"/>
      <c r="S16" s="21">
        <v>0.40879849185877498</v>
      </c>
      <c r="T16" s="21">
        <v>0.261761136044109</v>
      </c>
      <c r="U16" s="21">
        <v>0.41213569186309001</v>
      </c>
      <c r="V16" s="21">
        <v>0.29868436478592503</v>
      </c>
      <c r="W16" s="21">
        <v>0.32438121084935201</v>
      </c>
      <c r="X16" s="21">
        <v>0.36646044356755803</v>
      </c>
      <c r="Y16" s="21">
        <v>0.35761401366798501</v>
      </c>
      <c r="Z16" s="21">
        <v>0.38347854522096902</v>
      </c>
      <c r="AA16" s="21">
        <v>0.42981483444664298</v>
      </c>
      <c r="AB16" s="21">
        <v>0.372372931311309</v>
      </c>
      <c r="AC16" s="21">
        <v>0.33895859973522302</v>
      </c>
      <c r="AD16" s="21">
        <v>0.20091211593302</v>
      </c>
      <c r="AE16" s="21"/>
      <c r="AF16" s="21">
        <v>0.27073885580694301</v>
      </c>
      <c r="AG16" s="21">
        <v>0.42317916540426398</v>
      </c>
      <c r="AH16" s="21">
        <v>0.32988683859448997</v>
      </c>
      <c r="AI16" s="21"/>
      <c r="AJ16" s="21">
        <v>0.232360238741186</v>
      </c>
      <c r="AK16" s="21">
        <v>0.52732596955171196</v>
      </c>
      <c r="AL16" s="21">
        <v>0.38115837556170101</v>
      </c>
      <c r="AM16" s="21">
        <v>0.24531980004274401</v>
      </c>
      <c r="AN16" s="21">
        <v>0.29872179117569497</v>
      </c>
      <c r="AO16" s="21"/>
      <c r="AP16" s="21">
        <v>0.17937941153399101</v>
      </c>
      <c r="AQ16" s="21">
        <v>0.55219741789753496</v>
      </c>
      <c r="AR16" s="21">
        <v>0.36478697082952</v>
      </c>
      <c r="AS16" s="21">
        <v>0.20412074799444499</v>
      </c>
      <c r="AT16" s="21">
        <v>0.19430501488992499</v>
      </c>
      <c r="AU16" s="21"/>
      <c r="AV16" s="21" t="s">
        <v>84</v>
      </c>
      <c r="AW16" s="21">
        <v>0.381632344525762</v>
      </c>
      <c r="AX16" s="21">
        <v>0.39127763126208098</v>
      </c>
      <c r="AY16" s="21">
        <v>0.46082650792282398</v>
      </c>
      <c r="AZ16" s="21">
        <v>0.39859595467334002</v>
      </c>
      <c r="BA16" s="21"/>
      <c r="BB16" s="21">
        <v>0.47425323471688102</v>
      </c>
      <c r="BC16" s="21">
        <v>0.19414306633098299</v>
      </c>
      <c r="BD16" s="21">
        <v>0.21497492714171801</v>
      </c>
      <c r="BE16" s="21"/>
      <c r="BF16" s="21">
        <v>0.28685157883657803</v>
      </c>
    </row>
    <row r="17" spans="2:58" x14ac:dyDescent="0.35">
      <c r="B17" s="15" t="s">
        <v>112</v>
      </c>
      <c r="C17" s="22">
        <v>-5.3786603354805096E-4</v>
      </c>
      <c r="D17" s="22">
        <v>8.1993563478387505E-3</v>
      </c>
      <c r="E17" s="22">
        <v>-7.14760615293231E-3</v>
      </c>
      <c r="F17" s="22"/>
      <c r="G17" s="22">
        <v>-0.14958119104914699</v>
      </c>
      <c r="H17" s="22">
        <v>-0.127066685678935</v>
      </c>
      <c r="I17" s="22">
        <v>-2.7655795329922302E-2</v>
      </c>
      <c r="J17" s="22">
        <v>4.3273633297318599E-2</v>
      </c>
      <c r="K17" s="22">
        <v>0.11417522561208</v>
      </c>
      <c r="L17" s="22">
        <v>0.11068424537829499</v>
      </c>
      <c r="M17" s="22"/>
      <c r="N17" s="22">
        <v>-5.7006807699721898E-2</v>
      </c>
      <c r="O17" s="22">
        <v>-8.2545822966327807E-3</v>
      </c>
      <c r="P17" s="22">
        <v>3.7976417760025402E-2</v>
      </c>
      <c r="Q17" s="22">
        <v>3.25318082076161E-2</v>
      </c>
      <c r="R17" s="22"/>
      <c r="S17" s="22">
        <v>-0.11745820940631101</v>
      </c>
      <c r="T17" s="22">
        <v>0.18904891705917001</v>
      </c>
      <c r="U17" s="22">
        <v>-9.15711247234966E-2</v>
      </c>
      <c r="V17" s="22">
        <v>7.5369238172804803E-2</v>
      </c>
      <c r="W17" s="22">
        <v>0.10923248491889299</v>
      </c>
      <c r="X17" s="22">
        <v>-2.4088351462298499E-2</v>
      </c>
      <c r="Y17" s="22">
        <v>2.0323812400637499E-2</v>
      </c>
      <c r="Z17" s="22">
        <v>-6.4220212983220698E-2</v>
      </c>
      <c r="AA17" s="22">
        <v>-0.116536200444589</v>
      </c>
      <c r="AB17" s="22">
        <v>-6.2828892039818604E-2</v>
      </c>
      <c r="AC17" s="22">
        <v>-9.5721203008088396E-3</v>
      </c>
      <c r="AD17" s="22">
        <v>0.21199541653293399</v>
      </c>
      <c r="AE17" s="22"/>
      <c r="AF17" s="22">
        <v>0.203520523110268</v>
      </c>
      <c r="AG17" s="22">
        <v>-0.125123621926017</v>
      </c>
      <c r="AH17" s="22">
        <v>-9.0596676002801507E-3</v>
      </c>
      <c r="AI17" s="22"/>
      <c r="AJ17" s="22">
        <v>0.27574745395336803</v>
      </c>
      <c r="AK17" s="22">
        <v>-0.31549431476573397</v>
      </c>
      <c r="AL17" s="22">
        <v>-9.8798518626761297E-2</v>
      </c>
      <c r="AM17" s="22">
        <v>0.33742211054473298</v>
      </c>
      <c r="AN17" s="22">
        <v>4.26458391548293E-2</v>
      </c>
      <c r="AO17" s="22"/>
      <c r="AP17" s="22">
        <v>0.33314516710893799</v>
      </c>
      <c r="AQ17" s="22">
        <v>-0.36545838893592603</v>
      </c>
      <c r="AR17" s="22">
        <v>-4.30345548108493E-2</v>
      </c>
      <c r="AS17" s="22">
        <v>0.42360916265644799</v>
      </c>
      <c r="AT17" s="22">
        <v>0.20553964260608301</v>
      </c>
      <c r="AU17" s="22"/>
      <c r="AV17" s="22" t="s">
        <v>84</v>
      </c>
      <c r="AW17" s="22">
        <v>-5.3478885205460097E-2</v>
      </c>
      <c r="AX17" s="22">
        <v>-0.106416757394446</v>
      </c>
      <c r="AY17" s="22">
        <v>-0.14967724444643599</v>
      </c>
      <c r="AZ17" s="22">
        <v>-6.5435463755859598E-3</v>
      </c>
      <c r="BA17" s="22"/>
      <c r="BB17" s="22">
        <v>-0.24856506913416401</v>
      </c>
      <c r="BC17" s="22">
        <v>0.49068914064139402</v>
      </c>
      <c r="BD17" s="22">
        <v>0.32647522464453199</v>
      </c>
      <c r="BE17" s="22"/>
      <c r="BF17" s="22">
        <v>0.20092863546595699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B2:BF22"/>
  <sheetViews>
    <sheetView showGridLines="0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338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327</v>
      </c>
      <c r="C9" s="14">
        <v>0.243323359942201</v>
      </c>
      <c r="D9" s="14">
        <v>0.24407239629886601</v>
      </c>
      <c r="E9" s="14">
        <v>0.242286769291153</v>
      </c>
      <c r="F9" s="14"/>
      <c r="G9" s="14">
        <v>0.12293779790748199</v>
      </c>
      <c r="H9" s="14">
        <v>0.16798247417759901</v>
      </c>
      <c r="I9" s="14">
        <v>0.246061960422226</v>
      </c>
      <c r="J9" s="14">
        <v>0.26412296592466</v>
      </c>
      <c r="K9" s="14">
        <v>0.34677804956713998</v>
      </c>
      <c r="L9" s="14">
        <v>0.29593141051275801</v>
      </c>
      <c r="M9" s="14"/>
      <c r="N9" s="14">
        <v>0.22961261743287001</v>
      </c>
      <c r="O9" s="14">
        <v>0.247749383687356</v>
      </c>
      <c r="P9" s="14">
        <v>0.25138567026161102</v>
      </c>
      <c r="Q9" s="14">
        <v>0.24703966965803001</v>
      </c>
      <c r="R9" s="14"/>
      <c r="S9" s="14">
        <v>0.20694745481721999</v>
      </c>
      <c r="T9" s="14">
        <v>0.28891127219922902</v>
      </c>
      <c r="U9" s="14">
        <v>0.26693201221964502</v>
      </c>
      <c r="V9" s="14">
        <v>0.25718341362845298</v>
      </c>
      <c r="W9" s="14">
        <v>0.25166356490798097</v>
      </c>
      <c r="X9" s="14">
        <v>0.22767591515471799</v>
      </c>
      <c r="Y9" s="14">
        <v>0.249606251102303</v>
      </c>
      <c r="Z9" s="14">
        <v>0.15483947827788699</v>
      </c>
      <c r="AA9" s="14">
        <v>0.18679794612905501</v>
      </c>
      <c r="AB9" s="14">
        <v>0.25876478764522298</v>
      </c>
      <c r="AC9" s="14">
        <v>0.25667949352772401</v>
      </c>
      <c r="AD9" s="14">
        <v>0.37870356331167998</v>
      </c>
      <c r="AE9" s="14"/>
      <c r="AF9" s="14">
        <v>0.33400724939388599</v>
      </c>
      <c r="AG9" s="14">
        <v>0.215557364929374</v>
      </c>
      <c r="AH9" s="14">
        <v>0.18010067731498899</v>
      </c>
      <c r="AI9" s="14"/>
      <c r="AJ9" s="14">
        <v>0.35310027871795902</v>
      </c>
      <c r="AK9" s="14">
        <v>0.13748647997112001</v>
      </c>
      <c r="AL9" s="14">
        <v>0.200927949238634</v>
      </c>
      <c r="AM9" s="14">
        <v>0.45109227134098001</v>
      </c>
      <c r="AN9" s="14">
        <v>0.20205536496808399</v>
      </c>
      <c r="AO9" s="14"/>
      <c r="AP9" s="14">
        <v>0.30439948473557998</v>
      </c>
      <c r="AQ9" s="14">
        <v>0.13338769656646801</v>
      </c>
      <c r="AR9" s="14">
        <v>0.245996926265726</v>
      </c>
      <c r="AS9" s="14">
        <v>0.44134437981587199</v>
      </c>
      <c r="AT9" s="14">
        <v>0.31955572723053699</v>
      </c>
      <c r="AU9" s="14"/>
      <c r="AV9" s="14" t="s">
        <v>84</v>
      </c>
      <c r="AW9" s="14">
        <v>0.22205369964692701</v>
      </c>
      <c r="AX9" s="14">
        <v>0.21636127624868101</v>
      </c>
      <c r="AY9" s="14">
        <v>0.23298025578248499</v>
      </c>
      <c r="AZ9" s="14">
        <v>0.14937271127806601</v>
      </c>
      <c r="BA9" s="14"/>
      <c r="BB9" s="14">
        <v>0.19645577819950499</v>
      </c>
      <c r="BC9" s="14">
        <v>0.50383113897689402</v>
      </c>
      <c r="BD9" s="14">
        <v>0.42418481465548002</v>
      </c>
      <c r="BE9" s="14"/>
      <c r="BF9" s="14">
        <v>0.37493201392951497</v>
      </c>
    </row>
    <row r="10" spans="2:58" x14ac:dyDescent="0.35">
      <c r="B10" s="15" t="s">
        <v>328</v>
      </c>
      <c r="C10" s="14">
        <v>0.42725103911338203</v>
      </c>
      <c r="D10" s="14">
        <v>0.41598433329815998</v>
      </c>
      <c r="E10" s="14">
        <v>0.43861785908749401</v>
      </c>
      <c r="F10" s="14"/>
      <c r="G10" s="14">
        <v>0.46336952713207602</v>
      </c>
      <c r="H10" s="14">
        <v>0.40443647601284699</v>
      </c>
      <c r="I10" s="14">
        <v>0.36648693794642501</v>
      </c>
      <c r="J10" s="14">
        <v>0.42895023222094802</v>
      </c>
      <c r="K10" s="14">
        <v>0.41346240668301598</v>
      </c>
      <c r="L10" s="14">
        <v>0.47903057394379001</v>
      </c>
      <c r="M10" s="14"/>
      <c r="N10" s="14">
        <v>0.45834691712428399</v>
      </c>
      <c r="O10" s="14">
        <v>0.43664868593158701</v>
      </c>
      <c r="P10" s="14">
        <v>0.407663813088747</v>
      </c>
      <c r="Q10" s="14">
        <v>0.40497018521362999</v>
      </c>
      <c r="R10" s="14"/>
      <c r="S10" s="14">
        <v>0.39426074823738699</v>
      </c>
      <c r="T10" s="14">
        <v>0.41540950407025001</v>
      </c>
      <c r="U10" s="14">
        <v>0.46376701559662098</v>
      </c>
      <c r="V10" s="14">
        <v>0.39151516032345401</v>
      </c>
      <c r="W10" s="14">
        <v>0.44187258929951601</v>
      </c>
      <c r="X10" s="14">
        <v>0.37910950377878799</v>
      </c>
      <c r="Y10" s="14">
        <v>0.45960470968803502</v>
      </c>
      <c r="Z10" s="14">
        <v>0.463953276008858</v>
      </c>
      <c r="AA10" s="14">
        <v>0.474985276836838</v>
      </c>
      <c r="AB10" s="14">
        <v>0.46053765940552599</v>
      </c>
      <c r="AC10" s="14">
        <v>0.46318429573276099</v>
      </c>
      <c r="AD10" s="14">
        <v>0.28202292842072901</v>
      </c>
      <c r="AE10" s="14"/>
      <c r="AF10" s="14">
        <v>0.37183123190363898</v>
      </c>
      <c r="AG10" s="14">
        <v>0.46237853653209399</v>
      </c>
      <c r="AH10" s="14">
        <v>0.43968752004721701</v>
      </c>
      <c r="AI10" s="14"/>
      <c r="AJ10" s="14">
        <v>0.384440719404471</v>
      </c>
      <c r="AK10" s="14">
        <v>0.48576269106674502</v>
      </c>
      <c r="AL10" s="14">
        <v>0.511523375296426</v>
      </c>
      <c r="AM10" s="14">
        <v>0.27901712207837598</v>
      </c>
      <c r="AN10" s="14">
        <v>0.40408072770077802</v>
      </c>
      <c r="AO10" s="14"/>
      <c r="AP10" s="14">
        <v>0.38245055156015201</v>
      </c>
      <c r="AQ10" s="14">
        <v>0.48678710431639699</v>
      </c>
      <c r="AR10" s="14">
        <v>0.48121667292228798</v>
      </c>
      <c r="AS10" s="14">
        <v>0.28506392389630603</v>
      </c>
      <c r="AT10" s="14">
        <v>0.41358533088110599</v>
      </c>
      <c r="AU10" s="14"/>
      <c r="AV10" s="14" t="s">
        <v>84</v>
      </c>
      <c r="AW10" s="14">
        <v>0.43385738753853398</v>
      </c>
      <c r="AX10" s="14">
        <v>0.43416083110064901</v>
      </c>
      <c r="AY10" s="14">
        <v>0.41662170350058803</v>
      </c>
      <c r="AZ10" s="14">
        <v>0.49105801782072001</v>
      </c>
      <c r="BA10" s="14"/>
      <c r="BB10" s="14">
        <v>0.49195986390973201</v>
      </c>
      <c r="BC10" s="14">
        <v>0.26337945118959499</v>
      </c>
      <c r="BD10" s="14">
        <v>0.43900695678061902</v>
      </c>
      <c r="BE10" s="14"/>
      <c r="BF10" s="14">
        <v>0.382624781098376</v>
      </c>
    </row>
    <row r="11" spans="2:58" x14ac:dyDescent="0.35">
      <c r="B11" s="15" t="s">
        <v>329</v>
      </c>
      <c r="C11" s="14">
        <v>0.149511830118149</v>
      </c>
      <c r="D11" s="14">
        <v>0.15432390737141699</v>
      </c>
      <c r="E11" s="14">
        <v>0.14524512361921099</v>
      </c>
      <c r="F11" s="14"/>
      <c r="G11" s="14">
        <v>0.178294998462736</v>
      </c>
      <c r="H11" s="14">
        <v>0.16888285708663101</v>
      </c>
      <c r="I11" s="14">
        <v>0.17615160596591001</v>
      </c>
      <c r="J11" s="14">
        <v>0.14623982426130899</v>
      </c>
      <c r="K11" s="14">
        <v>0.13251965298554799</v>
      </c>
      <c r="L11" s="14">
        <v>0.107056148598033</v>
      </c>
      <c r="M11" s="14"/>
      <c r="N11" s="14">
        <v>0.15149675407113999</v>
      </c>
      <c r="O11" s="14">
        <v>0.15836936976549801</v>
      </c>
      <c r="P11" s="14">
        <v>0.13745528018136699</v>
      </c>
      <c r="Q11" s="14">
        <v>0.14305240284735701</v>
      </c>
      <c r="R11" s="14"/>
      <c r="S11" s="14">
        <v>0.15884754528126099</v>
      </c>
      <c r="T11" s="14">
        <v>0.142850218497482</v>
      </c>
      <c r="U11" s="14">
        <v>0.102133281481504</v>
      </c>
      <c r="V11" s="14">
        <v>0.14938228292907399</v>
      </c>
      <c r="W11" s="14">
        <v>0.13961885686710401</v>
      </c>
      <c r="X11" s="14">
        <v>0.164142636804533</v>
      </c>
      <c r="Y11" s="14">
        <v>0.13525117422757299</v>
      </c>
      <c r="Z11" s="14">
        <v>0.21721214632947899</v>
      </c>
      <c r="AA11" s="14">
        <v>0.16963673378764199</v>
      </c>
      <c r="AB11" s="14">
        <v>0.137268767568551</v>
      </c>
      <c r="AC11" s="14">
        <v>0.13967292261620501</v>
      </c>
      <c r="AD11" s="14">
        <v>0.16860568666918499</v>
      </c>
      <c r="AE11" s="14"/>
      <c r="AF11" s="14">
        <v>0.14503658936848701</v>
      </c>
      <c r="AG11" s="14">
        <v>0.15398748737422699</v>
      </c>
      <c r="AH11" s="14">
        <v>0.13425102079934501</v>
      </c>
      <c r="AI11" s="14"/>
      <c r="AJ11" s="14">
        <v>0.14247814906606501</v>
      </c>
      <c r="AK11" s="14">
        <v>0.14613337776000901</v>
      </c>
      <c r="AL11" s="14">
        <v>0.15379460252646601</v>
      </c>
      <c r="AM11" s="14">
        <v>0.133130729734869</v>
      </c>
      <c r="AN11" s="14">
        <v>0.14977383549209</v>
      </c>
      <c r="AO11" s="14"/>
      <c r="AP11" s="14">
        <v>0.16697809810460201</v>
      </c>
      <c r="AQ11" s="14">
        <v>0.15713037416473499</v>
      </c>
      <c r="AR11" s="14">
        <v>0.148295910225448</v>
      </c>
      <c r="AS11" s="14">
        <v>0.1378618191555</v>
      </c>
      <c r="AT11" s="14">
        <v>0.10686989246117699</v>
      </c>
      <c r="AU11" s="14"/>
      <c r="AV11" s="14" t="s">
        <v>84</v>
      </c>
      <c r="AW11" s="14">
        <v>0.135904980856173</v>
      </c>
      <c r="AX11" s="14">
        <v>0.169226044931261</v>
      </c>
      <c r="AY11" s="14">
        <v>0.13560692941298799</v>
      </c>
      <c r="AZ11" s="14">
        <v>0.236741395913142</v>
      </c>
      <c r="BA11" s="14"/>
      <c r="BB11" s="14">
        <v>0.16504853733736399</v>
      </c>
      <c r="BC11" s="14">
        <v>0.114345421738636</v>
      </c>
      <c r="BD11" s="14">
        <v>8.5364084615802097E-2</v>
      </c>
      <c r="BE11" s="14"/>
      <c r="BF11" s="14">
        <v>0.124065248259418</v>
      </c>
    </row>
    <row r="12" spans="2:58" x14ac:dyDescent="0.35">
      <c r="B12" s="15" t="s">
        <v>330</v>
      </c>
      <c r="C12" s="14">
        <v>9.48089601096853E-2</v>
      </c>
      <c r="D12" s="14">
        <v>9.5215487988683095E-2</v>
      </c>
      <c r="E12" s="14">
        <v>9.4691160783796899E-2</v>
      </c>
      <c r="F12" s="14"/>
      <c r="G12" s="14">
        <v>0.129706300155183</v>
      </c>
      <c r="H12" s="14">
        <v>0.15690584691669701</v>
      </c>
      <c r="I12" s="14">
        <v>0.101421154708667</v>
      </c>
      <c r="J12" s="14">
        <v>7.1747877065476001E-2</v>
      </c>
      <c r="K12" s="14">
        <v>5.15944412614254E-2</v>
      </c>
      <c r="L12" s="14">
        <v>6.3591147850755397E-2</v>
      </c>
      <c r="M12" s="14"/>
      <c r="N12" s="14">
        <v>9.2633440376523504E-2</v>
      </c>
      <c r="O12" s="14">
        <v>8.8120033538127598E-2</v>
      </c>
      <c r="P12" s="14">
        <v>0.100561526387289</v>
      </c>
      <c r="Q12" s="14">
        <v>0.10077703690621199</v>
      </c>
      <c r="R12" s="14"/>
      <c r="S12" s="14">
        <v>0.13293947964985001</v>
      </c>
      <c r="T12" s="14">
        <v>6.5690272442330305E-2</v>
      </c>
      <c r="U12" s="14">
        <v>8.6791135210021797E-2</v>
      </c>
      <c r="V12" s="14">
        <v>0.119393043999655</v>
      </c>
      <c r="W12" s="14">
        <v>8.7587937013539605E-2</v>
      </c>
      <c r="X12" s="14">
        <v>0.122099289116647</v>
      </c>
      <c r="Y12" s="14">
        <v>8.1180497529368498E-2</v>
      </c>
      <c r="Z12" s="14">
        <v>0.10441420827494501</v>
      </c>
      <c r="AA12" s="14">
        <v>9.1120338418192698E-2</v>
      </c>
      <c r="AB12" s="14">
        <v>7.4825059222343504E-2</v>
      </c>
      <c r="AC12" s="14">
        <v>7.5352963658916403E-2</v>
      </c>
      <c r="AD12" s="14">
        <v>5.4631850929910603E-2</v>
      </c>
      <c r="AE12" s="14"/>
      <c r="AF12" s="14">
        <v>7.2990904023307296E-2</v>
      </c>
      <c r="AG12" s="14">
        <v>0.102756124594656</v>
      </c>
      <c r="AH12" s="14">
        <v>0.10264638072613599</v>
      </c>
      <c r="AI12" s="14"/>
      <c r="AJ12" s="14">
        <v>5.0239689804402E-2</v>
      </c>
      <c r="AK12" s="14">
        <v>0.152550309067157</v>
      </c>
      <c r="AL12" s="14">
        <v>7.6496682028993498E-2</v>
      </c>
      <c r="AM12" s="14">
        <v>0.102200148089906</v>
      </c>
      <c r="AN12" s="14">
        <v>9.8561628019556896E-2</v>
      </c>
      <c r="AO12" s="14"/>
      <c r="AP12" s="14">
        <v>5.7653730080640002E-2</v>
      </c>
      <c r="AQ12" s="14">
        <v>0.15685252729504701</v>
      </c>
      <c r="AR12" s="14">
        <v>8.4457837878516406E-2</v>
      </c>
      <c r="AS12" s="14">
        <v>5.7898993683391402E-2</v>
      </c>
      <c r="AT12" s="14">
        <v>2.11192707517125E-2</v>
      </c>
      <c r="AU12" s="14"/>
      <c r="AV12" s="14" t="s">
        <v>84</v>
      </c>
      <c r="AW12" s="14">
        <v>0.113782590124257</v>
      </c>
      <c r="AX12" s="14">
        <v>8.8248774482316994E-2</v>
      </c>
      <c r="AY12" s="14">
        <v>0.156819567437463</v>
      </c>
      <c r="AZ12" s="14">
        <v>8.5118699517160806E-2</v>
      </c>
      <c r="BA12" s="14"/>
      <c r="BB12" s="14">
        <v>8.4504397419232893E-2</v>
      </c>
      <c r="BC12" s="14">
        <v>5.9923701388294399E-2</v>
      </c>
      <c r="BD12" s="14">
        <v>2.5308615181534402E-2</v>
      </c>
      <c r="BE12" s="14"/>
      <c r="BF12" s="14">
        <v>6.0280731997245103E-2</v>
      </c>
    </row>
    <row r="13" spans="2:58" x14ac:dyDescent="0.35">
      <c r="B13" s="15" t="s">
        <v>331</v>
      </c>
      <c r="C13" s="14">
        <v>2.8971789191560501E-2</v>
      </c>
      <c r="D13" s="14">
        <v>3.71184298027223E-2</v>
      </c>
      <c r="E13" s="14">
        <v>2.1086582206518999E-2</v>
      </c>
      <c r="F13" s="14"/>
      <c r="G13" s="14">
        <v>2.3352934139734199E-2</v>
      </c>
      <c r="H13" s="14">
        <v>4.4857216860950899E-2</v>
      </c>
      <c r="I13" s="14">
        <v>4.3428168504873299E-2</v>
      </c>
      <c r="J13" s="14">
        <v>3.3474387515051302E-2</v>
      </c>
      <c r="K13" s="14">
        <v>1.4573563570551199E-2</v>
      </c>
      <c r="L13" s="14">
        <v>1.40601976776646E-2</v>
      </c>
      <c r="M13" s="14"/>
      <c r="N13" s="14">
        <v>2.6847719239330801E-2</v>
      </c>
      <c r="O13" s="14">
        <v>2.29520575128851E-2</v>
      </c>
      <c r="P13" s="14">
        <v>3.8757652738032597E-2</v>
      </c>
      <c r="Q13" s="14">
        <v>2.94525255736054E-2</v>
      </c>
      <c r="R13" s="14"/>
      <c r="S13" s="14">
        <v>3.65496172023334E-2</v>
      </c>
      <c r="T13" s="14">
        <v>2.5730435683955701E-2</v>
      </c>
      <c r="U13" s="14">
        <v>3.2226374286692401E-2</v>
      </c>
      <c r="V13" s="14">
        <v>2.2784863027904601E-2</v>
      </c>
      <c r="W13" s="14">
        <v>3.4540834144517002E-2</v>
      </c>
      <c r="X13" s="14">
        <v>4.6708208010118497E-2</v>
      </c>
      <c r="Y13" s="14">
        <v>2.6639394764096599E-2</v>
      </c>
      <c r="Z13" s="14">
        <v>1.1582169117306199E-2</v>
      </c>
      <c r="AA13" s="14">
        <v>3.5014219276836997E-2</v>
      </c>
      <c r="AB13" s="14">
        <v>2.1032357180486402E-2</v>
      </c>
      <c r="AC13" s="14">
        <v>1.8239040704598902E-2</v>
      </c>
      <c r="AD13" s="14">
        <v>0</v>
      </c>
      <c r="AE13" s="14"/>
      <c r="AF13" s="14">
        <v>3.01170010093013E-2</v>
      </c>
      <c r="AG13" s="14">
        <v>2.8721444106863201E-2</v>
      </c>
      <c r="AH13" s="14">
        <v>3.3882247972627899E-2</v>
      </c>
      <c r="AI13" s="14"/>
      <c r="AJ13" s="14">
        <v>2.8137946945454899E-2</v>
      </c>
      <c r="AK13" s="14">
        <v>4.6890440198058297E-2</v>
      </c>
      <c r="AL13" s="14">
        <v>8.1772828343712294E-3</v>
      </c>
      <c r="AM13" s="14">
        <v>0</v>
      </c>
      <c r="AN13" s="14">
        <v>1.6030468703051502E-2</v>
      </c>
      <c r="AO13" s="14"/>
      <c r="AP13" s="14">
        <v>3.2907623016334001E-2</v>
      </c>
      <c r="AQ13" s="14">
        <v>3.8350829609758698E-2</v>
      </c>
      <c r="AR13" s="14">
        <v>6.9318842425977198E-3</v>
      </c>
      <c r="AS13" s="14">
        <v>2.98172046089689E-2</v>
      </c>
      <c r="AT13" s="14">
        <v>1.63121095467736E-2</v>
      </c>
      <c r="AU13" s="14"/>
      <c r="AV13" s="14" t="s">
        <v>84</v>
      </c>
      <c r="AW13" s="14">
        <v>2.1273816742693099E-2</v>
      </c>
      <c r="AX13" s="14">
        <v>3.9521716443581101E-2</v>
      </c>
      <c r="AY13" s="14">
        <v>3.25281679311204E-2</v>
      </c>
      <c r="AZ13" s="14">
        <v>0</v>
      </c>
      <c r="BA13" s="14"/>
      <c r="BB13" s="14">
        <v>2.4977940688789099E-2</v>
      </c>
      <c r="BC13" s="14">
        <v>3.3185484503605499E-2</v>
      </c>
      <c r="BD13" s="14">
        <v>1.31363796116429E-2</v>
      </c>
      <c r="BE13" s="14"/>
      <c r="BF13" s="14">
        <v>2.4644734911718699E-2</v>
      </c>
    </row>
    <row r="14" spans="2:58" x14ac:dyDescent="0.35">
      <c r="B14" s="15" t="s">
        <v>141</v>
      </c>
      <c r="C14" s="14">
        <v>5.6133021525021899E-2</v>
      </c>
      <c r="D14" s="14">
        <v>5.3285445240151899E-2</v>
      </c>
      <c r="E14" s="14">
        <v>5.8072505011826703E-2</v>
      </c>
      <c r="F14" s="14"/>
      <c r="G14" s="14">
        <v>8.2338442202789505E-2</v>
      </c>
      <c r="H14" s="14">
        <v>5.69351289452747E-2</v>
      </c>
      <c r="I14" s="14">
        <v>6.6450172451898507E-2</v>
      </c>
      <c r="J14" s="14">
        <v>5.5464713012555199E-2</v>
      </c>
      <c r="K14" s="14">
        <v>4.1071885932319703E-2</v>
      </c>
      <c r="L14" s="14">
        <v>4.0330521416998E-2</v>
      </c>
      <c r="M14" s="14"/>
      <c r="N14" s="14">
        <v>4.1062551755851502E-2</v>
      </c>
      <c r="O14" s="14">
        <v>4.61604695645466E-2</v>
      </c>
      <c r="P14" s="14">
        <v>6.4176057342953799E-2</v>
      </c>
      <c r="Q14" s="14">
        <v>7.4708179801164606E-2</v>
      </c>
      <c r="R14" s="14"/>
      <c r="S14" s="14">
        <v>7.0455154811947293E-2</v>
      </c>
      <c r="T14" s="14">
        <v>6.1408297106752802E-2</v>
      </c>
      <c r="U14" s="14">
        <v>4.8150181205515598E-2</v>
      </c>
      <c r="V14" s="14">
        <v>5.9741236091460002E-2</v>
      </c>
      <c r="W14" s="14">
        <v>4.4716217767342997E-2</v>
      </c>
      <c r="X14" s="14">
        <v>6.0264447135195097E-2</v>
      </c>
      <c r="Y14" s="14">
        <v>4.7717972688624002E-2</v>
      </c>
      <c r="Z14" s="14">
        <v>4.7998721991524398E-2</v>
      </c>
      <c r="AA14" s="14">
        <v>4.2445485551434799E-2</v>
      </c>
      <c r="AB14" s="14">
        <v>4.7571368977869802E-2</v>
      </c>
      <c r="AC14" s="14">
        <v>4.6871283759794498E-2</v>
      </c>
      <c r="AD14" s="14">
        <v>0.116035970668496</v>
      </c>
      <c r="AE14" s="14"/>
      <c r="AF14" s="14">
        <v>4.6017024301378801E-2</v>
      </c>
      <c r="AG14" s="14">
        <v>3.6599042462786002E-2</v>
      </c>
      <c r="AH14" s="14">
        <v>0.109432153139686</v>
      </c>
      <c r="AI14" s="14"/>
      <c r="AJ14" s="14">
        <v>4.16032160616489E-2</v>
      </c>
      <c r="AK14" s="14">
        <v>3.11767019369102E-2</v>
      </c>
      <c r="AL14" s="14">
        <v>4.9080108075109E-2</v>
      </c>
      <c r="AM14" s="14">
        <v>3.4559728755869198E-2</v>
      </c>
      <c r="AN14" s="14">
        <v>0.12949797511644001</v>
      </c>
      <c r="AO14" s="14"/>
      <c r="AP14" s="14">
        <v>5.56105125026925E-2</v>
      </c>
      <c r="AQ14" s="14">
        <v>2.7491468047594499E-2</v>
      </c>
      <c r="AR14" s="14">
        <v>3.31007684654245E-2</v>
      </c>
      <c r="AS14" s="14">
        <v>4.8013678839961597E-2</v>
      </c>
      <c r="AT14" s="14">
        <v>0.12255766912869399</v>
      </c>
      <c r="AU14" s="14"/>
      <c r="AV14" s="14" t="s">
        <v>84</v>
      </c>
      <c r="AW14" s="14">
        <v>7.3127525091416096E-2</v>
      </c>
      <c r="AX14" s="14">
        <v>5.2481356793511E-2</v>
      </c>
      <c r="AY14" s="14">
        <v>2.54433759353557E-2</v>
      </c>
      <c r="AZ14" s="14">
        <v>3.7709175470911203E-2</v>
      </c>
      <c r="BA14" s="14"/>
      <c r="BB14" s="14">
        <v>3.7053482445376699E-2</v>
      </c>
      <c r="BC14" s="14">
        <v>2.53348022029759E-2</v>
      </c>
      <c r="BD14" s="14">
        <v>1.2999149154922E-2</v>
      </c>
      <c r="BE14" s="14"/>
      <c r="BF14" s="14">
        <v>3.3452489803727399E-2</v>
      </c>
    </row>
    <row r="15" spans="2:58" x14ac:dyDescent="0.35">
      <c r="B15" s="15" t="s">
        <v>332</v>
      </c>
      <c r="C15" s="21">
        <v>0.67057439905558403</v>
      </c>
      <c r="D15" s="21">
        <v>0.66005672959702599</v>
      </c>
      <c r="E15" s="21">
        <v>0.68090462837864696</v>
      </c>
      <c r="F15" s="21"/>
      <c r="G15" s="21">
        <v>0.58630732503955796</v>
      </c>
      <c r="H15" s="21">
        <v>0.57241895019044697</v>
      </c>
      <c r="I15" s="21">
        <v>0.61254889836865101</v>
      </c>
      <c r="J15" s="21">
        <v>0.69307319814560797</v>
      </c>
      <c r="K15" s="21">
        <v>0.76024045625015602</v>
      </c>
      <c r="L15" s="21">
        <v>0.77496198445654796</v>
      </c>
      <c r="M15" s="21"/>
      <c r="N15" s="21">
        <v>0.68795953455715397</v>
      </c>
      <c r="O15" s="21">
        <v>0.68439806961894301</v>
      </c>
      <c r="P15" s="21">
        <v>0.65904948335035796</v>
      </c>
      <c r="Q15" s="21">
        <v>0.65200985487166097</v>
      </c>
      <c r="R15" s="21"/>
      <c r="S15" s="21">
        <v>0.60120820305460698</v>
      </c>
      <c r="T15" s="21">
        <v>0.70432077626947898</v>
      </c>
      <c r="U15" s="21">
        <v>0.73069902781626594</v>
      </c>
      <c r="V15" s="21">
        <v>0.648698573951907</v>
      </c>
      <c r="W15" s="21">
        <v>0.69353615420749704</v>
      </c>
      <c r="X15" s="21">
        <v>0.60678541893350602</v>
      </c>
      <c r="Y15" s="21">
        <v>0.70921096079033796</v>
      </c>
      <c r="Z15" s="21">
        <v>0.61879275428674496</v>
      </c>
      <c r="AA15" s="21">
        <v>0.66178322296589298</v>
      </c>
      <c r="AB15" s="21">
        <v>0.71930244705074897</v>
      </c>
      <c r="AC15" s="21">
        <v>0.719863789260485</v>
      </c>
      <c r="AD15" s="21">
        <v>0.66072649173240905</v>
      </c>
      <c r="AE15" s="21"/>
      <c r="AF15" s="21">
        <v>0.70583848129752502</v>
      </c>
      <c r="AG15" s="21">
        <v>0.67793590146146798</v>
      </c>
      <c r="AH15" s="21">
        <v>0.61978819736220503</v>
      </c>
      <c r="AI15" s="21"/>
      <c r="AJ15" s="21">
        <v>0.73754099812242901</v>
      </c>
      <c r="AK15" s="21">
        <v>0.62324917103786504</v>
      </c>
      <c r="AL15" s="21">
        <v>0.71245132453505999</v>
      </c>
      <c r="AM15" s="21">
        <v>0.73010939341935599</v>
      </c>
      <c r="AN15" s="21">
        <v>0.60613609266886104</v>
      </c>
      <c r="AO15" s="21"/>
      <c r="AP15" s="21">
        <v>0.68685003629573205</v>
      </c>
      <c r="AQ15" s="21">
        <v>0.62017480088286403</v>
      </c>
      <c r="AR15" s="21">
        <v>0.72721359918801298</v>
      </c>
      <c r="AS15" s="21">
        <v>0.72640830371217802</v>
      </c>
      <c r="AT15" s="21">
        <v>0.73314105811164298</v>
      </c>
      <c r="AU15" s="21"/>
      <c r="AV15" s="21" t="s">
        <v>84</v>
      </c>
      <c r="AW15" s="21">
        <v>0.65591108718546098</v>
      </c>
      <c r="AX15" s="21">
        <v>0.65052210734933003</v>
      </c>
      <c r="AY15" s="21">
        <v>0.64960195928307296</v>
      </c>
      <c r="AZ15" s="21">
        <v>0.64043072909878596</v>
      </c>
      <c r="BA15" s="21"/>
      <c r="BB15" s="21">
        <v>0.688415642109237</v>
      </c>
      <c r="BC15" s="21">
        <v>0.76721059016648896</v>
      </c>
      <c r="BD15" s="21">
        <v>0.86319177143609904</v>
      </c>
      <c r="BE15" s="21"/>
      <c r="BF15" s="21">
        <v>0.75755679502789097</v>
      </c>
    </row>
    <row r="16" spans="2:58" x14ac:dyDescent="0.35">
      <c r="B16" s="15" t="s">
        <v>333</v>
      </c>
      <c r="C16" s="21">
        <v>0.123780749301246</v>
      </c>
      <c r="D16" s="21">
        <v>0.13233391779140499</v>
      </c>
      <c r="E16" s="21">
        <v>0.115777742990316</v>
      </c>
      <c r="F16" s="21"/>
      <c r="G16" s="21">
        <v>0.153059234294917</v>
      </c>
      <c r="H16" s="21">
        <v>0.20176306377764799</v>
      </c>
      <c r="I16" s="21">
        <v>0.14484932321353999</v>
      </c>
      <c r="J16" s="21">
        <v>0.105222264580527</v>
      </c>
      <c r="K16" s="21">
        <v>6.6168004831976504E-2</v>
      </c>
      <c r="L16" s="21">
        <v>7.7651345528420096E-2</v>
      </c>
      <c r="M16" s="21"/>
      <c r="N16" s="21">
        <v>0.119481159615854</v>
      </c>
      <c r="O16" s="21">
        <v>0.111072091051013</v>
      </c>
      <c r="P16" s="21">
        <v>0.13931917912532199</v>
      </c>
      <c r="Q16" s="21">
        <v>0.13022956247981801</v>
      </c>
      <c r="R16" s="21"/>
      <c r="S16" s="21">
        <v>0.169489096852184</v>
      </c>
      <c r="T16" s="21">
        <v>9.1420708126285999E-2</v>
      </c>
      <c r="U16" s="21">
        <v>0.119017509496714</v>
      </c>
      <c r="V16" s="21">
        <v>0.14217790702756</v>
      </c>
      <c r="W16" s="21">
        <v>0.122128771158057</v>
      </c>
      <c r="X16" s="21">
        <v>0.16880749712676599</v>
      </c>
      <c r="Y16" s="21">
        <v>0.107819892293465</v>
      </c>
      <c r="Z16" s="21">
        <v>0.11599637739225201</v>
      </c>
      <c r="AA16" s="21">
        <v>0.12613455769502999</v>
      </c>
      <c r="AB16" s="21">
        <v>9.5857416402829895E-2</v>
      </c>
      <c r="AC16" s="21">
        <v>9.3592004363515405E-2</v>
      </c>
      <c r="AD16" s="21">
        <v>5.4631850929910603E-2</v>
      </c>
      <c r="AE16" s="21"/>
      <c r="AF16" s="21">
        <v>0.103107905032609</v>
      </c>
      <c r="AG16" s="21">
        <v>0.131477568701519</v>
      </c>
      <c r="AH16" s="21">
        <v>0.136528628698764</v>
      </c>
      <c r="AI16" s="21"/>
      <c r="AJ16" s="21">
        <v>7.8377636749856899E-2</v>
      </c>
      <c r="AK16" s="21">
        <v>0.19944074926521599</v>
      </c>
      <c r="AL16" s="21">
        <v>8.4673964863364704E-2</v>
      </c>
      <c r="AM16" s="21">
        <v>0.102200148089906</v>
      </c>
      <c r="AN16" s="21">
        <v>0.11459209672260801</v>
      </c>
      <c r="AO16" s="21"/>
      <c r="AP16" s="21">
        <v>9.0561353096973995E-2</v>
      </c>
      <c r="AQ16" s="21">
        <v>0.195203356904806</v>
      </c>
      <c r="AR16" s="21">
        <v>9.1389722121114098E-2</v>
      </c>
      <c r="AS16" s="21">
        <v>8.7716198292360298E-2</v>
      </c>
      <c r="AT16" s="21">
        <v>3.7431380298486097E-2</v>
      </c>
      <c r="AU16" s="21"/>
      <c r="AV16" s="21" t="s">
        <v>84</v>
      </c>
      <c r="AW16" s="21">
        <v>0.13505640686695</v>
      </c>
      <c r="AX16" s="21">
        <v>0.12777049092589801</v>
      </c>
      <c r="AY16" s="21">
        <v>0.18934773536858299</v>
      </c>
      <c r="AZ16" s="21">
        <v>8.5118699517160806E-2</v>
      </c>
      <c r="BA16" s="21"/>
      <c r="BB16" s="21">
        <v>0.10948233810802201</v>
      </c>
      <c r="BC16" s="21">
        <v>9.3109185891899898E-2</v>
      </c>
      <c r="BD16" s="21">
        <v>3.8444994793177298E-2</v>
      </c>
      <c r="BE16" s="21"/>
      <c r="BF16" s="21">
        <v>8.4925466908963798E-2</v>
      </c>
    </row>
    <row r="17" spans="2:58" x14ac:dyDescent="0.35">
      <c r="B17" s="15" t="s">
        <v>112</v>
      </c>
      <c r="C17" s="22">
        <v>0.54679364975433797</v>
      </c>
      <c r="D17" s="22">
        <v>0.52772281180561997</v>
      </c>
      <c r="E17" s="22">
        <v>0.565126885388331</v>
      </c>
      <c r="F17" s="22"/>
      <c r="G17" s="22">
        <v>0.43324809074464099</v>
      </c>
      <c r="H17" s="22">
        <v>0.37065588641279901</v>
      </c>
      <c r="I17" s="22">
        <v>0.46769957515511101</v>
      </c>
      <c r="J17" s="22">
        <v>0.587850933565081</v>
      </c>
      <c r="K17" s="22">
        <v>0.69407245141817897</v>
      </c>
      <c r="L17" s="22">
        <v>0.69731063892812795</v>
      </c>
      <c r="M17" s="22"/>
      <c r="N17" s="22">
        <v>0.56847837494130005</v>
      </c>
      <c r="O17" s="22">
        <v>0.57332597856793099</v>
      </c>
      <c r="P17" s="22">
        <v>0.51973030422503597</v>
      </c>
      <c r="Q17" s="22">
        <v>0.52178029239184298</v>
      </c>
      <c r="R17" s="22"/>
      <c r="S17" s="22">
        <v>0.43171910620242399</v>
      </c>
      <c r="T17" s="22">
        <v>0.61290006814319298</v>
      </c>
      <c r="U17" s="22">
        <v>0.61168151831955198</v>
      </c>
      <c r="V17" s="22">
        <v>0.50652066692434705</v>
      </c>
      <c r="W17" s="22">
        <v>0.57140738304944005</v>
      </c>
      <c r="X17" s="22">
        <v>0.43797792180674</v>
      </c>
      <c r="Y17" s="22">
        <v>0.60139106849687296</v>
      </c>
      <c r="Z17" s="22">
        <v>0.50279637689449297</v>
      </c>
      <c r="AA17" s="22">
        <v>0.53564866527086397</v>
      </c>
      <c r="AB17" s="22">
        <v>0.62344503064791901</v>
      </c>
      <c r="AC17" s="22">
        <v>0.626271784896969</v>
      </c>
      <c r="AD17" s="22">
        <v>0.60609464080249897</v>
      </c>
      <c r="AE17" s="22"/>
      <c r="AF17" s="22">
        <v>0.602730576264917</v>
      </c>
      <c r="AG17" s="22">
        <v>0.54645833275994804</v>
      </c>
      <c r="AH17" s="22">
        <v>0.483259568663441</v>
      </c>
      <c r="AI17" s="22"/>
      <c r="AJ17" s="22">
        <v>0.65916336137257303</v>
      </c>
      <c r="AK17" s="22">
        <v>0.42380842177264999</v>
      </c>
      <c r="AL17" s="22">
        <v>0.62777735967169601</v>
      </c>
      <c r="AM17" s="22">
        <v>0.62790924532945003</v>
      </c>
      <c r="AN17" s="22">
        <v>0.49154399594625298</v>
      </c>
      <c r="AO17" s="22"/>
      <c r="AP17" s="22">
        <v>0.59628868319875805</v>
      </c>
      <c r="AQ17" s="22">
        <v>0.42497144397805903</v>
      </c>
      <c r="AR17" s="22">
        <v>0.63582387706689902</v>
      </c>
      <c r="AS17" s="22">
        <v>0.63869210541981702</v>
      </c>
      <c r="AT17" s="22">
        <v>0.69570967781315696</v>
      </c>
      <c r="AU17" s="22"/>
      <c r="AV17" s="22" t="s">
        <v>84</v>
      </c>
      <c r="AW17" s="22">
        <v>0.52085468031851201</v>
      </c>
      <c r="AX17" s="22">
        <v>0.52275161642343204</v>
      </c>
      <c r="AY17" s="22">
        <v>0.46025422391449</v>
      </c>
      <c r="AZ17" s="22">
        <v>0.55531202958162496</v>
      </c>
      <c r="BA17" s="22"/>
      <c r="BB17" s="22">
        <v>0.57893330400121501</v>
      </c>
      <c r="BC17" s="22">
        <v>0.67410140427458898</v>
      </c>
      <c r="BD17" s="22">
        <v>0.82474677664292095</v>
      </c>
      <c r="BE17" s="22"/>
      <c r="BF17" s="22">
        <v>0.67263132811892701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B2:BF22"/>
  <sheetViews>
    <sheetView showGridLines="0" topLeftCell="A8" workbookViewId="0">
      <pane xSplit="2" topLeftCell="C1" activePane="topRight" state="frozen"/>
      <selection pane="topRight"/>
    </sheetView>
  </sheetViews>
  <sheetFormatPr defaultColWidth="11.54296875" defaultRowHeight="14.5" x14ac:dyDescent="0.35"/>
  <cols>
    <col min="2" max="2" width="25.6328125" customWidth="1"/>
    <col min="3" max="5" width="10.6328125" customWidth="1"/>
    <col min="6" max="6" width="2.1796875" customWidth="1"/>
    <col min="7" max="12" width="10.6328125" customWidth="1"/>
    <col min="13" max="13" width="2.1796875" customWidth="1"/>
    <col min="14" max="17" width="10.6328125" customWidth="1"/>
    <col min="18" max="18" width="2.1796875" customWidth="1"/>
    <col min="19" max="30" width="10.6328125" customWidth="1"/>
    <col min="31" max="31" width="2.1796875" customWidth="1"/>
    <col min="32" max="34" width="10.6328125" customWidth="1"/>
    <col min="35" max="35" width="2.1796875" customWidth="1"/>
    <col min="36" max="40" width="10.6328125" customWidth="1"/>
    <col min="41" max="41" width="2.1796875" customWidth="1"/>
    <col min="42" max="46" width="10.6328125" customWidth="1"/>
    <col min="47" max="47" width="2.1796875" customWidth="1"/>
    <col min="48" max="52" width="10.6328125" customWidth="1"/>
    <col min="53" max="53" width="2.1796875" customWidth="1"/>
    <col min="54" max="56" width="10.6328125" customWidth="1"/>
    <col min="57" max="57" width="2.1796875" customWidth="1"/>
    <col min="58" max="58" width="10.6328125" customWidth="1"/>
    <col min="59" max="59" width="2.1796875" customWidth="1"/>
  </cols>
  <sheetData>
    <row r="2" spans="2:58" ht="40" customHeight="1" x14ac:dyDescent="0.35">
      <c r="D2" s="30" t="s">
        <v>339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5" spans="2:58" ht="30" customHeight="1" x14ac:dyDescent="0.35">
      <c r="B5" s="19"/>
      <c r="C5" s="19"/>
      <c r="D5" s="31" t="s">
        <v>62</v>
      </c>
      <c r="E5" s="31"/>
      <c r="F5" s="19"/>
      <c r="G5" s="31" t="s">
        <v>63</v>
      </c>
      <c r="H5" s="31"/>
      <c r="I5" s="31"/>
      <c r="J5" s="31"/>
      <c r="K5" s="31"/>
      <c r="L5" s="31"/>
      <c r="M5" s="19"/>
      <c r="N5" s="31" t="s">
        <v>64</v>
      </c>
      <c r="O5" s="31"/>
      <c r="P5" s="31"/>
      <c r="Q5" s="31"/>
      <c r="R5" s="19"/>
      <c r="S5" s="31" t="s">
        <v>65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9"/>
      <c r="AF5" s="31" t="s">
        <v>66</v>
      </c>
      <c r="AG5" s="31"/>
      <c r="AH5" s="31"/>
      <c r="AI5" s="19"/>
      <c r="AJ5" s="31" t="s">
        <v>67</v>
      </c>
      <c r="AK5" s="31"/>
      <c r="AL5" s="31"/>
      <c r="AM5" s="31"/>
      <c r="AN5" s="31"/>
      <c r="AO5" s="19"/>
      <c r="AP5" s="31" t="s">
        <v>68</v>
      </c>
      <c r="AQ5" s="31"/>
      <c r="AR5" s="31"/>
      <c r="AS5" s="31"/>
      <c r="AT5" s="31"/>
      <c r="AU5" s="19"/>
      <c r="AV5" s="31" t="s">
        <v>69</v>
      </c>
      <c r="AW5" s="31"/>
      <c r="AX5" s="31"/>
      <c r="AY5" s="31"/>
      <c r="AZ5" s="31"/>
      <c r="BA5" s="19"/>
      <c r="BB5" s="31" t="s">
        <v>70</v>
      </c>
      <c r="BC5" s="31"/>
      <c r="BD5" s="31"/>
      <c r="BE5" s="19"/>
      <c r="BF5" s="31" t="s">
        <v>71</v>
      </c>
    </row>
    <row r="6" spans="2:58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  <c r="AZ6" s="12" t="s">
        <v>57</v>
      </c>
      <c r="BB6" s="12" t="s">
        <v>58</v>
      </c>
      <c r="BC6" s="12" t="s">
        <v>59</v>
      </c>
      <c r="BD6" s="12" t="s">
        <v>60</v>
      </c>
      <c r="BF6" s="12" t="s">
        <v>61</v>
      </c>
    </row>
    <row r="7" spans="2:58" ht="30" customHeight="1" x14ac:dyDescent="0.35">
      <c r="B7" s="10" t="s">
        <v>19</v>
      </c>
      <c r="C7" s="10">
        <v>2011</v>
      </c>
      <c r="D7" s="10">
        <v>980</v>
      </c>
      <c r="E7" s="10">
        <v>1028</v>
      </c>
      <c r="F7" s="10"/>
      <c r="G7" s="10">
        <v>287</v>
      </c>
      <c r="H7" s="10">
        <v>324</v>
      </c>
      <c r="I7" s="10">
        <v>328</v>
      </c>
      <c r="J7" s="10">
        <v>360</v>
      </c>
      <c r="K7" s="10">
        <v>291</v>
      </c>
      <c r="L7" s="10">
        <v>421</v>
      </c>
      <c r="M7" s="10"/>
      <c r="N7" s="10">
        <v>539</v>
      </c>
      <c r="O7" s="10">
        <v>532</v>
      </c>
      <c r="P7" s="10">
        <v>439</v>
      </c>
      <c r="Q7" s="10">
        <v>492</v>
      </c>
      <c r="R7" s="10"/>
      <c r="S7" s="10">
        <v>231</v>
      </c>
      <c r="T7" s="10">
        <v>266</v>
      </c>
      <c r="U7" s="10">
        <v>165</v>
      </c>
      <c r="V7" s="10">
        <v>183</v>
      </c>
      <c r="W7" s="10">
        <v>148</v>
      </c>
      <c r="X7" s="10">
        <v>180</v>
      </c>
      <c r="Y7" s="10">
        <v>170</v>
      </c>
      <c r="Z7" s="10">
        <v>85</v>
      </c>
      <c r="AA7" s="10">
        <v>229</v>
      </c>
      <c r="AB7" s="10">
        <v>188</v>
      </c>
      <c r="AC7" s="10">
        <v>106</v>
      </c>
      <c r="AD7" s="10">
        <v>60</v>
      </c>
      <c r="AE7" s="10"/>
      <c r="AF7" s="10">
        <v>742</v>
      </c>
      <c r="AG7" s="10">
        <v>807</v>
      </c>
      <c r="AH7" s="10">
        <v>260</v>
      </c>
      <c r="AI7" s="10"/>
      <c r="AJ7" s="10">
        <v>676</v>
      </c>
      <c r="AK7" s="10">
        <v>629</v>
      </c>
      <c r="AL7" s="10">
        <v>121</v>
      </c>
      <c r="AM7" s="10">
        <v>29</v>
      </c>
      <c r="AN7" s="10">
        <v>239</v>
      </c>
      <c r="AO7" s="10"/>
      <c r="AP7" s="10">
        <v>364</v>
      </c>
      <c r="AQ7" s="10">
        <v>785</v>
      </c>
      <c r="AR7" s="10">
        <v>148</v>
      </c>
      <c r="AS7" s="10">
        <v>237</v>
      </c>
      <c r="AT7" s="10">
        <v>185</v>
      </c>
      <c r="AU7" s="10"/>
      <c r="AV7" s="10" t="s">
        <v>83</v>
      </c>
      <c r="AW7" s="10">
        <v>489</v>
      </c>
      <c r="AX7" s="10">
        <v>504</v>
      </c>
      <c r="AY7" s="10">
        <v>217</v>
      </c>
      <c r="AZ7" s="10">
        <v>25</v>
      </c>
      <c r="BA7" s="10"/>
      <c r="BB7" s="10">
        <v>110</v>
      </c>
      <c r="BC7" s="10">
        <v>132</v>
      </c>
      <c r="BD7" s="10">
        <v>75</v>
      </c>
      <c r="BE7" s="10"/>
      <c r="BF7" s="10">
        <v>367</v>
      </c>
    </row>
    <row r="8" spans="2:58" ht="30" customHeight="1" x14ac:dyDescent="0.35">
      <c r="B8" s="11" t="s">
        <v>20</v>
      </c>
      <c r="C8" s="11">
        <v>2011</v>
      </c>
      <c r="D8" s="11">
        <v>993</v>
      </c>
      <c r="E8" s="11">
        <v>1015</v>
      </c>
      <c r="F8" s="11"/>
      <c r="G8" s="11">
        <v>280</v>
      </c>
      <c r="H8" s="11">
        <v>342</v>
      </c>
      <c r="I8" s="11">
        <v>342</v>
      </c>
      <c r="J8" s="11">
        <v>343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740</v>
      </c>
      <c r="AG8" s="11">
        <v>808</v>
      </c>
      <c r="AH8" s="11">
        <v>262</v>
      </c>
      <c r="AI8" s="11"/>
      <c r="AJ8" s="11">
        <v>673</v>
      </c>
      <c r="AK8" s="11">
        <v>635</v>
      </c>
      <c r="AL8" s="11">
        <v>122</v>
      </c>
      <c r="AM8" s="11">
        <v>28</v>
      </c>
      <c r="AN8" s="11">
        <v>241</v>
      </c>
      <c r="AO8" s="11"/>
      <c r="AP8" s="11">
        <v>367</v>
      </c>
      <c r="AQ8" s="11">
        <v>792</v>
      </c>
      <c r="AR8" s="11">
        <v>148</v>
      </c>
      <c r="AS8" s="11">
        <v>234</v>
      </c>
      <c r="AT8" s="11">
        <v>184</v>
      </c>
      <c r="AU8" s="11"/>
      <c r="AV8" s="11" t="s">
        <v>83</v>
      </c>
      <c r="AW8" s="11">
        <v>483</v>
      </c>
      <c r="AX8" s="11">
        <v>509</v>
      </c>
      <c r="AY8" s="11">
        <v>221</v>
      </c>
      <c r="AZ8" s="11">
        <v>25</v>
      </c>
      <c r="BA8" s="11"/>
      <c r="BB8" s="11">
        <v>110</v>
      </c>
      <c r="BC8" s="11">
        <v>130</v>
      </c>
      <c r="BD8" s="11">
        <v>74</v>
      </c>
      <c r="BE8" s="11"/>
      <c r="BF8" s="11">
        <v>364</v>
      </c>
    </row>
    <row r="9" spans="2:58" x14ac:dyDescent="0.35">
      <c r="B9" s="15" t="s">
        <v>327</v>
      </c>
      <c r="C9" s="14">
        <v>0.23549334428371299</v>
      </c>
      <c r="D9" s="14">
        <v>0.24041950483725</v>
      </c>
      <c r="E9" s="14">
        <v>0.23136890350797101</v>
      </c>
      <c r="F9" s="14"/>
      <c r="G9" s="14">
        <v>0.18267719057566401</v>
      </c>
      <c r="H9" s="14">
        <v>0.212579945214388</v>
      </c>
      <c r="I9" s="14">
        <v>0.24414033595207699</v>
      </c>
      <c r="J9" s="14">
        <v>0.23710062315455699</v>
      </c>
      <c r="K9" s="14">
        <v>0.30224310569666302</v>
      </c>
      <c r="L9" s="14">
        <v>0.23604636485963101</v>
      </c>
      <c r="M9" s="14"/>
      <c r="N9" s="14">
        <v>0.24708976830249299</v>
      </c>
      <c r="O9" s="14">
        <v>0.24378729146870901</v>
      </c>
      <c r="P9" s="14">
        <v>0.23112710639042999</v>
      </c>
      <c r="Q9" s="14">
        <v>0.218593105737132</v>
      </c>
      <c r="R9" s="14"/>
      <c r="S9" s="14">
        <v>0.21189480610132899</v>
      </c>
      <c r="T9" s="14">
        <v>0.20610587727999799</v>
      </c>
      <c r="U9" s="14">
        <v>0.23452935003248199</v>
      </c>
      <c r="V9" s="14">
        <v>0.220543251667393</v>
      </c>
      <c r="W9" s="14">
        <v>0.25974509870326601</v>
      </c>
      <c r="X9" s="14">
        <v>0.28105509099005499</v>
      </c>
      <c r="Y9" s="14">
        <v>0.247085775407063</v>
      </c>
      <c r="Z9" s="14">
        <v>0.19951975609326</v>
      </c>
      <c r="AA9" s="14">
        <v>0.22309413425236199</v>
      </c>
      <c r="AB9" s="14">
        <v>0.24885446103790601</v>
      </c>
      <c r="AC9" s="14">
        <v>0.245645276393085</v>
      </c>
      <c r="AD9" s="14">
        <v>0.33263374132075502</v>
      </c>
      <c r="AE9" s="14"/>
      <c r="AF9" s="14">
        <v>0.23998558076881199</v>
      </c>
      <c r="AG9" s="14">
        <v>0.25500334766018001</v>
      </c>
      <c r="AH9" s="14">
        <v>0.201095216858209</v>
      </c>
      <c r="AI9" s="14"/>
      <c r="AJ9" s="14">
        <v>0.20107381375535499</v>
      </c>
      <c r="AK9" s="14">
        <v>0.24745894574753</v>
      </c>
      <c r="AL9" s="14">
        <v>0.20930328093636499</v>
      </c>
      <c r="AM9" s="14">
        <v>0.320590772335206</v>
      </c>
      <c r="AN9" s="14">
        <v>0.23841054507135401</v>
      </c>
      <c r="AO9" s="14"/>
      <c r="AP9" s="14">
        <v>0.16072672453567699</v>
      </c>
      <c r="AQ9" s="14">
        <v>0.24676056988794801</v>
      </c>
      <c r="AR9" s="14">
        <v>0.25564875538454301</v>
      </c>
      <c r="AS9" s="14">
        <v>0.26527293222515702</v>
      </c>
      <c r="AT9" s="14">
        <v>0.18931747671462701</v>
      </c>
      <c r="AU9" s="14"/>
      <c r="AV9" s="14" t="s">
        <v>84</v>
      </c>
      <c r="AW9" s="14">
        <v>0.229924378357138</v>
      </c>
      <c r="AX9" s="14">
        <v>0.228129573983643</v>
      </c>
      <c r="AY9" s="14">
        <v>0.23660216907425799</v>
      </c>
      <c r="AZ9" s="14">
        <v>0.355938737649454</v>
      </c>
      <c r="BA9" s="14"/>
      <c r="BB9" s="14">
        <v>0.244012633672444</v>
      </c>
      <c r="BC9" s="14">
        <v>0.24126691771808001</v>
      </c>
      <c r="BD9" s="14">
        <v>0.171235190873051</v>
      </c>
      <c r="BE9" s="14"/>
      <c r="BF9" s="14">
        <v>0.23246763323667999</v>
      </c>
    </row>
    <row r="10" spans="2:58" x14ac:dyDescent="0.35">
      <c r="B10" s="15" t="s">
        <v>328</v>
      </c>
      <c r="C10" s="14">
        <v>0.360591945562109</v>
      </c>
      <c r="D10" s="14">
        <v>0.345893113933879</v>
      </c>
      <c r="E10" s="14">
        <v>0.374097750550478</v>
      </c>
      <c r="F10" s="14"/>
      <c r="G10" s="14">
        <v>0.42167957502089898</v>
      </c>
      <c r="H10" s="14">
        <v>0.38048724157149599</v>
      </c>
      <c r="I10" s="14">
        <v>0.39002986206846102</v>
      </c>
      <c r="J10" s="14">
        <v>0.35922906776116298</v>
      </c>
      <c r="K10" s="14">
        <v>0.28638224853260102</v>
      </c>
      <c r="L10" s="14">
        <v>0.33085350070300901</v>
      </c>
      <c r="M10" s="14"/>
      <c r="N10" s="14">
        <v>0.36050878121824997</v>
      </c>
      <c r="O10" s="14">
        <v>0.36231357029323802</v>
      </c>
      <c r="P10" s="14">
        <v>0.37917151433959201</v>
      </c>
      <c r="Q10" s="14">
        <v>0.34715856106168202</v>
      </c>
      <c r="R10" s="14"/>
      <c r="S10" s="14">
        <v>0.32639454845136101</v>
      </c>
      <c r="T10" s="14">
        <v>0.39252526752487998</v>
      </c>
      <c r="U10" s="14">
        <v>0.34405458578676401</v>
      </c>
      <c r="V10" s="14">
        <v>0.30846644503688098</v>
      </c>
      <c r="W10" s="14">
        <v>0.33838893642603302</v>
      </c>
      <c r="X10" s="14">
        <v>0.34261546064355097</v>
      </c>
      <c r="Y10" s="14">
        <v>0.32769487130179198</v>
      </c>
      <c r="Z10" s="14">
        <v>0.54142537430539805</v>
      </c>
      <c r="AA10" s="14">
        <v>0.38845313478410498</v>
      </c>
      <c r="AB10" s="14">
        <v>0.40116797622144401</v>
      </c>
      <c r="AC10" s="14">
        <v>0.37785538612663599</v>
      </c>
      <c r="AD10" s="14">
        <v>0.28350290385808702</v>
      </c>
      <c r="AE10" s="14"/>
      <c r="AF10" s="14">
        <v>0.28502412495148999</v>
      </c>
      <c r="AG10" s="14">
        <v>0.40113654510019803</v>
      </c>
      <c r="AH10" s="14">
        <v>0.39214670663107998</v>
      </c>
      <c r="AI10" s="14"/>
      <c r="AJ10" s="14">
        <v>0.25817336009611402</v>
      </c>
      <c r="AK10" s="14">
        <v>0.43826138988248098</v>
      </c>
      <c r="AL10" s="14">
        <v>0.44392745664935901</v>
      </c>
      <c r="AM10" s="14">
        <v>0.348099120487597</v>
      </c>
      <c r="AN10" s="14">
        <v>0.38842112939565698</v>
      </c>
      <c r="AO10" s="14"/>
      <c r="AP10" s="14">
        <v>0.204471593602612</v>
      </c>
      <c r="AQ10" s="14">
        <v>0.45827739329335798</v>
      </c>
      <c r="AR10" s="14">
        <v>0.39984799237923102</v>
      </c>
      <c r="AS10" s="14">
        <v>0.271481810285022</v>
      </c>
      <c r="AT10" s="14">
        <v>0.32478852520929102</v>
      </c>
      <c r="AU10" s="14"/>
      <c r="AV10" s="14" t="s">
        <v>84</v>
      </c>
      <c r="AW10" s="14">
        <v>0.37049164647076299</v>
      </c>
      <c r="AX10" s="14">
        <v>0.37656980957250202</v>
      </c>
      <c r="AY10" s="14">
        <v>0.36142406091936602</v>
      </c>
      <c r="AZ10" s="14">
        <v>0.43846421987751399</v>
      </c>
      <c r="BA10" s="14"/>
      <c r="BB10" s="14">
        <v>0.46743405232250801</v>
      </c>
      <c r="BC10" s="14">
        <v>0.192505683055817</v>
      </c>
      <c r="BD10" s="14">
        <v>0.30610929000234199</v>
      </c>
      <c r="BE10" s="14"/>
      <c r="BF10" s="14">
        <v>0.31678178317521799</v>
      </c>
    </row>
    <row r="11" spans="2:58" x14ac:dyDescent="0.35">
      <c r="B11" s="15" t="s">
        <v>329</v>
      </c>
      <c r="C11" s="14">
        <v>0.202104498257696</v>
      </c>
      <c r="D11" s="14">
        <v>0.19404995369400099</v>
      </c>
      <c r="E11" s="14">
        <v>0.210581918942812</v>
      </c>
      <c r="F11" s="14"/>
      <c r="G11" s="14">
        <v>0.15815733195666001</v>
      </c>
      <c r="H11" s="14">
        <v>0.20534876474177399</v>
      </c>
      <c r="I11" s="14">
        <v>0.15390519251776999</v>
      </c>
      <c r="J11" s="14">
        <v>0.21645738112517501</v>
      </c>
      <c r="K11" s="14">
        <v>0.213560254479259</v>
      </c>
      <c r="L11" s="14">
        <v>0.24847984262374401</v>
      </c>
      <c r="M11" s="14"/>
      <c r="N11" s="14">
        <v>0.18816661219927899</v>
      </c>
      <c r="O11" s="14">
        <v>0.198177234288342</v>
      </c>
      <c r="P11" s="14">
        <v>0.18792807023338901</v>
      </c>
      <c r="Q11" s="14">
        <v>0.22710750386485801</v>
      </c>
      <c r="R11" s="14"/>
      <c r="S11" s="14">
        <v>0.22808399162086099</v>
      </c>
      <c r="T11" s="14">
        <v>0.18703149059558</v>
      </c>
      <c r="U11" s="14">
        <v>0.19941840466239</v>
      </c>
      <c r="V11" s="14">
        <v>0.230545200632852</v>
      </c>
      <c r="W11" s="14">
        <v>0.22062492974164499</v>
      </c>
      <c r="X11" s="14">
        <v>0.19191643599827399</v>
      </c>
      <c r="Y11" s="14">
        <v>0.21131667250936401</v>
      </c>
      <c r="Z11" s="14">
        <v>0.128322105887617</v>
      </c>
      <c r="AA11" s="14">
        <v>0.19348361335634501</v>
      </c>
      <c r="AB11" s="14">
        <v>0.175233489769201</v>
      </c>
      <c r="AC11" s="14">
        <v>0.235406770605598</v>
      </c>
      <c r="AD11" s="14">
        <v>0.18460052079655601</v>
      </c>
      <c r="AE11" s="14"/>
      <c r="AF11" s="14">
        <v>0.24430663443617401</v>
      </c>
      <c r="AG11" s="14">
        <v>0.189792333314943</v>
      </c>
      <c r="AH11" s="14">
        <v>0.16854361405586801</v>
      </c>
      <c r="AI11" s="14"/>
      <c r="AJ11" s="14">
        <v>0.284411443529348</v>
      </c>
      <c r="AK11" s="14">
        <v>0.15702395448923001</v>
      </c>
      <c r="AL11" s="14">
        <v>0.19416496479835399</v>
      </c>
      <c r="AM11" s="14">
        <v>0.19595121215071401</v>
      </c>
      <c r="AN11" s="14">
        <v>0.15013523960668201</v>
      </c>
      <c r="AO11" s="14"/>
      <c r="AP11" s="14">
        <v>0.32743887080017098</v>
      </c>
      <c r="AQ11" s="14">
        <v>0.15874418091734299</v>
      </c>
      <c r="AR11" s="14">
        <v>0.21284605854928301</v>
      </c>
      <c r="AS11" s="14">
        <v>0.23041580584875901</v>
      </c>
      <c r="AT11" s="14">
        <v>0.20046660595761601</v>
      </c>
      <c r="AU11" s="14"/>
      <c r="AV11" s="14" t="s">
        <v>84</v>
      </c>
      <c r="AW11" s="14">
        <v>0.191154482124028</v>
      </c>
      <c r="AX11" s="14">
        <v>0.21749146174387701</v>
      </c>
      <c r="AY11" s="14">
        <v>0.19010562869636699</v>
      </c>
      <c r="AZ11" s="14">
        <v>8.4264987919273698E-2</v>
      </c>
      <c r="BA11" s="14"/>
      <c r="BB11" s="14">
        <v>0.17862201488794399</v>
      </c>
      <c r="BC11" s="14">
        <v>0.29263749724239602</v>
      </c>
      <c r="BD11" s="14">
        <v>0.25783363661193198</v>
      </c>
      <c r="BE11" s="14"/>
      <c r="BF11" s="14">
        <v>0.227969815296336</v>
      </c>
    </row>
    <row r="12" spans="2:58" x14ac:dyDescent="0.35">
      <c r="B12" s="15" t="s">
        <v>330</v>
      </c>
      <c r="C12" s="14">
        <v>9.0836547977032098E-2</v>
      </c>
      <c r="D12" s="14">
        <v>0.102704493979916</v>
      </c>
      <c r="E12" s="14">
        <v>7.9493052591913804E-2</v>
      </c>
      <c r="F12" s="14"/>
      <c r="G12" s="14">
        <v>0.10945075931209899</v>
      </c>
      <c r="H12" s="14">
        <v>0.10546338684489701</v>
      </c>
      <c r="I12" s="14">
        <v>9.6500798075300195E-2</v>
      </c>
      <c r="J12" s="14">
        <v>8.5106283338181807E-2</v>
      </c>
      <c r="K12" s="14">
        <v>8.3551976784641602E-2</v>
      </c>
      <c r="L12" s="14">
        <v>7.1526784604512894E-2</v>
      </c>
      <c r="M12" s="14"/>
      <c r="N12" s="14">
        <v>9.4053521028276701E-2</v>
      </c>
      <c r="O12" s="14">
        <v>0.10603046182518</v>
      </c>
      <c r="P12" s="14">
        <v>8.3908330908049306E-2</v>
      </c>
      <c r="Q12" s="14">
        <v>7.9255613790106802E-2</v>
      </c>
      <c r="R12" s="14"/>
      <c r="S12" s="14">
        <v>0.119786307546613</v>
      </c>
      <c r="T12" s="14">
        <v>9.2240532796278196E-2</v>
      </c>
      <c r="U12" s="14">
        <v>0.10964730669759799</v>
      </c>
      <c r="V12" s="14">
        <v>0.10837407869841099</v>
      </c>
      <c r="W12" s="14">
        <v>8.9598030747772298E-2</v>
      </c>
      <c r="X12" s="14">
        <v>6.0994522390408798E-2</v>
      </c>
      <c r="Y12" s="14">
        <v>9.7325087631276605E-2</v>
      </c>
      <c r="Z12" s="14">
        <v>7.2744856027603694E-2</v>
      </c>
      <c r="AA12" s="14">
        <v>8.1543432096016999E-2</v>
      </c>
      <c r="AB12" s="14">
        <v>7.3983548587715303E-2</v>
      </c>
      <c r="AC12" s="14">
        <v>5.7349024981692101E-2</v>
      </c>
      <c r="AD12" s="14">
        <v>8.6370675473876696E-2</v>
      </c>
      <c r="AE12" s="14"/>
      <c r="AF12" s="14">
        <v>9.8115884468523595E-2</v>
      </c>
      <c r="AG12" s="14">
        <v>8.4489873492549494E-2</v>
      </c>
      <c r="AH12" s="14">
        <v>8.4416857052739602E-2</v>
      </c>
      <c r="AI12" s="14"/>
      <c r="AJ12" s="14">
        <v>0.11080894993195201</v>
      </c>
      <c r="AK12" s="14">
        <v>9.8294469404963197E-2</v>
      </c>
      <c r="AL12" s="14">
        <v>8.5081000720211006E-2</v>
      </c>
      <c r="AM12" s="14">
        <v>3.2212487479411502E-2</v>
      </c>
      <c r="AN12" s="14">
        <v>6.0348590332566197E-2</v>
      </c>
      <c r="AO12" s="14"/>
      <c r="AP12" s="14">
        <v>0.132247385114278</v>
      </c>
      <c r="AQ12" s="14">
        <v>8.9021335904271401E-2</v>
      </c>
      <c r="AR12" s="14">
        <v>8.26324862384262E-2</v>
      </c>
      <c r="AS12" s="14">
        <v>9.8119165606579406E-2</v>
      </c>
      <c r="AT12" s="14">
        <v>7.5055835022057704E-2</v>
      </c>
      <c r="AU12" s="14"/>
      <c r="AV12" s="14" t="s">
        <v>84</v>
      </c>
      <c r="AW12" s="14">
        <v>0.106777223929338</v>
      </c>
      <c r="AX12" s="14">
        <v>7.3282832039957196E-2</v>
      </c>
      <c r="AY12" s="14">
        <v>0.137784093062045</v>
      </c>
      <c r="AZ12" s="14">
        <v>4.3961894276968401E-2</v>
      </c>
      <c r="BA12" s="14"/>
      <c r="BB12" s="14">
        <v>7.3592688520314101E-2</v>
      </c>
      <c r="BC12" s="14">
        <v>0.11944175850887399</v>
      </c>
      <c r="BD12" s="14">
        <v>0.105612952783669</v>
      </c>
      <c r="BE12" s="14"/>
      <c r="BF12" s="14">
        <v>0.10033968153717</v>
      </c>
    </row>
    <row r="13" spans="2:58" x14ac:dyDescent="0.35">
      <c r="B13" s="15" t="s">
        <v>331</v>
      </c>
      <c r="C13" s="14">
        <v>4.25560228856132E-2</v>
      </c>
      <c r="D13" s="14">
        <v>5.1677597161056299E-2</v>
      </c>
      <c r="E13" s="14">
        <v>3.37570425210236E-2</v>
      </c>
      <c r="F13" s="14"/>
      <c r="G13" s="14">
        <v>3.5065361862679799E-2</v>
      </c>
      <c r="H13" s="14">
        <v>3.5538582801160998E-2</v>
      </c>
      <c r="I13" s="14">
        <v>4.4086800879965603E-2</v>
      </c>
      <c r="J13" s="14">
        <v>5.3232487424329199E-2</v>
      </c>
      <c r="K13" s="14">
        <v>4.05772747312768E-2</v>
      </c>
      <c r="L13" s="14">
        <v>4.4628621379863301E-2</v>
      </c>
      <c r="M13" s="14"/>
      <c r="N13" s="14">
        <v>4.2111823086915801E-2</v>
      </c>
      <c r="O13" s="14">
        <v>3.3319267989614799E-2</v>
      </c>
      <c r="P13" s="14">
        <v>5.1580408807950701E-2</v>
      </c>
      <c r="Q13" s="14">
        <v>4.5485894469718298E-2</v>
      </c>
      <c r="R13" s="14"/>
      <c r="S13" s="14">
        <v>3.9963608483805098E-2</v>
      </c>
      <c r="T13" s="14">
        <v>3.40459560633085E-2</v>
      </c>
      <c r="U13" s="14">
        <v>6.30892816276684E-2</v>
      </c>
      <c r="V13" s="14">
        <v>3.8964851500794401E-2</v>
      </c>
      <c r="W13" s="14">
        <v>5.2190145739574603E-2</v>
      </c>
      <c r="X13" s="14">
        <v>5.7055029244274802E-2</v>
      </c>
      <c r="Y13" s="14">
        <v>4.5867990839174998E-2</v>
      </c>
      <c r="Z13" s="14">
        <v>0</v>
      </c>
      <c r="AA13" s="14">
        <v>4.7960030591213801E-2</v>
      </c>
      <c r="AB13" s="14">
        <v>3.30113380238874E-2</v>
      </c>
      <c r="AC13" s="14">
        <v>3.6692578454634098E-2</v>
      </c>
      <c r="AD13" s="14">
        <v>4.7734941724443203E-2</v>
      </c>
      <c r="AE13" s="14"/>
      <c r="AF13" s="14">
        <v>6.6426507838590207E-2</v>
      </c>
      <c r="AG13" s="14">
        <v>3.0260137146900599E-2</v>
      </c>
      <c r="AH13" s="14">
        <v>2.65086484321134E-2</v>
      </c>
      <c r="AI13" s="14"/>
      <c r="AJ13" s="14">
        <v>7.1957594995653198E-2</v>
      </c>
      <c r="AK13" s="14">
        <v>3.3643939724359501E-2</v>
      </c>
      <c r="AL13" s="14">
        <v>8.1772828343712294E-3</v>
      </c>
      <c r="AM13" s="14">
        <v>6.8586678791202102E-2</v>
      </c>
      <c r="AN13" s="14">
        <v>2.5744824547331801E-2</v>
      </c>
      <c r="AO13" s="14"/>
      <c r="AP13" s="14">
        <v>8.6191784000642493E-2</v>
      </c>
      <c r="AQ13" s="14">
        <v>2.71526085354513E-2</v>
      </c>
      <c r="AR13" s="14">
        <v>8.0534368808696608E-3</v>
      </c>
      <c r="AS13" s="14">
        <v>6.2251532678999397E-2</v>
      </c>
      <c r="AT13" s="14">
        <v>4.8497212433383001E-2</v>
      </c>
      <c r="AU13" s="14"/>
      <c r="AV13" s="14" t="s">
        <v>84</v>
      </c>
      <c r="AW13" s="14">
        <v>3.10749175425633E-2</v>
      </c>
      <c r="AX13" s="14">
        <v>4.1138594716501803E-2</v>
      </c>
      <c r="AY13" s="14">
        <v>3.8186248713573803E-2</v>
      </c>
      <c r="AZ13" s="14">
        <v>3.6600029205097001E-2</v>
      </c>
      <c r="BA13" s="14"/>
      <c r="BB13" s="14">
        <v>9.47201278395296E-3</v>
      </c>
      <c r="BC13" s="14">
        <v>8.4137244568855601E-2</v>
      </c>
      <c r="BD13" s="14">
        <v>9.1663392391644297E-2</v>
      </c>
      <c r="BE13" s="14"/>
      <c r="BF13" s="14">
        <v>5.4336710050367297E-2</v>
      </c>
    </row>
    <row r="14" spans="2:58" x14ac:dyDescent="0.35">
      <c r="B14" s="15" t="s">
        <v>141</v>
      </c>
      <c r="C14" s="14">
        <v>6.8417641033836102E-2</v>
      </c>
      <c r="D14" s="14">
        <v>6.5255336393898203E-2</v>
      </c>
      <c r="E14" s="14">
        <v>7.07013318858013E-2</v>
      </c>
      <c r="F14" s="14"/>
      <c r="G14" s="14">
        <v>9.2969781271998606E-2</v>
      </c>
      <c r="H14" s="14">
        <v>6.0582078826283602E-2</v>
      </c>
      <c r="I14" s="14">
        <v>7.1337010506426296E-2</v>
      </c>
      <c r="J14" s="14">
        <v>4.8874157196594298E-2</v>
      </c>
      <c r="K14" s="14">
        <v>7.3685139775558905E-2</v>
      </c>
      <c r="L14" s="14">
        <v>6.8464885829240998E-2</v>
      </c>
      <c r="M14" s="14"/>
      <c r="N14" s="14">
        <v>6.8069494164785999E-2</v>
      </c>
      <c r="O14" s="14">
        <v>5.6372174134915999E-2</v>
      </c>
      <c r="P14" s="14">
        <v>6.6284569320589598E-2</v>
      </c>
      <c r="Q14" s="14">
        <v>8.2399321076503607E-2</v>
      </c>
      <c r="R14" s="14"/>
      <c r="S14" s="14">
        <v>7.3876737796030406E-2</v>
      </c>
      <c r="T14" s="14">
        <v>8.8050875739955195E-2</v>
      </c>
      <c r="U14" s="14">
        <v>4.9261071193096598E-2</v>
      </c>
      <c r="V14" s="14">
        <v>9.3106172463667994E-2</v>
      </c>
      <c r="W14" s="14">
        <v>3.9452858641709103E-2</v>
      </c>
      <c r="X14" s="14">
        <v>6.6363460733435894E-2</v>
      </c>
      <c r="Y14" s="14">
        <v>7.0709602311330097E-2</v>
      </c>
      <c r="Z14" s="14">
        <v>5.7987907686120201E-2</v>
      </c>
      <c r="AA14" s="14">
        <v>6.5465654919958496E-2</v>
      </c>
      <c r="AB14" s="14">
        <v>6.7749186359846697E-2</v>
      </c>
      <c r="AC14" s="14">
        <v>4.7050963438354299E-2</v>
      </c>
      <c r="AD14" s="14">
        <v>6.5157216826281603E-2</v>
      </c>
      <c r="AE14" s="14"/>
      <c r="AF14" s="14">
        <v>6.6141267536409601E-2</v>
      </c>
      <c r="AG14" s="14">
        <v>3.9317763285228603E-2</v>
      </c>
      <c r="AH14" s="14">
        <v>0.12728895696999001</v>
      </c>
      <c r="AI14" s="14"/>
      <c r="AJ14" s="14">
        <v>7.3574837691576703E-2</v>
      </c>
      <c r="AK14" s="14">
        <v>2.5317300751436601E-2</v>
      </c>
      <c r="AL14" s="14">
        <v>5.9346014061339797E-2</v>
      </c>
      <c r="AM14" s="14">
        <v>3.4559728755869198E-2</v>
      </c>
      <c r="AN14" s="14">
        <v>0.13693967104641</v>
      </c>
      <c r="AO14" s="14"/>
      <c r="AP14" s="14">
        <v>8.89236419466191E-2</v>
      </c>
      <c r="AQ14" s="14">
        <v>2.0043911461629E-2</v>
      </c>
      <c r="AR14" s="14">
        <v>4.0971270567647301E-2</v>
      </c>
      <c r="AS14" s="14">
        <v>7.2458753355483102E-2</v>
      </c>
      <c r="AT14" s="14">
        <v>0.161874344663026</v>
      </c>
      <c r="AU14" s="14"/>
      <c r="AV14" s="14" t="s">
        <v>84</v>
      </c>
      <c r="AW14" s="14">
        <v>7.0577351576169706E-2</v>
      </c>
      <c r="AX14" s="14">
        <v>6.3387727943518102E-2</v>
      </c>
      <c r="AY14" s="14">
        <v>3.5897799534390103E-2</v>
      </c>
      <c r="AZ14" s="14">
        <v>4.0770131071692903E-2</v>
      </c>
      <c r="BA14" s="14"/>
      <c r="BB14" s="14">
        <v>2.6866597812837002E-2</v>
      </c>
      <c r="BC14" s="14">
        <v>7.0010898905976796E-2</v>
      </c>
      <c r="BD14" s="14">
        <v>6.7545537337362196E-2</v>
      </c>
      <c r="BE14" s="14"/>
      <c r="BF14" s="14">
        <v>6.8104376704228906E-2</v>
      </c>
    </row>
    <row r="15" spans="2:58" x14ac:dyDescent="0.35">
      <c r="B15" s="15" t="s">
        <v>332</v>
      </c>
      <c r="C15" s="21">
        <v>0.59608528984582199</v>
      </c>
      <c r="D15" s="21">
        <v>0.58631261877112895</v>
      </c>
      <c r="E15" s="21">
        <v>0.60546665405844902</v>
      </c>
      <c r="F15" s="21"/>
      <c r="G15" s="21">
        <v>0.60435676559656304</v>
      </c>
      <c r="H15" s="21">
        <v>0.59306718678588399</v>
      </c>
      <c r="I15" s="21">
        <v>0.63417019802053798</v>
      </c>
      <c r="J15" s="21">
        <v>0.59632969091571997</v>
      </c>
      <c r="K15" s="21">
        <v>0.58862535422926399</v>
      </c>
      <c r="L15" s="21">
        <v>0.56689986556263905</v>
      </c>
      <c r="M15" s="21"/>
      <c r="N15" s="21">
        <v>0.60759854952074199</v>
      </c>
      <c r="O15" s="21">
        <v>0.606100861761947</v>
      </c>
      <c r="P15" s="21">
        <v>0.61029862073002095</v>
      </c>
      <c r="Q15" s="21">
        <v>0.56575166679881295</v>
      </c>
      <c r="R15" s="21"/>
      <c r="S15" s="21">
        <v>0.53828935455269</v>
      </c>
      <c r="T15" s="21">
        <v>0.598631144804878</v>
      </c>
      <c r="U15" s="21">
        <v>0.57858393581924705</v>
      </c>
      <c r="V15" s="21">
        <v>0.529009696704274</v>
      </c>
      <c r="W15" s="21">
        <v>0.59813403512929897</v>
      </c>
      <c r="X15" s="21">
        <v>0.62367055163360596</v>
      </c>
      <c r="Y15" s="21">
        <v>0.57478064670885498</v>
      </c>
      <c r="Z15" s="21">
        <v>0.74094513039865895</v>
      </c>
      <c r="AA15" s="21">
        <v>0.61154726903646595</v>
      </c>
      <c r="AB15" s="21">
        <v>0.65002243725935005</v>
      </c>
      <c r="AC15" s="21">
        <v>0.62350066251972103</v>
      </c>
      <c r="AD15" s="21">
        <v>0.61613664517884204</v>
      </c>
      <c r="AE15" s="21"/>
      <c r="AF15" s="21">
        <v>0.52500970572030303</v>
      </c>
      <c r="AG15" s="21">
        <v>0.65613989276037799</v>
      </c>
      <c r="AH15" s="21">
        <v>0.59324192348928795</v>
      </c>
      <c r="AI15" s="21"/>
      <c r="AJ15" s="21">
        <v>0.45924717385147001</v>
      </c>
      <c r="AK15" s="21">
        <v>0.685720335630011</v>
      </c>
      <c r="AL15" s="21">
        <v>0.65323073758572403</v>
      </c>
      <c r="AM15" s="21">
        <v>0.668689892822803</v>
      </c>
      <c r="AN15" s="21">
        <v>0.62683167446701005</v>
      </c>
      <c r="AO15" s="21"/>
      <c r="AP15" s="21">
        <v>0.36519831813829001</v>
      </c>
      <c r="AQ15" s="21">
        <v>0.70503796318130496</v>
      </c>
      <c r="AR15" s="21">
        <v>0.65549674776377398</v>
      </c>
      <c r="AS15" s="21">
        <v>0.53675474251017896</v>
      </c>
      <c r="AT15" s="21">
        <v>0.51410600192391798</v>
      </c>
      <c r="AU15" s="21"/>
      <c r="AV15" s="21" t="s">
        <v>84</v>
      </c>
      <c r="AW15" s="21">
        <v>0.60041602482790002</v>
      </c>
      <c r="AX15" s="21">
        <v>0.60469938355614605</v>
      </c>
      <c r="AY15" s="21">
        <v>0.59802622999362398</v>
      </c>
      <c r="AZ15" s="21">
        <v>0.79440295752696799</v>
      </c>
      <c r="BA15" s="21"/>
      <c r="BB15" s="21">
        <v>0.71144668599495198</v>
      </c>
      <c r="BC15" s="21">
        <v>0.43377260077389701</v>
      </c>
      <c r="BD15" s="21">
        <v>0.477344480875393</v>
      </c>
      <c r="BE15" s="21"/>
      <c r="BF15" s="21">
        <v>0.54924941641189795</v>
      </c>
    </row>
    <row r="16" spans="2:58" x14ac:dyDescent="0.35">
      <c r="B16" s="15" t="s">
        <v>333</v>
      </c>
      <c r="C16" s="21">
        <v>0.133392570862645</v>
      </c>
      <c r="D16" s="21">
        <v>0.15438209114097201</v>
      </c>
      <c r="E16" s="21">
        <v>0.113250095112937</v>
      </c>
      <c r="F16" s="21"/>
      <c r="G16" s="21">
        <v>0.14451612117477899</v>
      </c>
      <c r="H16" s="21">
        <v>0.14100196964605799</v>
      </c>
      <c r="I16" s="21">
        <v>0.14058759895526601</v>
      </c>
      <c r="J16" s="21">
        <v>0.138338770762511</v>
      </c>
      <c r="K16" s="21">
        <v>0.124129251515918</v>
      </c>
      <c r="L16" s="21">
        <v>0.116155405984376</v>
      </c>
      <c r="M16" s="21"/>
      <c r="N16" s="21">
        <v>0.13616534411519199</v>
      </c>
      <c r="O16" s="21">
        <v>0.13934972981479499</v>
      </c>
      <c r="P16" s="21">
        <v>0.13548873971600001</v>
      </c>
      <c r="Q16" s="21">
        <v>0.124741508259825</v>
      </c>
      <c r="R16" s="21"/>
      <c r="S16" s="21">
        <v>0.15974991603041799</v>
      </c>
      <c r="T16" s="21">
        <v>0.12628648885958699</v>
      </c>
      <c r="U16" s="21">
        <v>0.172736588325267</v>
      </c>
      <c r="V16" s="21">
        <v>0.14733893019920599</v>
      </c>
      <c r="W16" s="21">
        <v>0.14178817648734701</v>
      </c>
      <c r="X16" s="21">
        <v>0.118049551634684</v>
      </c>
      <c r="Y16" s="21">
        <v>0.14319307847045201</v>
      </c>
      <c r="Z16" s="21">
        <v>7.2744856027603694E-2</v>
      </c>
      <c r="AA16" s="21">
        <v>0.12950346268723101</v>
      </c>
      <c r="AB16" s="21">
        <v>0.106994886611603</v>
      </c>
      <c r="AC16" s="21">
        <v>9.4041603436326199E-2</v>
      </c>
      <c r="AD16" s="21">
        <v>0.13410561719832001</v>
      </c>
      <c r="AE16" s="21"/>
      <c r="AF16" s="21">
        <v>0.16454239230711401</v>
      </c>
      <c r="AG16" s="21">
        <v>0.11475001063945001</v>
      </c>
      <c r="AH16" s="21">
        <v>0.110925505484853</v>
      </c>
      <c r="AI16" s="21"/>
      <c r="AJ16" s="21">
        <v>0.182766544927605</v>
      </c>
      <c r="AK16" s="21">
        <v>0.131938409129323</v>
      </c>
      <c r="AL16" s="21">
        <v>9.3258283554582197E-2</v>
      </c>
      <c r="AM16" s="21">
        <v>0.100799166270614</v>
      </c>
      <c r="AN16" s="21">
        <v>8.6093414879897995E-2</v>
      </c>
      <c r="AO16" s="21"/>
      <c r="AP16" s="21">
        <v>0.21843916911492001</v>
      </c>
      <c r="AQ16" s="21">
        <v>0.116173944439723</v>
      </c>
      <c r="AR16" s="21">
        <v>9.0685923119295797E-2</v>
      </c>
      <c r="AS16" s="21">
        <v>0.16037069828557901</v>
      </c>
      <c r="AT16" s="21">
        <v>0.123553047455441</v>
      </c>
      <c r="AU16" s="21"/>
      <c r="AV16" s="21" t="s">
        <v>84</v>
      </c>
      <c r="AW16" s="21">
        <v>0.137852141471901</v>
      </c>
      <c r="AX16" s="21">
        <v>0.114421426756459</v>
      </c>
      <c r="AY16" s="21">
        <v>0.17597034177561899</v>
      </c>
      <c r="AZ16" s="21">
        <v>8.0561923482065298E-2</v>
      </c>
      <c r="BA16" s="21"/>
      <c r="BB16" s="21">
        <v>8.3064701304267005E-2</v>
      </c>
      <c r="BC16" s="21">
        <v>0.20357900307773</v>
      </c>
      <c r="BD16" s="21">
        <v>0.19727634517531301</v>
      </c>
      <c r="BE16" s="21"/>
      <c r="BF16" s="21">
        <v>0.15467639158753799</v>
      </c>
    </row>
    <row r="17" spans="2:58" x14ac:dyDescent="0.35">
      <c r="B17" s="15" t="s">
        <v>112</v>
      </c>
      <c r="C17" s="22">
        <v>0.46269271898317699</v>
      </c>
      <c r="D17" s="22">
        <v>0.43193052763015599</v>
      </c>
      <c r="E17" s="22">
        <v>0.49221655894551097</v>
      </c>
      <c r="F17" s="22"/>
      <c r="G17" s="22">
        <v>0.45984064442178502</v>
      </c>
      <c r="H17" s="22">
        <v>0.452065217139826</v>
      </c>
      <c r="I17" s="22">
        <v>0.49358259906527202</v>
      </c>
      <c r="J17" s="22">
        <v>0.45799092015320902</v>
      </c>
      <c r="K17" s="22">
        <v>0.46449610271334602</v>
      </c>
      <c r="L17" s="22">
        <v>0.45074445957826298</v>
      </c>
      <c r="M17" s="22"/>
      <c r="N17" s="22">
        <v>0.47143320540555</v>
      </c>
      <c r="O17" s="22">
        <v>0.46675113194715201</v>
      </c>
      <c r="P17" s="22">
        <v>0.474809881014021</v>
      </c>
      <c r="Q17" s="22">
        <v>0.44101015853898801</v>
      </c>
      <c r="R17" s="22"/>
      <c r="S17" s="22">
        <v>0.37853943852227201</v>
      </c>
      <c r="T17" s="22">
        <v>0.47234465594529101</v>
      </c>
      <c r="U17" s="22">
        <v>0.40584734749397999</v>
      </c>
      <c r="V17" s="22">
        <v>0.38167076650506798</v>
      </c>
      <c r="W17" s="22">
        <v>0.45634585864195198</v>
      </c>
      <c r="X17" s="22">
        <v>0.50562099999892196</v>
      </c>
      <c r="Y17" s="22">
        <v>0.431587568238403</v>
      </c>
      <c r="Z17" s="22">
        <v>0.668200274371055</v>
      </c>
      <c r="AA17" s="22">
        <v>0.48204380634923599</v>
      </c>
      <c r="AB17" s="22">
        <v>0.54302755064774699</v>
      </c>
      <c r="AC17" s="22">
        <v>0.52945905908339497</v>
      </c>
      <c r="AD17" s="22">
        <v>0.482031027980522</v>
      </c>
      <c r="AE17" s="22"/>
      <c r="AF17" s="22">
        <v>0.36046731341318899</v>
      </c>
      <c r="AG17" s="22">
        <v>0.54138988212092798</v>
      </c>
      <c r="AH17" s="22">
        <v>0.48231641800443498</v>
      </c>
      <c r="AI17" s="22"/>
      <c r="AJ17" s="22">
        <v>0.27648062892386399</v>
      </c>
      <c r="AK17" s="22">
        <v>0.55378192650068803</v>
      </c>
      <c r="AL17" s="22">
        <v>0.55997245403114104</v>
      </c>
      <c r="AM17" s="22">
        <v>0.56789072655218997</v>
      </c>
      <c r="AN17" s="22">
        <v>0.54073825958711197</v>
      </c>
      <c r="AO17" s="22"/>
      <c r="AP17" s="22">
        <v>0.14675914902336901</v>
      </c>
      <c r="AQ17" s="22">
        <v>0.58886401874158201</v>
      </c>
      <c r="AR17" s="22">
        <v>0.56481082464447796</v>
      </c>
      <c r="AS17" s="22">
        <v>0.37638404422459998</v>
      </c>
      <c r="AT17" s="22">
        <v>0.39055295446847699</v>
      </c>
      <c r="AU17" s="22"/>
      <c r="AV17" s="22" t="s">
        <v>84</v>
      </c>
      <c r="AW17" s="22">
        <v>0.46256388335599902</v>
      </c>
      <c r="AX17" s="22">
        <v>0.490277956799687</v>
      </c>
      <c r="AY17" s="22">
        <v>0.42205588821800499</v>
      </c>
      <c r="AZ17" s="22">
        <v>0.71384103404490296</v>
      </c>
      <c r="BA17" s="22"/>
      <c r="BB17" s="22">
        <v>0.62838198469068496</v>
      </c>
      <c r="BC17" s="22">
        <v>0.23019359769616701</v>
      </c>
      <c r="BD17" s="22">
        <v>0.28006813570007999</v>
      </c>
      <c r="BE17" s="22"/>
      <c r="BF17" s="22">
        <v>0.39457302482436002</v>
      </c>
    </row>
    <row r="18" spans="2:58" x14ac:dyDescent="0.35">
      <c r="B18" s="16"/>
    </row>
    <row r="19" spans="2:58" x14ac:dyDescent="0.35">
      <c r="B19" t="s">
        <v>80</v>
      </c>
    </row>
    <row r="20" spans="2:58" x14ac:dyDescent="0.35">
      <c r="B20" t="s">
        <v>81</v>
      </c>
    </row>
    <row r="22" spans="2:58" x14ac:dyDescent="0.35">
      <c r="B22" s="8" t="str">
        <f>HYPERLINK("#'Contents'!A1", "Return to Contents")</f>
        <v>Return to Contents</v>
      </c>
    </row>
  </sheetData>
  <mergeCells count="11">
    <mergeCell ref="BF5"/>
    <mergeCell ref="D5:E5"/>
    <mergeCell ref="G5:L5"/>
    <mergeCell ref="N5:Q5"/>
    <mergeCell ref="S5:AD5"/>
    <mergeCell ref="AF5:AH5"/>
    <mergeCell ref="D2:AX2"/>
    <mergeCell ref="AJ5:AN5"/>
    <mergeCell ref="AP5:AT5"/>
    <mergeCell ref="AV5:AZ5"/>
    <mergeCell ref="BB5:BD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111</vt:i4>
      </vt:variant>
    </vt:vector>
  </HeadingPairs>
  <TitlesOfParts>
    <vt:vector size="111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  <vt:lpstr>Table 88</vt:lpstr>
      <vt:lpstr>Table 89</vt:lpstr>
      <vt:lpstr>Table 90</vt:lpstr>
      <vt:lpstr>Table 91</vt:lpstr>
      <vt:lpstr>Table 92</vt:lpstr>
      <vt:lpstr>Table 93</vt:lpstr>
      <vt:lpstr>Table 94</vt:lpstr>
      <vt:lpstr>Table 95</vt:lpstr>
      <vt:lpstr>Table 96</vt:lpstr>
      <vt:lpstr>Table 97</vt:lpstr>
      <vt:lpstr>Table 98</vt:lpstr>
      <vt:lpstr>Table 99</vt:lpstr>
      <vt:lpstr>Table 100</vt:lpstr>
      <vt:lpstr>Table 101</vt:lpstr>
      <vt:lpstr>Table 102</vt:lpstr>
      <vt:lpstr>Table 103</vt:lpstr>
      <vt:lpstr>Table 104</vt:lpstr>
      <vt:lpstr>Table 105</vt:lpstr>
      <vt:lpstr>Table 106</vt:lpstr>
      <vt:lpstr>Table 107</vt:lpstr>
      <vt:lpstr>Table 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JulesWalkden</dc:creator>
  <cp:lastModifiedBy>Ben Murphy</cp:lastModifiedBy>
  <dcterms:created xsi:type="dcterms:W3CDTF">2024-06-17T11:39:29Z</dcterms:created>
  <dcterms:modified xsi:type="dcterms:W3CDTF">2024-06-24T16:13:58Z</dcterms:modified>
</cp:coreProperties>
</file>