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bened\Public First Dropbox\Policy and Research Team\Polling\Client Tables\Phoenix Great Retirement\UK\Booster\"/>
    </mc:Choice>
  </mc:AlternateContent>
  <xr:revisionPtr revIDLastSave="0" documentId="13_ncr:1_{72DBA16E-D84C-4460-A380-AA38DBBA0A27}" xr6:coauthVersionLast="47" xr6:coauthVersionMax="47" xr10:uidLastSave="{00000000-0000-0000-0000-000000000000}"/>
  <bookViews>
    <workbookView xWindow="-110" yWindow="-110" windowWidth="19420" windowHeight="10300" firstSheet="1" activeTab="1" xr2:uid="{00000000-000D-0000-FFFF-FFFF00000000}"/>
  </bookViews>
  <sheets>
    <sheet name="Cover Sheet" sheetId="1" r:id="rId1"/>
    <sheet name="Contents" sheetId="2" r:id="rId2"/>
    <sheet name="Table 1" sheetId="4" r:id="rId3"/>
    <sheet name="Table 2" sheetId="5" r:id="rId4"/>
    <sheet name="Table 3" sheetId="6" r:id="rId5"/>
    <sheet name="Table 4" sheetId="7" r:id="rId6"/>
    <sheet name="Table 5" sheetId="8" r:id="rId7"/>
    <sheet name="Table 6" sheetId="9" r:id="rId8"/>
    <sheet name="Table 7" sheetId="10"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6" sheetId="49" r:id="rId47"/>
    <sheet name="Table 47" sheetId="50" r:id="rId48"/>
    <sheet name="Table 48" sheetId="51" r:id="rId49"/>
    <sheet name="Table 49" sheetId="52" r:id="rId50"/>
    <sheet name="Table 50" sheetId="53" r:id="rId51"/>
    <sheet name="Table 51" sheetId="54" r:id="rId52"/>
    <sheet name="Table 52" sheetId="55" r:id="rId53"/>
    <sheet name="Table 53" sheetId="56" r:id="rId54"/>
    <sheet name="Table 54" sheetId="57" r:id="rId55"/>
    <sheet name="Table 55" sheetId="58" r:id="rId56"/>
    <sheet name="Table 56" sheetId="59" r:id="rId57"/>
    <sheet name="Table 57" sheetId="60" r:id="rId58"/>
    <sheet name="Table 58" sheetId="61" r:id="rId59"/>
    <sheet name="Table 59" sheetId="62" r:id="rId60"/>
    <sheet name="Table 60" sheetId="63" r:id="rId61"/>
    <sheet name="Table 61" sheetId="64" r:id="rId62"/>
    <sheet name="Table 62" sheetId="65" r:id="rId63"/>
    <sheet name="Table 63" sheetId="66" r:id="rId64"/>
    <sheet name="Table 64" sheetId="67" r:id="rId65"/>
    <sheet name="Table 65" sheetId="68" r:id="rId66"/>
    <sheet name="Table 66" sheetId="69" r:id="rId67"/>
    <sheet name="Table 67" sheetId="70" r:id="rId68"/>
    <sheet name="Table 68" sheetId="71" r:id="rId69"/>
    <sheet name="Table 69" sheetId="72" r:id="rId70"/>
    <sheet name="Table 70" sheetId="73" r:id="rId71"/>
    <sheet name="Table 71" sheetId="74" r:id="rId72"/>
    <sheet name="Table 72" sheetId="75" r:id="rId73"/>
    <sheet name="Table 73" sheetId="76" r:id="rId74"/>
    <sheet name="Table 74" sheetId="77" r:id="rId75"/>
    <sheet name="Table 75" sheetId="78" r:id="rId76"/>
    <sheet name="Table 76" sheetId="79" r:id="rId77"/>
    <sheet name="Table 77" sheetId="80" r:id="rId78"/>
    <sheet name="Table 78" sheetId="81" r:id="rId7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76" l="1"/>
  <c r="D16" i="81"/>
  <c r="E16" i="81"/>
  <c r="G16" i="81"/>
  <c r="H16" i="81"/>
  <c r="J16" i="81"/>
  <c r="K16" i="81"/>
  <c r="L16" i="81"/>
  <c r="M16" i="81"/>
  <c r="O16" i="81"/>
  <c r="P16" i="81"/>
  <c r="Q16" i="81"/>
  <c r="R16" i="81"/>
  <c r="S16" i="81"/>
  <c r="T16" i="81"/>
  <c r="U16" i="81"/>
  <c r="V16" i="81"/>
  <c r="W16" i="81"/>
  <c r="X16" i="81"/>
  <c r="Y16" i="81"/>
  <c r="Z16" i="81"/>
  <c r="AB16" i="81"/>
  <c r="AC16" i="81"/>
  <c r="AD16" i="81"/>
  <c r="AE16" i="81"/>
  <c r="AG16" i="81"/>
  <c r="AH16" i="81"/>
  <c r="AI16" i="81"/>
  <c r="AJ16" i="81"/>
  <c r="AL16" i="81"/>
  <c r="AM16" i="81"/>
  <c r="AN16" i="81"/>
  <c r="AP16" i="81"/>
  <c r="AQ16" i="81"/>
  <c r="AR16" i="81"/>
  <c r="AS16" i="81"/>
  <c r="AT16" i="81"/>
  <c r="AV16" i="81"/>
  <c r="AW16" i="81"/>
  <c r="AX16" i="81"/>
  <c r="AY16" i="81"/>
  <c r="AZ16" i="81"/>
  <c r="BA16" i="81"/>
  <c r="BB16" i="81"/>
  <c r="BD16" i="81"/>
  <c r="BE16" i="81"/>
  <c r="BF16" i="81"/>
  <c r="BG16" i="81"/>
  <c r="BH16" i="81"/>
  <c r="BI16" i="81"/>
  <c r="BK16" i="81"/>
  <c r="BL16" i="81"/>
  <c r="BM16" i="81"/>
  <c r="BN16" i="81"/>
  <c r="BO16" i="81"/>
  <c r="BP16" i="81"/>
  <c r="BR16" i="81"/>
  <c r="BS16" i="81"/>
  <c r="BU16" i="81"/>
  <c r="BV16" i="81"/>
  <c r="BX16" i="81"/>
  <c r="BY16" i="81"/>
  <c r="C16" i="81"/>
  <c r="B21" i="81"/>
  <c r="B21" i="80"/>
  <c r="B21" i="79"/>
  <c r="B21" i="78"/>
  <c r="B21" i="77"/>
  <c r="B22" i="76"/>
  <c r="B16" i="75"/>
  <c r="B15" i="74"/>
  <c r="B15" i="73"/>
  <c r="B21" i="72"/>
  <c r="B21" i="71"/>
  <c r="B21" i="70"/>
  <c r="B21" i="69"/>
  <c r="B21" i="68"/>
  <c r="B21" i="67"/>
  <c r="B22" i="66"/>
  <c r="B22" i="65"/>
  <c r="B15" i="64"/>
  <c r="B26" i="63"/>
  <c r="B15" i="62"/>
  <c r="B19" i="61"/>
  <c r="B18" i="60"/>
  <c r="B20" i="59"/>
  <c r="B16" i="58"/>
  <c r="B21" i="57"/>
  <c r="B22" i="56"/>
  <c r="B14" i="55"/>
  <c r="B15" i="54"/>
  <c r="B21" i="53"/>
  <c r="B21" i="52"/>
  <c r="B21" i="51"/>
  <c r="B21" i="50"/>
  <c r="B22" i="49"/>
  <c r="B15" i="47"/>
  <c r="B18" i="46"/>
  <c r="B15" i="45"/>
  <c r="B20" i="44"/>
  <c r="B19" i="43"/>
  <c r="B15" i="42"/>
  <c r="B18" i="41"/>
  <c r="B15" i="40"/>
  <c r="B15" i="39"/>
  <c r="B15" i="38"/>
  <c r="B15" i="37"/>
  <c r="B15" i="36"/>
  <c r="B15" i="35"/>
  <c r="B16" i="34"/>
  <c r="B15" i="33"/>
  <c r="B21" i="32"/>
  <c r="B21" i="31"/>
  <c r="B21" i="30"/>
  <c r="B21" i="29"/>
  <c r="B21" i="28"/>
  <c r="B21" i="27"/>
  <c r="B21" i="26"/>
  <c r="B21" i="25"/>
  <c r="B21" i="24"/>
  <c r="B22" i="23"/>
  <c r="B22" i="22"/>
  <c r="B17" i="21"/>
  <c r="B15" i="20"/>
  <c r="B28" i="19"/>
  <c r="B28" i="18"/>
  <c r="B20" i="17"/>
  <c r="B17" i="16"/>
  <c r="B15" i="15"/>
  <c r="B16" i="14"/>
  <c r="B25" i="13"/>
  <c r="B27" i="12"/>
  <c r="B15" i="11"/>
  <c r="B16" i="10"/>
  <c r="B15" i="9"/>
  <c r="B14" i="8"/>
  <c r="B21" i="7"/>
  <c r="B23" i="6"/>
  <c r="B21" i="5"/>
  <c r="B18" i="4"/>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D53" i="2"/>
  <c r="E52" i="2"/>
  <c r="D52" i="2"/>
  <c r="E51" i="2"/>
  <c r="D51" i="2"/>
  <c r="E50" i="2"/>
  <c r="D50" i="2"/>
  <c r="E49" i="2"/>
  <c r="D49" i="2"/>
  <c r="E48" i="2"/>
  <c r="D48" i="2"/>
  <c r="E47"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<sst xmlns="http://schemas.openxmlformats.org/spreadsheetml/2006/main" count="7473" uniqueCount="398">
  <si>
    <t>Public First Poll for Phoenix (UK) Booster</t>
  </si>
  <si>
    <t>Fieldwork:</t>
  </si>
  <si>
    <t>13th Oct - 20th Oct 2022</t>
  </si>
  <si>
    <t xml:space="preserve">Interview Method: </t>
  </si>
  <si>
    <t>Online Survey</t>
  </si>
  <si>
    <t>Population represented:</t>
  </si>
  <si>
    <t>UK 50-64 year olds who are not in work</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</si>
  <si>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</si>
  <si>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</si>
  <si>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</si>
  <si>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</si>
  <si>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</si>
  <si>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</si>
  <si>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</si>
  <si>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</si>
  <si>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</si>
  <si>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</si>
  <si>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</si>
  <si>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</si>
  <si>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</si>
  <si>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50-54</t>
  </si>
  <si>
    <t>55-64</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</si>
  <si>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</si>
  <si>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</si>
  <si>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</si>
  <si>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</si>
  <si>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</si>
  <si>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</si>
  <si>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</si>
  <si>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</si>
  <si>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</si>
  <si>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</si>
  <si>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</si>
  <si>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</si>
  <si>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</si>
  <si>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</si>
  <si>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</si>
  <si>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</si>
  <si>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Less than £20,000</t>
  </si>
  <si>
    <t>£20,000 - £40,000</t>
  </si>
  <si>
    <t>£40,000 - £60,000</t>
  </si>
  <si>
    <t>More than £60,000</t>
  </si>
  <si>
    <t>Secondary education (GCSE/BTEC/A-Levels) or equivalent</t>
  </si>
  <si>
    <t>University Undergraduate Degree (BA/BSc) or equivalent</t>
  </si>
  <si>
    <t>University Postgraduate Degree (MA/MSc/MPhil) or equivalent</t>
  </si>
  <si>
    <t>Doctorate (PhD/DPHil) or equivalent</t>
  </si>
  <si>
    <t>Leave</t>
  </si>
  <si>
    <t>Remain</t>
  </si>
  <si>
    <t>I did not vote</t>
  </si>
  <si>
    <t>Conservative</t>
  </si>
  <si>
    <t>Labour</t>
  </si>
  <si>
    <t>Liberal Democrat</t>
  </si>
  <si>
    <t>The Brexit Party</t>
  </si>
  <si>
    <t>Retired on a state pension only</t>
  </si>
  <si>
    <t>Retired with a state and private pension</t>
  </si>
  <si>
    <t>Temporarily unemployed</t>
  </si>
  <si>
    <t>Not working and not seeking work</t>
  </si>
  <si>
    <t>Sick or unable to work</t>
  </si>
  <si>
    <t>Full time carer</t>
  </si>
  <si>
    <t>Owned outright</t>
  </si>
  <si>
    <t>Owned with a mortgage or loan</t>
  </si>
  <si>
    <t>Rented from the council</t>
  </si>
  <si>
    <t>Rented from a housing association</t>
  </si>
  <si>
    <t>Privately rented</t>
  </si>
  <si>
    <t>Rent free</t>
  </si>
  <si>
    <t>Urban/City Centre</t>
  </si>
  <si>
    <t>Suburbs</t>
  </si>
  <si>
    <t>Large Town</t>
  </si>
  <si>
    <t>Small Town</t>
  </si>
  <si>
    <t>Village</t>
  </si>
  <si>
    <t>Rural Area</t>
  </si>
  <si>
    <t>Have children</t>
  </si>
  <si>
    <t>No children</t>
  </si>
  <si>
    <t>Have grandchildren</t>
  </si>
  <si>
    <t>No grandchildren</t>
  </si>
  <si>
    <t>Have long-term health condition</t>
  </si>
  <si>
    <t>No long-term health condition</t>
  </si>
  <si>
    <t>Gender</t>
  </si>
  <si>
    <t>Age Group</t>
  </si>
  <si>
    <t>Social Grade</t>
  </si>
  <si>
    <t>Region</t>
  </si>
  <si>
    <t>Grouped Income</t>
  </si>
  <si>
    <t>Education</t>
  </si>
  <si>
    <t>EU 2016 Vote</t>
  </si>
  <si>
    <t>2019</t>
  </si>
  <si>
    <t>Work Status</t>
  </si>
  <si>
    <t>Tenure</t>
  </si>
  <si>
    <t>Area</t>
  </si>
  <si>
    <t>Children?</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</si>
  <si>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</si>
  <si>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</si>
  <si>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</si>
  <si>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</si>
  <si>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</si>
  <si>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</si>
  <si>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</si>
  <si>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</si>
  <si>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</si>
  <si>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</si>
  <si>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13th Oct - 20th Oct 2022</t>
  </si>
  <si>
    <t>Data unweighted</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</si>
  <si>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</si>
  <si>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</si>
  <si>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</si>
  <si>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</si>
  <si>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</si>
  <si>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</si>
  <si>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</si>
  <si>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</si>
  <si>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</si>
  <si>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Reducing my energy use</t>
  </si>
  <si>
    <t>Spending less money on luxuries</t>
  </si>
  <si>
    <t>Shopping at cheaper stores</t>
  </si>
  <si>
    <t>Spending less money on hobbies or leisure activities</t>
  </si>
  <si>
    <t>Taking fewer holidays / travelling less</t>
  </si>
  <si>
    <t>Reducing the amount I drive</t>
  </si>
  <si>
    <t>Spending less money when seeing friends or family</t>
  </si>
  <si>
    <t>Trying to find new ways to make money</t>
  </si>
  <si>
    <t>Cancelling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</si>
  <si>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</si>
  <si>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</si>
  <si>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</si>
  <si>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</si>
  <si>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</si>
  <si>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</si>
  <si>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</si>
  <si>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</si>
  <si>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</si>
  <si>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</si>
  <si>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Yes</t>
  </si>
  <si>
    <t>No</t>
  </si>
  <si>
    <t>0</t>
  </si>
  <si>
    <t>*</t>
  </si>
  <si>
    <t xml:space="preserve"> You said you are not currently working. Have you ever worked previously?</t>
  </si>
  <si>
    <t>Don't know</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</si>
  <si>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</si>
  <si>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</si>
  <si>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</si>
  <si>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</si>
  <si>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66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</si>
  <si>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</si>
  <si>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</si>
  <si>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</si>
  <si>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did not want to continue working</t>
  </si>
  <si>
    <t>I was unable to return to work due to a long-term health condition (including mental health conditions)</t>
  </si>
  <si>
    <t>I had other family or caring responsibilities that required more of my time</t>
  </si>
  <si>
    <t>I no longer found my job fulfilling</t>
  </si>
  <si>
    <t>I wanted to follow my passions before I get too old (hobbies, travel etc)</t>
  </si>
  <si>
    <t>I did not need to continue working as I have alternative sources of income</t>
  </si>
  <si>
    <t>I found the work too physically demanding / tiring</t>
  </si>
  <si>
    <t>I reached retirement age and decided to retire</t>
  </si>
  <si>
    <t>I wanted to reduce my hours, but this wasn’t possible</t>
  </si>
  <si>
    <t>The effects of taxes and welfare meant I wasn’t making enough money to be worth carrying on</t>
  </si>
  <si>
    <t>I could not keep up with new systems or technologies at work</t>
  </si>
  <si>
    <t>I was not offered training to support my development</t>
  </si>
  <si>
    <t>I am in formal education (such as school, university, or a training course)</t>
  </si>
  <si>
    <t>Other (Please specify)</t>
  </si>
  <si>
    <t>Which, if any, of the following explain why you left the workforce ?Please select all that apply.</t>
  </si>
  <si>
    <t>And which of those same reasons would you say were the main reasons why you left the workforce?Please select up to three</t>
  </si>
  <si>
    <t>BASE: Left the workforce early</t>
  </si>
  <si>
    <t>Private or workplace pension (paid by a pension fund, usually organised by your employer)</t>
  </si>
  <si>
    <t>State or public pension (paid by the government as a benefit)</t>
  </si>
  <si>
    <t>Which of the following do you currently have access to?Please select all that apply.</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</si>
  <si>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</si>
  <si>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&lt;strong&gt;Defined contribution pension&lt;/strong&gt; - Money is paid in by you or your employer over time and is invested by the pension provider. The size of your pension pot at retirement depends on how much was paid in.</t>
  </si>
  <si>
    <t>You said you have access to a private pension. Which of the following describes the pension you have access to?If you have access to both types of pensions, please select both options.</t>
  </si>
  <si>
    <t>Yes - in full</t>
  </si>
  <si>
    <t>Yes - at a reduced rate</t>
  </si>
  <si>
    <t>Yes - as a lump sum</t>
  </si>
  <si>
    <t>Were you able to receive some or all of your private pension early? Please select all that apply.</t>
  </si>
  <si>
    <t>Using the pension scheme or schemes that I have access to</t>
  </si>
  <si>
    <t>Using my personal savings</t>
  </si>
  <si>
    <t>Financial support from friends and family</t>
  </si>
  <si>
    <t>Alternative sources of income (such as rental income, or shares in businesses)</t>
  </si>
  <si>
    <t>By being in part-time or informal employment</t>
  </si>
  <si>
    <t>By running a small business (such as a B&amp;B or online shop)</t>
  </si>
  <si>
    <t>How do you currently support yourself now that you have left the workforce?Please select all that apply.</t>
  </si>
  <si>
    <t>My co-workers</t>
  </si>
  <si>
    <t>Getting out of the house and meeting people</t>
  </si>
  <si>
    <t>The levels of pay</t>
  </si>
  <si>
    <t>The clients / customers I interacted with</t>
  </si>
  <si>
    <t>How mentally challenging the work I did was</t>
  </si>
  <si>
    <t>The number of hours I worked</t>
  </si>
  <si>
    <t>The company I worked for</t>
  </si>
  <si>
    <t>The work-life balance</t>
  </si>
  <si>
    <t>N/A - I didn’t like anything about my most recent job</t>
  </si>
  <si>
    <t>The ability to work remotely</t>
  </si>
  <si>
    <t>How physically challenging the work I did was</t>
  </si>
  <si>
    <t>Other job benefits (such as private healthcare, or a company car)</t>
  </si>
  <si>
    <t>My commute</t>
  </si>
  <si>
    <t>The quality of training</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</si>
  <si>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</si>
  <si>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</si>
  <si>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</si>
  <si>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</si>
  <si>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</si>
  <si>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</si>
  <si>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</si>
  <si>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</si>
  <si>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</si>
  <si>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</si>
  <si>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Don’t Know</t>
  </si>
  <si>
    <t xml:space="preserve"> You said you plan to return to work in the future. Which of the following comes closest to your view?</t>
  </si>
  <si>
    <t>The rising cost of living is putting pressure on my income</t>
  </si>
  <si>
    <t>I am bored and want something to do</t>
  </si>
  <si>
    <t>I cannot support myself with my pension</t>
  </si>
  <si>
    <t>For social reasons e.g. to meet new people / make friends</t>
  </si>
  <si>
    <t>My family or friends need financial support that I can only provide with a job</t>
  </si>
  <si>
    <t>I want to find a way to give back to society</t>
  </si>
  <si>
    <t>I do not find being retired fulfilling</t>
  </si>
  <si>
    <t>A good job opportunity has come along</t>
  </si>
  <si>
    <t>You said you plan to return to work in the future. Which of the following, if any, explain why this is?Please select all that apply.</t>
  </si>
  <si>
    <t xml:space="preserve"> “I felt valued at work”</t>
  </si>
  <si>
    <t xml:space="preserve"> “My colleagues were too concerned with office politics”</t>
  </si>
  <si>
    <t xml:space="preserve"> “My job became too demanding”</t>
  </si>
  <si>
    <t xml:space="preserve"> “I just didn’t feel bothered anymore”</t>
  </si>
  <si>
    <t xml:space="preserve"> “I would have liked to reduce my hours, but this wasn’t possible”</t>
  </si>
  <si>
    <t xml:space="preserve"> “My job did not give me adequate training as I got older”</t>
  </si>
  <si>
    <t xml:space="preserve"> “Before leaving the workforce, I began to feel like I was ‘in the way’ at work”</t>
  </si>
  <si>
    <t xml:space="preserve"> “My job wanted me to do too much training as I got older”</t>
  </si>
  <si>
    <t xml:space="preserve"> “People at work looked down on me because of my age”</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</si>
  <si>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</si>
  <si>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</si>
  <si>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</si>
  <si>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</si>
  <si>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</si>
  <si>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</si>
  <si>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</si>
  <si>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</si>
  <si>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</si>
  <si>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</si>
  <si>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</si>
  <si>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</si>
  <si>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</si>
  <si>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</si>
  <si>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</si>
  <si>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</si>
  <si>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</si>
  <si>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</si>
  <si>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</si>
  <si>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</si>
  <si>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made me reconsider my priorities in life</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</si>
  <si>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</si>
  <si>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</si>
  <si>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realise I don’t spend enough time with my friends or family</t>
  </si>
  <si>
    <t xml:space="preserve"> The coronavirus pandemic made me realise I spent too much time at work</t>
  </si>
  <si>
    <t xml:space="preserve"> The coronavirus pandemic made me realise I do not enjoy my job</t>
  </si>
  <si>
    <t>This is true for me</t>
  </si>
  <si>
    <t>This is not true for me</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</si>
  <si>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</si>
  <si>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</si>
  <si>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</si>
  <si>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</si>
  <si>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realise I don’t spend enough time with my friends or family</t>
  </si>
  <si>
    <t>Which of the following are true or untrue for you?: The coronavirus pandemic made me realise I spent too much time at work</t>
  </si>
  <si>
    <t>Which of the following are true or untrue for you?: The coronavirus pandemic made me realise I do not enjoy my job</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</si>
  <si>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</si>
  <si>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</si>
  <si>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</si>
  <si>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</si>
  <si>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</si>
  <si>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</si>
  <si>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</si>
  <si>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Spouse or Partner</t>
  </si>
  <si>
    <t>Parent or Parents</t>
  </si>
  <si>
    <t>Child or Children</t>
  </si>
  <si>
    <t>Grandchild or Grandchildren</t>
  </si>
  <si>
    <t>Relative of a spouse or partner</t>
  </si>
  <si>
    <t>Other close relative (such as an uncle, aunt, or cousin)</t>
  </si>
  <si>
    <t>You said you currently care for another person or for several people. How would you best describe their relationship to you?Please select all that apply.</t>
  </si>
  <si>
    <t>BASE: Plan to return to work in the future</t>
  </si>
  <si>
    <t>My children cannot afford formal childcare</t>
  </si>
  <si>
    <t>I am the primary carer or guardian for my grandchildren</t>
  </si>
  <si>
    <t>I enjoy spending time with my grandchildren and would do it regardless</t>
  </si>
  <si>
    <t>My grandchildren like to spend time with me</t>
  </si>
  <si>
    <t>My children do not have the time to look after my grandchildren themselves</t>
  </si>
  <si>
    <t>My children have unreliable schedules that mean they often do not know when they will be unable to care for my grandchildren</t>
  </si>
  <si>
    <t>It is practical e.g. I live nearby</t>
  </si>
  <si>
    <t>You said you care for your grandchildren. Why is this?Please select all that apply.</t>
  </si>
  <si>
    <t>BASE: Care for another person</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</si>
  <si>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</si>
  <si>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</si>
  <si>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</si>
  <si>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</si>
  <si>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</si>
  <si>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</si>
  <si>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</si>
  <si>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</si>
  <si>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BASE: Care for grandchildren</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</si>
  <si>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</si>
  <si>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</si>
  <si>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</si>
  <si>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</si>
  <si>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</si>
  <si>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</si>
  <si>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</si>
  <si>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</si>
  <si>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</si>
  <si>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</si>
  <si>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</si>
  <si>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</si>
  <si>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</si>
  <si>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</si>
  <si>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</si>
  <si>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</si>
  <si>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</si>
  <si>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</si>
  <si>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</si>
  <si>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</si>
  <si>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</si>
  <si>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</si>
  <si>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</si>
  <si>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BASE: Do not care for another person</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</si>
  <si>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</si>
  <si>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</si>
  <si>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It has affected my mental health</t>
  </si>
  <si>
    <t>It has led to me suffering from additional health concerns that were not there before</t>
  </si>
  <si>
    <t>It has made me more confined to my house</t>
  </si>
  <si>
    <t>It has impacted my ability to travel</t>
  </si>
  <si>
    <t>It has made it more difficult for me to see my friends and family</t>
  </si>
  <si>
    <t>It was one of the reasons I stopped working</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</si>
  <si>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</si>
  <si>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</si>
  <si>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</si>
  <si>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</si>
  <si>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</si>
  <si>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</si>
  <si>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</si>
  <si>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</si>
  <si>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</si>
  <si>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</si>
  <si>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</si>
  <si>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</si>
  <si>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</si>
  <si>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</si>
  <si>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</si>
  <si>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</si>
  <si>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Living costs rising unexpectedly</t>
  </si>
  <si>
    <t>If I was able to work from home some or all of the time</t>
  </si>
  <si>
    <t>If I was feeling lonely</t>
  </si>
  <si>
    <t>If I was offered more generous pay</t>
  </si>
  <si>
    <t>If I was offered more flexible hours to fit work around my other responsibilities</t>
  </si>
  <si>
    <t>If my physical or mental health improved</t>
  </si>
  <si>
    <t>If my workload was reduced</t>
  </si>
  <si>
    <t>If I was offered training to help retrain into a different job or sector</t>
  </si>
  <si>
    <t>If I was offered greater levels of support for my health needs</t>
  </si>
  <si>
    <t>If I was unable to continue one or more of my hobbies</t>
  </si>
  <si>
    <t>If I was offered training to help me get to grips with new systems and technologies</t>
  </si>
  <si>
    <t>Which, if any, of the following would make you consider returning to work in the future?Please select all that apply.</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</si>
  <si>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</si>
  <si>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</si>
  <si>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</si>
  <si>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</si>
  <si>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Allowing people to work from home or remotely</t>
  </si>
  <si>
    <t>More effort to protect the mental health of employees</t>
  </si>
  <si>
    <t>More training to provide people with new skills that enable them to begin new careers</t>
  </si>
  <si>
    <t>Training on new technologies and systems that may have been introduced</t>
  </si>
  <si>
    <t>More effort to protect the physical health of employees</t>
  </si>
  <si>
    <t>Pay levels which take into account caring responsibilities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</si>
  <si>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</si>
  <si>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</si>
  <si>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</si>
  <si>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Older workers are left behind by employers</t>
  </si>
  <si>
    <t xml:space="preserve"> Retired people would struggle to return to work as working methods and practices will have moved on significantly from when they were last in work</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</si>
  <si>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</si>
  <si>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</si>
  <si>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</si>
  <si>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</si>
  <si>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</si>
  <si>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</si>
  <si>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</si>
  <si>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</si>
  <si>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</si>
  <si>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</si>
  <si>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</si>
  <si>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</si>
  <si>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</si>
  <si>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</si>
  <si>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</si>
  <si>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</si>
  <si>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</si>
  <si>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</si>
  <si>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The retirement age should not be raised over time, and should stay the same for everyone</t>
  </si>
  <si>
    <t xml:space="preserve"> Pensions were more generous in the past than they are now</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</si>
  <si>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</si>
  <si>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</si>
  <si>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</si>
  <si>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</si>
  <si>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</si>
  <si>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</si>
  <si>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</si>
  <si>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</si>
  <si>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BASE: Not in the workforce</t>
  </si>
  <si>
    <t>BASE: Not in the workforce and have worked previously</t>
  </si>
  <si>
    <t>BASE: Have a long-term health condition</t>
  </si>
  <si>
    <t>BASE: Found it difficult to access treatment since coronavirus pandemic</t>
  </si>
  <si>
    <t>BASE: Do not want to return to work</t>
  </si>
  <si>
    <t>BASE: Do not think there is sufficient support for people who want to return 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</si>
</sst>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B1" workbookViewId="0"/>
  </sheetViews>
  <sheetFormatPr defaultColWidth="10.81640625" defaultRowHeight="14.5" x14ac:dyDescent="0.35"/>
  <sheetData>
    <row r="7" spans="6:12" ht="40" customHeight="1" x14ac:dyDescent="0.35">
      <c r="F7" s="22" t="s">
        <v>0</v>
      </c>
      <c r="G7" s="23"/>
      <c r="H7" s="23"/>
      <c r="I7" s="23"/>
      <c r="J7" s="23"/>
      <c r="K7" s="23"/>
      <c r="L7" s="23"/>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473</v>
      </c>
    </row>
    <row r="14" spans="6:12" ht="18.5" x14ac:dyDescent="0.45">
      <c r="F14" s="2"/>
    </row>
    <row r="15" spans="6:12" ht="18.5" x14ac:dyDescent="0.45">
      <c r="F15" s="2"/>
    </row>
    <row r="16" spans="6:12" ht="18.5" x14ac:dyDescent="0.45">
      <c r="F16" s="2" t="s">
        <v>8</v>
      </c>
    </row>
    <row r="17" spans="6:13" ht="50.15" customHeight="1" x14ac:dyDescent="0.35">
      <c r="F17" s="24" t="s">
        <v>9</v>
      </c>
      <c r="G17" s="23"/>
      <c r="H17" s="23"/>
      <c r="I17" s="23"/>
      <c r="J17" s="23"/>
      <c r="K17" s="23"/>
      <c r="L17" s="23"/>
      <c r="M17" s="23"/>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5"/>
  <sheetViews>
    <sheetView showGridLines="0" tabSelected="1" topLeftCell="B1" workbookViewId="0">
      <selection activeCell="B1" sqref="B1"/>
    </sheetView>
  </sheetViews>
  <sheetFormatPr defaultColWidth="10.8164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concerned or unconcerned are you about the impact of rising inflation on your finances?")</f>
        <v xml:space="preserve"> How concerned or unconcerned are you about the impact of rising inflation on your finances?</v>
      </c>
      <c r="E9" s="12" t="str">
        <f>HYPERLINK("#'Full Results'!A10", "10")</f>
        <v>10</v>
      </c>
      <c r="F9" t="s">
        <v>98</v>
      </c>
    </row>
    <row r="10" spans="3:6"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2" t="str">
        <f>HYPERLINK("#'Full Results'!A19", "19")</f>
        <v>19</v>
      </c>
      <c r="F10" t="s">
        <v>98</v>
      </c>
    </row>
    <row r="11" spans="3:6"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2" t="str">
        <f>HYPERLINK("#'Full Results'!A31", "31")</f>
        <v>31</v>
      </c>
      <c r="F11" t="s">
        <v>98</v>
      </c>
    </row>
    <row r="12" spans="3:6" x14ac:dyDescent="0.35">
      <c r="C12">
        <v>4</v>
      </c>
      <c r="D12" s="8" t="str">
        <f>HYPERLINK("#'Table 4'!A1", " How optimistic or pessimistic do you feel about the future?")</f>
        <v xml:space="preserve"> How optimistic or pessimistic do you feel about the future?</v>
      </c>
      <c r="E12" s="12" t="str">
        <f>HYPERLINK("#'Full Results'!A45", "45")</f>
        <v>45</v>
      </c>
      <c r="F12" t="s">
        <v>98</v>
      </c>
    </row>
    <row r="13" spans="3:6" x14ac:dyDescent="0.35">
      <c r="C13">
        <v>5</v>
      </c>
      <c r="D13" s="8" t="str">
        <f>HYPERLINK("#'Table 5'!A1", " You said you are not currently working. Have you ever worked previously?")</f>
        <v xml:space="preserve"> You said you are not currently working. Have you ever worked previously?</v>
      </c>
      <c r="E13" s="12" t="str">
        <f>HYPERLINK("#'Full Results'!A57", "57")</f>
        <v>57</v>
      </c>
      <c r="F13" t="s">
        <v>392</v>
      </c>
    </row>
    <row r="14" spans="3:6" x14ac:dyDescent="0.35">
      <c r="C14">
        <v>6</v>
      </c>
      <c r="D14" s="8" t="str">
        <f>HYPERLINK("#'Table 6'!A1", " Do you consider yourself to be retired?")</f>
        <v xml:space="preserve"> Do you consider yourself to be retired?</v>
      </c>
      <c r="E14" s="12" t="str">
        <f>HYPERLINK("#'Full Results'!A62", "62")</f>
        <v>62</v>
      </c>
      <c r="F14" t="s">
        <v>393</v>
      </c>
    </row>
    <row r="15" spans="3:6" x14ac:dyDescent="0.35">
      <c r="C15">
        <v>7</v>
      </c>
      <c r="D15" s="8" t="str">
        <f>HYPERLINK("#'Table 7'!A1", " You said that you have left the workforce. Did you leave the workforce early?By ‘leave the workforce early’, we mean before you reached pension age for your country or sector. This is generally 66 years old but may be lower if you work in a job ...")</f>
        <v xml:space="preserve"> You said that you have left the workforce. Did you leave the workforce early?By ‘leave the workforce early’, we mean before you reached pension age for your country or sector. This is generally 66 years old but may be lower if you work in a job ...</v>
      </c>
      <c r="E15" s="12" t="str">
        <f>HYPERLINK("#'Full Results'!A68", "68")</f>
        <v>68</v>
      </c>
      <c r="F15" t="s">
        <v>393</v>
      </c>
    </row>
    <row r="16" spans="3:6" x14ac:dyDescent="0.35">
      <c r="C16">
        <v>8</v>
      </c>
      <c r="D16" s="8" t="str">
        <f>HYPERLINK("#'Table 8'!A1", " You said that you left the workforce early. On balance, do you think this was the right choice or the wrong choice?")</f>
        <v xml:space="preserve"> You said that you left the workforce early. On balance, do you think this was the right choice or the wrong choice?</v>
      </c>
      <c r="E16" s="12" t="str">
        <f>HYPERLINK("#'Full Results'!A75", "75")</f>
        <v>75</v>
      </c>
      <c r="F16" t="s">
        <v>159</v>
      </c>
    </row>
    <row r="17" spans="3:6" x14ac:dyDescent="0.35">
      <c r="C17">
        <v>9</v>
      </c>
      <c r="D17" s="8" t="str">
        <f>HYPERLINK("#'Table 9'!A1", "Which, if any, of the following explain why you left the workforce ?Please select all that apply.")</f>
        <v>Which, if any, of the following explain why you left the workforce ?Please select all that apply.</v>
      </c>
      <c r="E17" s="12" t="str">
        <f>HYPERLINK("#'Full Results'!A81", "81")</f>
        <v>81</v>
      </c>
      <c r="F17" t="s">
        <v>393</v>
      </c>
    </row>
    <row r="18" spans="3:6" x14ac:dyDescent="0.35">
      <c r="C18">
        <v>10</v>
      </c>
      <c r="D18" s="8" t="str">
        <f>HYPERLINK("#'Table 10'!A1", "And which of those same reasons would you say were the main reasons why you left the workforce?Please select up to three")</f>
        <v>And which of those same reasons would you say were the main reasons why you left the workforce?Please select up to three</v>
      </c>
      <c r="E18" s="12" t="str">
        <f>HYPERLINK("#'Full Results'!A99", "99")</f>
        <v>99</v>
      </c>
      <c r="F18" t="s">
        <v>393</v>
      </c>
    </row>
    <row r="19" spans="3:6" x14ac:dyDescent="0.35">
      <c r="C19">
        <v>11</v>
      </c>
      <c r="D19" s="8" t="str">
        <f>HYPERLINK("#'Table 11'!A1", "Which of the following do you currently have access to?Please select all that apply.")</f>
        <v>Which of the following do you currently have access to?Please select all that apply.</v>
      </c>
      <c r="E19" s="12" t="str">
        <f>HYPERLINK("#'Full Results'!A115", "115")</f>
        <v>115</v>
      </c>
      <c r="F19" t="s">
        <v>393</v>
      </c>
    </row>
    <row r="20" spans="3:6" x14ac:dyDescent="0.35">
      <c r="C20">
        <v>12</v>
      </c>
      <c r="D20" s="8" t="str">
        <f>HYPERLINK("#'Table 12'!A1",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20" s="12" t="str">
        <f>HYPERLINK("#'Full Results'!A122", "122")</f>
        <v>122</v>
      </c>
      <c r="F20" t="s">
        <v>195</v>
      </c>
    </row>
    <row r="21" spans="3:6" x14ac:dyDescent="0.35">
      <c r="C21">
        <v>13</v>
      </c>
      <c r="D21" s="8" t="str">
        <f>HYPERLINK("#'Table 13'!A1", "Were you able to receive some or all of your private pension early? Please select all that apply.")</f>
        <v>Were you able to receive some or all of your private pension early? Please select all that apply.</v>
      </c>
      <c r="E21" s="12" t="str">
        <f>HYPERLINK("#'Full Results'!A128", "128")</f>
        <v>128</v>
      </c>
      <c r="F21" t="s">
        <v>195</v>
      </c>
    </row>
    <row r="22" spans="3:6" x14ac:dyDescent="0.35">
      <c r="C22">
        <v>14</v>
      </c>
      <c r="D22" s="8" t="str">
        <f>HYPERLINK("#'Table 14'!A1", "How do you currently support yourself now that you have left the workforce?Please select all that apply.")</f>
        <v>How do you currently support yourself now that you have left the workforce?Please select all that apply.</v>
      </c>
      <c r="E22" s="12" t="str">
        <f>HYPERLINK("#'Full Results'!A136", "136")</f>
        <v>136</v>
      </c>
      <c r="F22" t="s">
        <v>393</v>
      </c>
    </row>
    <row r="23" spans="3:6" x14ac:dyDescent="0.35">
      <c r="C23">
        <v>15</v>
      </c>
      <c r="D23" s="8" t="str">
        <f>HYPERLINK("#'Table 15'!A1", "Which of the following aspects of your most recent job did you like, if any?Please select all that apply.")</f>
        <v>Which of the following aspects of your most recent job did you like, if any?Please select all that apply.</v>
      </c>
      <c r="E23" s="12" t="str">
        <f>HYPERLINK("#'Full Results'!A147", "147")</f>
        <v>147</v>
      </c>
      <c r="F23" t="s">
        <v>393</v>
      </c>
    </row>
    <row r="24" spans="3:6" x14ac:dyDescent="0.35">
      <c r="C24">
        <v>16</v>
      </c>
      <c r="D24" s="8" t="str">
        <f>HYPERLINK("#'Table 16'!A1", "And of that same list, which of the following aspects of your most recent job did you NOT like, if any?Please select all that apply.")</f>
        <v>And of that same list, which of the following aspects of your most recent job did you NOT like, if any?Please select all that apply.</v>
      </c>
      <c r="E24" s="12" t="str">
        <f>HYPERLINK("#'Full Results'!A166", "166")</f>
        <v>166</v>
      </c>
      <c r="F24" t="s">
        <v>393</v>
      </c>
    </row>
    <row r="25" spans="3:6" x14ac:dyDescent="0.35">
      <c r="C25">
        <v>17</v>
      </c>
      <c r="D25" s="8" t="str">
        <f>HYPERLINK("#'Table 17'!A1", " Do you plan on returning to work at some point in the future?")</f>
        <v xml:space="preserve"> Do you plan on returning to work at some point in the future?</v>
      </c>
      <c r="E25" s="12" t="str">
        <f>HYPERLINK("#'Full Results'!A185", "185")</f>
        <v>185</v>
      </c>
      <c r="F25" t="s">
        <v>393</v>
      </c>
    </row>
    <row r="26" spans="3:6" x14ac:dyDescent="0.35">
      <c r="C26">
        <v>18</v>
      </c>
      <c r="D26" s="8" t="str">
        <f>HYPERLINK("#'Table 18'!A1", " You said you plan to return to work in the future. Which of the following comes closest to your view?")</f>
        <v xml:space="preserve"> You said you plan to return to work in the future. Which of the following comes closest to your view?</v>
      </c>
      <c r="E26" s="12" t="str">
        <f>HYPERLINK("#'Full Results'!A191", "191")</f>
        <v>191</v>
      </c>
      <c r="F26" t="s">
        <v>270</v>
      </c>
    </row>
    <row r="27" spans="3:6" x14ac:dyDescent="0.35">
      <c r="C27">
        <v>19</v>
      </c>
      <c r="D27" s="8" t="str">
        <f>HYPERLINK("#'Table 19'!A1", "You said you plan to return to work in the future. Which of the following, if any, explain why this is?Please select all that apply.")</f>
        <v>You said you plan to return to work in the future. Which of the following, if any, explain why this is?Please select all that apply.</v>
      </c>
      <c r="E27" s="12" t="str">
        <f>HYPERLINK("#'Full Results'!A199", "199")</f>
        <v>199</v>
      </c>
      <c r="F27" t="s">
        <v>270</v>
      </c>
    </row>
    <row r="28" spans="3:6" x14ac:dyDescent="0.35">
      <c r="C28">
        <v>20</v>
      </c>
      <c r="D28" s="8" t="str">
        <f>HYPERLINK("#'Table 20'!A1", "Grid Summary: Thinking about your most recent job , to what extent would you agree or disagree with the following?")</f>
        <v>Grid Summary: Thinking about your most recent job , to what extent would you agree or disagree with the following?</v>
      </c>
      <c r="E28" s="7"/>
      <c r="F28" t="s">
        <v>393</v>
      </c>
    </row>
    <row r="29" spans="3:6" x14ac:dyDescent="0.35">
      <c r="C29">
        <v>21</v>
      </c>
      <c r="D29" s="8" t="str">
        <f>HYPERLINK("#'Table 21'!A1",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29" s="12" t="str">
        <f>HYPERLINK("#'Full Results'!A212", "212")</f>
        <v>212</v>
      </c>
      <c r="F29" t="s">
        <v>393</v>
      </c>
    </row>
    <row r="30" spans="3:6" x14ac:dyDescent="0.35">
      <c r="C30">
        <v>22</v>
      </c>
      <c r="D30" s="8" t="str">
        <f>HYPERLINK("#'Table 22'!A1",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30" s="12" t="str">
        <f>HYPERLINK("#'Full Results'!A224", "224")</f>
        <v>224</v>
      </c>
      <c r="F30" t="s">
        <v>393</v>
      </c>
    </row>
    <row r="31" spans="3:6" x14ac:dyDescent="0.35">
      <c r="C31">
        <v>23</v>
      </c>
      <c r="D31" s="8" t="str">
        <f>HYPERLINK("#'Table 23'!A1",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31" s="12" t="str">
        <f>HYPERLINK("#'Full Results'!A236", "236")</f>
        <v>236</v>
      </c>
      <c r="F31" t="s">
        <v>393</v>
      </c>
    </row>
    <row r="32" spans="3:6" x14ac:dyDescent="0.35">
      <c r="C32">
        <v>24</v>
      </c>
      <c r="D32" s="8" t="str">
        <f>HYPERLINK("#'Table 24'!A1",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32" s="12" t="str">
        <f>HYPERLINK("#'Full Results'!A248", "248")</f>
        <v>248</v>
      </c>
      <c r="F32" t="s">
        <v>393</v>
      </c>
    </row>
    <row r="33" spans="3:6" x14ac:dyDescent="0.35">
      <c r="C33">
        <v>25</v>
      </c>
      <c r="D33" s="8" t="str">
        <f>HYPERLINK("#'Table 25'!A1", "Thinking about your most recent job , to what extent would you agree or disagree with the following?: “I felt valued at work”")</f>
        <v>Thinking about your most recent job , to what extent would you agree or disagree with the following?: “I felt valued at work”</v>
      </c>
      <c r="E33" s="12" t="str">
        <f>HYPERLINK("#'Full Results'!A260", "260")</f>
        <v>260</v>
      </c>
      <c r="F33" t="s">
        <v>393</v>
      </c>
    </row>
    <row r="34" spans="3:6" x14ac:dyDescent="0.35">
      <c r="C34">
        <v>26</v>
      </c>
      <c r="D34" s="8" t="str">
        <f>HYPERLINK("#'Table 26'!A1",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34" s="12" t="str">
        <f>HYPERLINK("#'Full Results'!A272", "272")</f>
        <v>272</v>
      </c>
      <c r="F34" t="s">
        <v>393</v>
      </c>
    </row>
    <row r="35" spans="3:6" x14ac:dyDescent="0.35">
      <c r="C35">
        <v>27</v>
      </c>
      <c r="D35" s="8" t="str">
        <f>HYPERLINK("#'Table 27'!A1", "Thinking about your most recent job , to what extent would you agree or disagree with the following?: “My job became too demanding”")</f>
        <v>Thinking about your most recent job , to what extent would you agree or disagree with the following?: “My job became too demanding”</v>
      </c>
      <c r="E35" s="12" t="str">
        <f>HYPERLINK("#'Full Results'!A284", "284")</f>
        <v>284</v>
      </c>
      <c r="F35" t="s">
        <v>393</v>
      </c>
    </row>
    <row r="36" spans="3:6" x14ac:dyDescent="0.35">
      <c r="C36">
        <v>28</v>
      </c>
      <c r="D36" s="8" t="str">
        <f>HYPERLINK("#'Table 28'!A1",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36" s="12" t="str">
        <f>HYPERLINK("#'Full Results'!A296", "296")</f>
        <v>296</v>
      </c>
      <c r="F36" t="s">
        <v>393</v>
      </c>
    </row>
    <row r="37" spans="3:6" x14ac:dyDescent="0.35">
      <c r="C37">
        <v>29</v>
      </c>
      <c r="D37" s="8" t="str">
        <f>HYPERLINK("#'Table 29'!A1",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37" s="12" t="str">
        <f>HYPERLINK("#'Full Results'!A308", "308")</f>
        <v>308</v>
      </c>
      <c r="F37" t="s">
        <v>393</v>
      </c>
    </row>
    <row r="38" spans="3:6" x14ac:dyDescent="0.35">
      <c r="C38">
        <v>30</v>
      </c>
      <c r="D38" s="8" t="str">
        <f>HYPERLINK("#'Table 30'!A1", " Did the coronavirus pandemic play a role in your decision to leave work?")</f>
        <v xml:space="preserve"> Did the coronavirus pandemic play a role in your decision to leave work?</v>
      </c>
      <c r="E38" s="12" t="str">
        <f>HYPERLINK("#'Full Results'!A320", "320")</f>
        <v>320</v>
      </c>
      <c r="F38" t="s">
        <v>393</v>
      </c>
    </row>
    <row r="39" spans="3:6" x14ac:dyDescent="0.35">
      <c r="C39">
        <v>31</v>
      </c>
      <c r="D39" s="8" t="str">
        <f>HYPERLINK("#'Table 31'!A1", "Grid Summary: Which of the following are true or untrue for you?")</f>
        <v>Grid Summary: Which of the following are true or untrue for you?</v>
      </c>
      <c r="E39" s="7"/>
      <c r="F39" t="s">
        <v>393</v>
      </c>
    </row>
    <row r="40" spans="3:6" x14ac:dyDescent="0.35">
      <c r="C40">
        <v>32</v>
      </c>
      <c r="D40" s="8" t="str">
        <f>HYPERLINK("#'Table 32'!A1", "Which of the following are true or untrue for you?: The coronavirus pandemic made me reconsider my priorities in life")</f>
        <v>Which of the following are true or untrue for you?: The coronavirus pandemic made me reconsider my priorities in life</v>
      </c>
      <c r="E40" s="12" t="str">
        <f>HYPERLINK("#'Full Results'!A326", "326")</f>
        <v>326</v>
      </c>
      <c r="F40" t="s">
        <v>393</v>
      </c>
    </row>
    <row r="41" spans="3:6" x14ac:dyDescent="0.35">
      <c r="C41">
        <v>33</v>
      </c>
      <c r="D41" s="8" t="str">
        <f>HYPERLINK("#'Table 33'!A1",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41" s="12" t="str">
        <f>HYPERLINK("#'Full Results'!A332", "332")</f>
        <v>332</v>
      </c>
      <c r="F41" t="s">
        <v>393</v>
      </c>
    </row>
    <row r="42" spans="3:6" x14ac:dyDescent="0.35">
      <c r="C42">
        <v>34</v>
      </c>
      <c r="D42" s="8" t="str">
        <f>HYPERLINK("#'Table 34'!A1",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42" s="12" t="str">
        <f>HYPERLINK("#'Full Results'!A338", "338")</f>
        <v>338</v>
      </c>
      <c r="F42" t="s">
        <v>393</v>
      </c>
    </row>
    <row r="43" spans="3:6" x14ac:dyDescent="0.35">
      <c r="C43">
        <v>35</v>
      </c>
      <c r="D43" s="8" t="str">
        <f>HYPERLINK("#'Table 35'!A1",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43" s="12" t="str">
        <f>HYPERLINK("#'Full Results'!A344", "344")</f>
        <v>344</v>
      </c>
      <c r="F43" t="s">
        <v>393</v>
      </c>
    </row>
    <row r="44" spans="3:6" x14ac:dyDescent="0.35">
      <c r="C44">
        <v>36</v>
      </c>
      <c r="D44" s="8" t="str">
        <f>HYPERLINK("#'Table 36'!A1", "Which of the following are true or untrue for you?: The coronavirus pandemic made me realise I spent too much time at work")</f>
        <v>Which of the following are true or untrue for you?: The coronavirus pandemic made me realise I spent too much time at work</v>
      </c>
      <c r="E44" s="12" t="str">
        <f>HYPERLINK("#'Full Results'!A350", "350")</f>
        <v>350</v>
      </c>
      <c r="F44" t="s">
        <v>393</v>
      </c>
    </row>
    <row r="45" spans="3:6" x14ac:dyDescent="0.35">
      <c r="C45">
        <v>37</v>
      </c>
      <c r="D45" s="8" t="str">
        <f>HYPERLINK("#'Table 37'!A1", "Which of the following are true or untrue for you?: The coronavirus pandemic made me realise I do not enjoy my job")</f>
        <v>Which of the following are true or untrue for you?: The coronavirus pandemic made me realise I do not enjoy my job</v>
      </c>
      <c r="E45" s="12" t="str">
        <f>HYPERLINK("#'Full Results'!A356", "356")</f>
        <v>356</v>
      </c>
      <c r="F45" t="s">
        <v>393</v>
      </c>
    </row>
    <row r="46" spans="3:6" x14ac:dyDescent="0.35">
      <c r="C46">
        <v>38</v>
      </c>
      <c r="D46" s="8" t="str">
        <f>HYPERLINK("#'Table 38'!A1", " Do you think it is fair or unfair for people to want grandparents to provide care for their grandchildren?")</f>
        <v xml:space="preserve"> Do you think it is fair or unfair for people to want grandparents to provide care for their grandchildren?</v>
      </c>
      <c r="E46" s="12" t="str">
        <f>HYPERLINK("#'Full Results'!A362", "362")</f>
        <v>362</v>
      </c>
      <c r="F46" t="s">
        <v>98</v>
      </c>
    </row>
    <row r="47" spans="3:6" x14ac:dyDescent="0.35">
      <c r="C47">
        <v>39</v>
      </c>
      <c r="D47" s="8" t="str">
        <f>HYPERLINK("#'Table 39'!A1",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47" s="12" t="str">
        <f>HYPERLINK("#'Full Results'!A371", "371")</f>
        <v>371</v>
      </c>
      <c r="F47" t="s">
        <v>98</v>
      </c>
    </row>
    <row r="48" spans="3:6" x14ac:dyDescent="0.35">
      <c r="C48">
        <v>40</v>
      </c>
      <c r="D48" s="8" t="str">
        <f>HYPERLINK("#'Table 40'!A1",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48" s="12" t="str">
        <f>HYPERLINK("#'Full Results'!A377", "377")</f>
        <v>377</v>
      </c>
      <c r="F48" t="s">
        <v>279</v>
      </c>
    </row>
    <row r="49" spans="3:6" x14ac:dyDescent="0.35">
      <c r="C49">
        <v>41</v>
      </c>
      <c r="D49" s="8" t="str">
        <f>HYPERLINK("#'Table 41'!A1", "You said you care for your grandchildren. Why is this?Please select all that apply.")</f>
        <v>You said you care for your grandchildren. Why is this?Please select all that apply.</v>
      </c>
      <c r="E49" s="12" t="str">
        <f>HYPERLINK("#'Full Results'!A387", "387")</f>
        <v>387</v>
      </c>
      <c r="F49" t="s">
        <v>288</v>
      </c>
    </row>
    <row r="50" spans="3:6" x14ac:dyDescent="0.35">
      <c r="C50">
        <v>42</v>
      </c>
      <c r="D50" s="8" t="str">
        <f>HYPERLINK("#'Table 42'!A1", " If you did not have to care for another person, would you return to work?")</f>
        <v xml:space="preserve"> If you did not have to care for another person, would you return to work?</v>
      </c>
      <c r="E50" s="12" t="str">
        <f>HYPERLINK("#'Full Results'!A398", "398")</f>
        <v>398</v>
      </c>
      <c r="F50" t="s">
        <v>279</v>
      </c>
    </row>
    <row r="51" spans="3:6" x14ac:dyDescent="0.35">
      <c r="C51">
        <v>43</v>
      </c>
      <c r="D51" s="8" t="str">
        <f>HYPERLINK("#'Table 43'!A1", " Since the onset of the coronavirus pandemic, how has the amount of time you spend caring for others changed?")</f>
        <v xml:space="preserve"> Since the onset of the coronavirus pandemic, how has the amount of time you spend caring for others changed?</v>
      </c>
      <c r="E51" s="12" t="str">
        <f>HYPERLINK("#'Full Results'!A404", "404")</f>
        <v>404</v>
      </c>
      <c r="F51" t="s">
        <v>98</v>
      </c>
    </row>
    <row r="52" spans="3:6" x14ac:dyDescent="0.35">
      <c r="C52">
        <v>44</v>
      </c>
      <c r="D52" s="8" t="str">
        <f>HYPERLINK("#'Table 44'!A1", " Do you have a friend or close relative with caring needs?")</f>
        <v xml:space="preserve"> Do you have a friend or close relative with caring needs?</v>
      </c>
      <c r="E52" s="12" t="str">
        <f>HYPERLINK("#'Full Results'!A413", "413")</f>
        <v>413</v>
      </c>
      <c r="F52" t="s">
        <v>312</v>
      </c>
    </row>
    <row r="53" spans="3:6" x14ac:dyDescent="0.35">
      <c r="C53">
        <v>46</v>
      </c>
      <c r="D53" s="8" t="str">
        <f>HYPERLINK("#'Table 46'!A1", "Grid Summary: To what extent do you agree or disagree with the following?")</f>
        <v>Grid Summary: To what extent do you agree or disagree with the following?</v>
      </c>
      <c r="E53" s="7"/>
      <c r="F53" t="s">
        <v>98</v>
      </c>
    </row>
    <row r="54" spans="3:6" x14ac:dyDescent="0.35">
      <c r="C54">
        <v>47</v>
      </c>
      <c r="D54" s="8" t="str">
        <f>HYPERLINK("#'Table 47'!A1",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54" s="12" t="str">
        <f>HYPERLINK("#'Full Results'!A425", "425")</f>
        <v>425</v>
      </c>
      <c r="F54" t="s">
        <v>288</v>
      </c>
    </row>
    <row r="55" spans="3:6" x14ac:dyDescent="0.35">
      <c r="C55">
        <v>48</v>
      </c>
      <c r="D55" s="8" t="str">
        <f>HYPERLINK("#'Table 48'!A1",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55" s="12" t="str">
        <f>HYPERLINK("#'Full Results'!A437", "437")</f>
        <v>437</v>
      </c>
      <c r="F55" t="s">
        <v>279</v>
      </c>
    </row>
    <row r="56" spans="3:6" x14ac:dyDescent="0.35">
      <c r="C56">
        <v>49</v>
      </c>
      <c r="D56" s="8" t="str">
        <f>HYPERLINK("#'Table 49'!A1", "To what extent do you agree or disagree with the following?: “Caring services in this country are underfunded”")</f>
        <v>To what extent do you agree or disagree with the following?: “Caring services in this country are underfunded”</v>
      </c>
      <c r="E56" s="12" t="str">
        <f>HYPERLINK("#'Full Results'!A449", "449")</f>
        <v>449</v>
      </c>
      <c r="F56" t="s">
        <v>98</v>
      </c>
    </row>
    <row r="57" spans="3:6" x14ac:dyDescent="0.35">
      <c r="C57">
        <v>50</v>
      </c>
      <c r="D57" s="8" t="str">
        <f>HYPERLINK("#'Table 50'!A1", "To what extent do you agree or disagree with the following?: “Caring services in this country are too expensive for people like me”")</f>
        <v>To what extent do you agree or disagree with the following?: “Caring services in this country are too expensive for people like me”</v>
      </c>
      <c r="E57" s="12" t="str">
        <f>HYPERLINK("#'Full Results'!A461", "461")</f>
        <v>461</v>
      </c>
      <c r="F57" t="s">
        <v>98</v>
      </c>
    </row>
    <row r="58" spans="3:6" x14ac:dyDescent="0.35">
      <c r="C58">
        <v>51</v>
      </c>
      <c r="D58" s="8" t="str">
        <f>HYPERLINK("#'Table 51'!A1", " Have you ever waited for twelve weeks (3 months) or more to receive health treatment after being referred by a specialist?")</f>
        <v xml:space="preserve"> Have you ever waited for twelve weeks (3 months) or more to receive health treatment after being referred by a specialist?</v>
      </c>
      <c r="E58" s="12" t="str">
        <f>HYPERLINK("#'Full Results'!A473", "473")</f>
        <v>473</v>
      </c>
      <c r="F58" t="s">
        <v>98</v>
      </c>
    </row>
    <row r="59" spans="3:6" x14ac:dyDescent="0.35">
      <c r="C59">
        <v>52</v>
      </c>
      <c r="D59" s="8" t="str">
        <f>HYPERLINK("#'Table 52'!A1",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59" s="12" t="str">
        <f>HYPERLINK("#'Full Results'!A479", "479")</f>
        <v>479</v>
      </c>
      <c r="F59" t="s">
        <v>394</v>
      </c>
    </row>
    <row r="60" spans="3:6" x14ac:dyDescent="0.35">
      <c r="C60">
        <v>53</v>
      </c>
      <c r="D60" s="8" t="str">
        <f>HYPERLINK("#'Table 53'!A1",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60" s="12" t="str">
        <f>HYPERLINK("#'Full Results'!A484", "484")</f>
        <v>484</v>
      </c>
      <c r="F60" t="s">
        <v>394</v>
      </c>
    </row>
    <row r="61" spans="3:6" x14ac:dyDescent="0.35">
      <c r="C61">
        <v>54</v>
      </c>
      <c r="D61" s="8" t="str">
        <f>HYPERLINK("#'Table 54'!A1",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61" s="12" t="str">
        <f>HYPERLINK("#'Full Results'!A497", "497")</f>
        <v>497</v>
      </c>
      <c r="F61" t="s">
        <v>394</v>
      </c>
    </row>
    <row r="62" spans="3:6" x14ac:dyDescent="0.35">
      <c r="C62">
        <v>55</v>
      </c>
      <c r="D62" s="8" t="str">
        <f>HYPERLINK("#'Table 55'!A1",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62" s="12" t="str">
        <f>HYPERLINK("#'Full Results'!A509", "509")</f>
        <v>509</v>
      </c>
      <c r="F62" t="s">
        <v>395</v>
      </c>
    </row>
    <row r="63" spans="3:6" x14ac:dyDescent="0.35">
      <c r="C63">
        <v>56</v>
      </c>
      <c r="D63" s="8" t="str">
        <f>HYPERLINK("#'Table 56'!A1",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63" s="12" t="str">
        <f>HYPERLINK("#'Full Results'!A516", "516")</f>
        <v>516</v>
      </c>
      <c r="F63" t="s">
        <v>395</v>
      </c>
    </row>
    <row r="64" spans="3:6" x14ac:dyDescent="0.35">
      <c r="C64">
        <v>57</v>
      </c>
      <c r="D64" s="8" t="str">
        <f>HYPERLINK("#'Table 57'!A1",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64" s="12" t="str">
        <f>HYPERLINK("#'Full Results'!A527", "527")</f>
        <v>527</v>
      </c>
      <c r="F64" t="s">
        <v>394</v>
      </c>
    </row>
    <row r="65" spans="3:6" x14ac:dyDescent="0.35">
      <c r="C65">
        <v>58</v>
      </c>
      <c r="D65" s="8" t="str">
        <f>HYPERLINK("#'Table 58'!A1",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65" s="12" t="str">
        <f>HYPERLINK("#'Full Results'!A536", "536")</f>
        <v>536</v>
      </c>
      <c r="F65" t="s">
        <v>394</v>
      </c>
    </row>
    <row r="66" spans="3:6" x14ac:dyDescent="0.35">
      <c r="C66">
        <v>59</v>
      </c>
      <c r="D66" s="8" t="str">
        <f>HYPERLINK("#'Table 59'!A1", " Regardless of whether you currently plan on returning to work in the future, do you want to return to work in the future?")</f>
        <v xml:space="preserve"> Regardless of whether you currently plan on returning to work in the future, do you want to return to work in the future?</v>
      </c>
      <c r="E66" s="12" t="str">
        <f>HYPERLINK("#'Full Results'!A546", "546")</f>
        <v>546</v>
      </c>
      <c r="F66" t="s">
        <v>393</v>
      </c>
    </row>
    <row r="67" spans="3:6" x14ac:dyDescent="0.35">
      <c r="C67">
        <v>60</v>
      </c>
      <c r="D67" s="8" t="str">
        <f>HYPERLINK("#'Table 60'!A1", "Which, if any, of the following would make you consider returning to work in the future?Please select all that apply.")</f>
        <v>Which, if any, of the following would make you consider returning to work in the future?Please select all that apply.</v>
      </c>
      <c r="E67" s="12" t="str">
        <f>HYPERLINK("#'Full Results'!A552", "552")</f>
        <v>552</v>
      </c>
      <c r="F67" t="s">
        <v>396</v>
      </c>
    </row>
    <row r="68" spans="3:6" x14ac:dyDescent="0.35">
      <c r="C68">
        <v>61</v>
      </c>
      <c r="D68" s="8" t="str">
        <f>HYPERLINK("#'Table 61'!A1",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68" s="12" t="str">
        <f>HYPERLINK("#'Full Results'!A569", "569")</f>
        <v>569</v>
      </c>
      <c r="F68" t="s">
        <v>98</v>
      </c>
    </row>
    <row r="69" spans="3:6" x14ac:dyDescent="0.35">
      <c r="C69">
        <v>62</v>
      </c>
      <c r="D69" s="8" t="str">
        <f>HYPERLINK("#'Table 62'!A1",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69" s="12" t="str">
        <f>HYPERLINK("#'Full Results'!A575", "575")</f>
        <v>575</v>
      </c>
      <c r="F69" t="s">
        <v>397</v>
      </c>
    </row>
    <row r="70" spans="3:6" x14ac:dyDescent="0.35">
      <c r="C70">
        <v>63</v>
      </c>
      <c r="D70" s="8" t="str">
        <f>HYPERLINK("#'Table 63'!A1", "Grid Summary: To what extent do you agree or disagree with the following?")</f>
        <v>Grid Summary: To what extent do you agree or disagree with the following?</v>
      </c>
      <c r="E70" s="7"/>
      <c r="F70" t="s">
        <v>98</v>
      </c>
    </row>
    <row r="71" spans="3:6" x14ac:dyDescent="0.35">
      <c r="C71">
        <v>64</v>
      </c>
      <c r="D71" s="8" t="str">
        <f>HYPERLINK("#'Table 64'!A1", "To what extent do you agree or disagree with the following?: There is stigma associated with returning to work after being retired")</f>
        <v>To what extent do you agree or disagree with the following?: There is stigma associated with returning to work after being retired</v>
      </c>
      <c r="E71" s="12" t="str">
        <f>HYPERLINK("#'Full Results'!A588", "588")</f>
        <v>588</v>
      </c>
      <c r="F71" t="s">
        <v>98</v>
      </c>
    </row>
    <row r="72" spans="3:6" x14ac:dyDescent="0.35">
      <c r="C72">
        <v>65</v>
      </c>
      <c r="D72" s="8" t="str">
        <f>HYPERLINK("#'Table 65'!A1", "To what extent do you agree or disagree with the following?: Retirement is often boring")</f>
        <v>To what extent do you agree or disagree with the following?: Retirement is often boring</v>
      </c>
      <c r="E72" s="12" t="str">
        <f>HYPERLINK("#'Full Results'!A600", "600")</f>
        <v>600</v>
      </c>
      <c r="F72" t="s">
        <v>98</v>
      </c>
    </row>
    <row r="73" spans="3:6" x14ac:dyDescent="0.35">
      <c r="C73">
        <v>66</v>
      </c>
      <c r="D73" s="8" t="str">
        <f>HYPERLINK("#'Table 66'!A1", "To what extent do you agree or disagree with the following?: Retirement is often unfulfilling")</f>
        <v>To what extent do you agree or disagree with the following?: Retirement is often unfulfilling</v>
      </c>
      <c r="E73" s="12" t="str">
        <f>HYPERLINK("#'Full Results'!A612", "612")</f>
        <v>612</v>
      </c>
      <c r="F73" t="s">
        <v>98</v>
      </c>
    </row>
    <row r="74" spans="3:6" x14ac:dyDescent="0.35">
      <c r="C74">
        <v>67</v>
      </c>
      <c r="D74" s="8" t="str">
        <f>HYPERLINK("#'Table 67'!A1",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74" s="12" t="str">
        <f>HYPERLINK("#'Full Results'!A624", "624")</f>
        <v>624</v>
      </c>
      <c r="F74" t="s">
        <v>98</v>
      </c>
    </row>
    <row r="75" spans="3:6" x14ac:dyDescent="0.35">
      <c r="C75">
        <v>68</v>
      </c>
      <c r="D75" s="8" t="str">
        <f>HYPERLINK("#'Table 68'!A1", "To what extent do you agree or disagree with the following?: Retired people should not have to return to work if they don’t want to")</f>
        <v>To what extent do you agree or disagree with the following?: Retired people should not have to return to work if they don’t want to</v>
      </c>
      <c r="E75" s="12" t="str">
        <f>HYPERLINK("#'Full Results'!A636", "636")</f>
        <v>636</v>
      </c>
      <c r="F75" t="s">
        <v>98</v>
      </c>
    </row>
    <row r="76" spans="3:6" x14ac:dyDescent="0.35">
      <c r="C76">
        <v>69</v>
      </c>
      <c r="D76" s="8" t="str">
        <f>HYPERLINK("#'Table 69'!A1", "To what extent do you agree or disagree with the following?: Older workers are left behind by employers")</f>
        <v>To what extent do you agree or disagree with the following?: Older workers are left behind by employers</v>
      </c>
      <c r="E76" s="12" t="str">
        <f>HYPERLINK("#'Full Results'!A648", "648")</f>
        <v>648</v>
      </c>
      <c r="F76" t="s">
        <v>98</v>
      </c>
    </row>
    <row r="77" spans="3:6" x14ac:dyDescent="0.35">
      <c r="C77">
        <v>70</v>
      </c>
      <c r="D77" s="8" t="str">
        <f>HYPERLINK("#'Table 70'!A1", " Which of the following comes closest to your view?")</f>
        <v xml:space="preserve"> Which of the following comes closest to your view?</v>
      </c>
      <c r="E77" s="12" t="str">
        <f>HYPERLINK("#'Full Results'!A660", "660")</f>
        <v>660</v>
      </c>
      <c r="F77" t="s">
        <v>98</v>
      </c>
    </row>
    <row r="78" spans="3:6" x14ac:dyDescent="0.35">
      <c r="C78">
        <v>71</v>
      </c>
      <c r="D78" s="8" t="str">
        <f>HYPERLINK("#'Table 71'!A1", " Which of the following comes closest to your view?")</f>
        <v xml:space="preserve"> Which of the following comes closest to your view?</v>
      </c>
      <c r="E78" s="12" t="str">
        <f>HYPERLINK("#'Full Results'!A666", "666")</f>
        <v>666</v>
      </c>
      <c r="F78" t="s">
        <v>98</v>
      </c>
    </row>
    <row r="79" spans="3:6" x14ac:dyDescent="0.35">
      <c r="C79">
        <v>72</v>
      </c>
      <c r="D79" s="8" t="str">
        <f>HYPERLINK("#'Table 72'!A1", " Which of the following options for your retirement would you prefer, if cost and income were not an issue?")</f>
        <v xml:space="preserve"> Which of the following options for your retirement would you prefer, if cost and income were not an issue?</v>
      </c>
      <c r="E79" s="12" t="str">
        <f>HYPERLINK("#'Full Results'!A672", "672")</f>
        <v>672</v>
      </c>
      <c r="F79" t="s">
        <v>98</v>
      </c>
    </row>
    <row r="80" spans="3:6" x14ac:dyDescent="0.35">
      <c r="C80">
        <v>73</v>
      </c>
      <c r="D80" s="8" t="str">
        <f>HYPERLINK("#'Table 73'!A1", "Grid Summary: To what extent do you agree or disagree with the following?")</f>
        <v>Grid Summary: To what extent do you agree or disagree with the following?</v>
      </c>
      <c r="E80" s="7"/>
      <c r="F80" t="s">
        <v>98</v>
      </c>
    </row>
    <row r="81" spans="3:6" x14ac:dyDescent="0.35">
      <c r="C81">
        <v>74</v>
      </c>
      <c r="D81" s="8" t="str">
        <f>HYPERLINK("#'Table 74'!A1",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81" s="12" t="str">
        <f>HYPERLINK("#'Full Results'!A679", "679")</f>
        <v>679</v>
      </c>
      <c r="F81" t="s">
        <v>98</v>
      </c>
    </row>
    <row r="82" spans="3:6" x14ac:dyDescent="0.35">
      <c r="C82">
        <v>75</v>
      </c>
      <c r="D82" s="8" t="str">
        <f>HYPERLINK("#'Table 75'!A1", "To what extent do you agree or disagree with the following?: I personally found it harder to get a job as I got older")</f>
        <v>To what extent do you agree or disagree with the following?: I personally found it harder to get a job as I got older</v>
      </c>
      <c r="E82" s="12" t="str">
        <f>HYPERLINK("#'Full Results'!A691", "691")</f>
        <v>691</v>
      </c>
      <c r="F82" t="s">
        <v>98</v>
      </c>
    </row>
    <row r="83" spans="3:6" x14ac:dyDescent="0.35">
      <c r="C83">
        <v>76</v>
      </c>
      <c r="D83" s="8" t="str">
        <f>HYPERLINK("#'Table 76'!A1", "To what extent do you agree or disagree with the following?: Retirement was better for people in the past than it is now")</f>
        <v>To what extent do you agree or disagree with the following?: Retirement was better for people in the past than it is now</v>
      </c>
      <c r="E83" s="12" t="str">
        <f>HYPERLINK("#'Full Results'!A703", "703")</f>
        <v>703</v>
      </c>
      <c r="F83" t="s">
        <v>98</v>
      </c>
    </row>
    <row r="84" spans="3:6" x14ac:dyDescent="0.35">
      <c r="C84">
        <v>77</v>
      </c>
      <c r="D84" s="8" t="str">
        <f>HYPERLINK("#'Table 77'!A1", "To what extent do you agree or disagree with the following?: Pensions were more generous in the past than they are now")</f>
        <v>To what extent do you agree or disagree with the following?: Pensions were more generous in the past than they are now</v>
      </c>
      <c r="E84" s="12" t="str">
        <f>HYPERLINK("#'Full Results'!A715", "715")</f>
        <v>715</v>
      </c>
      <c r="F84" t="s">
        <v>98</v>
      </c>
    </row>
    <row r="85" spans="3:6" x14ac:dyDescent="0.35">
      <c r="C85">
        <v>78</v>
      </c>
      <c r="D85" s="8" t="str">
        <f>HYPERLINK("#'Table 78'!A1",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85" s="12" t="str">
        <f>HYPERLINK("#'Full Results'!A727", "727")</f>
        <v>727</v>
      </c>
      <c r="F85" t="s">
        <v>98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Y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91</v>
      </c>
      <c r="C8" s="15">
        <v>0.49471458773784399</v>
      </c>
      <c r="D8" s="15">
        <v>0.467980295566502</v>
      </c>
      <c r="E8" s="15">
        <v>0.51481481481481495</v>
      </c>
      <c r="F8" s="15"/>
      <c r="G8" s="15">
        <v>0.57575757575757602</v>
      </c>
      <c r="H8" s="15">
        <v>0.473262032085562</v>
      </c>
      <c r="I8" s="15"/>
      <c r="J8" s="15">
        <v>0.39534883720930197</v>
      </c>
      <c r="K8" s="15">
        <v>0.46280991735537202</v>
      </c>
      <c r="L8" s="15">
        <v>0.49152542372881403</v>
      </c>
      <c r="M8" s="15">
        <v>0.60126582278481</v>
      </c>
      <c r="N8" s="15"/>
      <c r="O8" s="15">
        <v>0.5</v>
      </c>
      <c r="P8" s="15">
        <v>0.45205479452054798</v>
      </c>
      <c r="Q8" s="15">
        <v>0.441176470588235</v>
      </c>
      <c r="R8" s="15">
        <v>0.45833333333333298</v>
      </c>
      <c r="S8" s="15">
        <v>0.6</v>
      </c>
      <c r="T8" s="15">
        <v>0.56410256410256399</v>
      </c>
      <c r="U8" s="15">
        <v>0.45652173913043498</v>
      </c>
      <c r="V8" s="15">
        <v>0.44</v>
      </c>
      <c r="W8" s="15">
        <v>0.45901639344262302</v>
      </c>
      <c r="X8" s="15">
        <v>0.55769230769230804</v>
      </c>
      <c r="Y8" s="15">
        <v>0.68421052631578905</v>
      </c>
      <c r="Z8" s="15">
        <v>0.4</v>
      </c>
      <c r="AA8" s="15"/>
      <c r="AB8" s="15">
        <v>0.61052631578947403</v>
      </c>
      <c r="AC8" s="15">
        <v>0.482517482517482</v>
      </c>
      <c r="AD8" s="15">
        <v>0.44827586206896602</v>
      </c>
      <c r="AE8" s="15">
        <v>0.28571428571428598</v>
      </c>
      <c r="AF8" s="15"/>
      <c r="AG8" s="15">
        <v>0.49484536082474201</v>
      </c>
      <c r="AH8" s="15">
        <v>0.46153846153846201</v>
      </c>
      <c r="AI8" s="15">
        <v>0.54347826086956497</v>
      </c>
      <c r="AJ8" s="15">
        <v>0.5</v>
      </c>
      <c r="AK8" s="15"/>
      <c r="AL8" s="15">
        <v>0.46428571428571402</v>
      </c>
      <c r="AM8" s="15">
        <v>0.51912568306010898</v>
      </c>
      <c r="AN8" s="15">
        <v>0.54237288135593198</v>
      </c>
      <c r="AO8" s="15"/>
      <c r="AP8" s="15">
        <v>0.41708542713567798</v>
      </c>
      <c r="AQ8" s="15">
        <v>0.59821428571428603</v>
      </c>
      <c r="AR8" s="15">
        <v>0.47222222222222199</v>
      </c>
      <c r="AS8" s="15">
        <v>0.88888888888888895</v>
      </c>
      <c r="AT8" s="15">
        <v>0.55932203389830504</v>
      </c>
      <c r="AU8" s="15"/>
      <c r="AV8" s="15">
        <v>0.6</v>
      </c>
      <c r="AW8" s="15">
        <v>0.625</v>
      </c>
      <c r="AX8" s="15">
        <v>0.625</v>
      </c>
      <c r="AY8" s="15">
        <v>0.659574468085106</v>
      </c>
      <c r="AZ8" s="15">
        <v>0.53488372093023295</v>
      </c>
      <c r="BA8" s="15">
        <v>0.61666666666666703</v>
      </c>
      <c r="BB8" s="15">
        <v>0.625</v>
      </c>
      <c r="BC8" s="15"/>
      <c r="BD8" s="15">
        <v>0.42402826855123699</v>
      </c>
      <c r="BE8" s="15">
        <v>0.57627118644067798</v>
      </c>
      <c r="BF8" s="15">
        <v>0.70588235294117696</v>
      </c>
      <c r="BG8" s="15">
        <v>0.57142857142857095</v>
      </c>
      <c r="BH8" s="15">
        <v>0.58823529411764697</v>
      </c>
      <c r="BI8" s="15">
        <v>0.8</v>
      </c>
      <c r="BJ8" s="15"/>
      <c r="BK8" s="15">
        <v>0.58461538461538498</v>
      </c>
      <c r="BL8" s="15">
        <v>0.52980132450331097</v>
      </c>
      <c r="BM8" s="15">
        <v>0.44</v>
      </c>
      <c r="BN8" s="15">
        <v>0.44444444444444398</v>
      </c>
      <c r="BO8" s="15">
        <v>0.546875</v>
      </c>
      <c r="BP8" s="15">
        <v>0.32352941176470601</v>
      </c>
      <c r="BQ8" s="15"/>
      <c r="BR8" s="15">
        <v>0.506493506493506</v>
      </c>
      <c r="BS8" s="15">
        <v>0.472727272727273</v>
      </c>
      <c r="BT8" s="15"/>
      <c r="BU8" s="15">
        <v>0.53374233128834403</v>
      </c>
      <c r="BV8" s="15">
        <v>0.47419354838709699</v>
      </c>
      <c r="BW8" s="15"/>
      <c r="BX8" s="15">
        <v>0.56704980842911901</v>
      </c>
      <c r="BY8" s="15">
        <v>0.4</v>
      </c>
    </row>
    <row r="9" spans="2:77" x14ac:dyDescent="0.35">
      <c r="B9" s="16" t="s">
        <v>92</v>
      </c>
      <c r="C9" s="15">
        <v>0.39112050739957699</v>
      </c>
      <c r="D9" s="15">
        <v>0.40886699507389201</v>
      </c>
      <c r="E9" s="15">
        <v>0.37777777777777799</v>
      </c>
      <c r="F9" s="15"/>
      <c r="G9" s="15">
        <v>0.32323232323232298</v>
      </c>
      <c r="H9" s="15">
        <v>0.40909090909090901</v>
      </c>
      <c r="I9" s="15"/>
      <c r="J9" s="15">
        <v>0.44961240310077499</v>
      </c>
      <c r="K9" s="15">
        <v>0.45454545454545497</v>
      </c>
      <c r="L9" s="15">
        <v>0.338983050847458</v>
      </c>
      <c r="M9" s="15">
        <v>0.310126582278481</v>
      </c>
      <c r="N9" s="15"/>
      <c r="O9" s="15">
        <v>0.34782608695652201</v>
      </c>
      <c r="P9" s="15">
        <v>0.465753424657534</v>
      </c>
      <c r="Q9" s="15">
        <v>0.441176470588235</v>
      </c>
      <c r="R9" s="15">
        <v>0.39583333333333298</v>
      </c>
      <c r="S9" s="15">
        <v>0.32</v>
      </c>
      <c r="T9" s="15">
        <v>0.30769230769230799</v>
      </c>
      <c r="U9" s="15">
        <v>0.41304347826087001</v>
      </c>
      <c r="V9" s="15">
        <v>0.52</v>
      </c>
      <c r="W9" s="15">
        <v>0.409836065573771</v>
      </c>
      <c r="X9" s="15">
        <v>0.30769230769230799</v>
      </c>
      <c r="Y9" s="15">
        <v>0.26315789473684198</v>
      </c>
      <c r="Z9" s="15">
        <v>0.6</v>
      </c>
      <c r="AA9" s="15"/>
      <c r="AB9" s="15">
        <v>0.31578947368421101</v>
      </c>
      <c r="AC9" s="15">
        <v>0.41958041958042003</v>
      </c>
      <c r="AD9" s="15">
        <v>0.431034482758621</v>
      </c>
      <c r="AE9" s="15">
        <v>0.469387755102041</v>
      </c>
      <c r="AF9" s="15"/>
      <c r="AG9" s="15">
        <v>0.37113402061855699</v>
      </c>
      <c r="AH9" s="15">
        <v>0.45299145299145299</v>
      </c>
      <c r="AI9" s="15">
        <v>0.39130434782608697</v>
      </c>
      <c r="AJ9" s="15">
        <v>0.5</v>
      </c>
      <c r="AK9" s="15"/>
      <c r="AL9" s="15">
        <v>0.43303571428571402</v>
      </c>
      <c r="AM9" s="15">
        <v>0.387978142076503</v>
      </c>
      <c r="AN9" s="15">
        <v>0.23728813559322001</v>
      </c>
      <c r="AO9" s="15"/>
      <c r="AP9" s="15">
        <v>0.452261306532663</v>
      </c>
      <c r="AQ9" s="15">
        <v>0.32142857142857101</v>
      </c>
      <c r="AR9" s="15">
        <v>0.41666666666666702</v>
      </c>
      <c r="AS9" s="15">
        <v>0</v>
      </c>
      <c r="AT9" s="15">
        <v>0.28813559322033899</v>
      </c>
      <c r="AU9" s="15"/>
      <c r="AV9" s="15">
        <v>0.4</v>
      </c>
      <c r="AW9" s="15">
        <v>0.375</v>
      </c>
      <c r="AX9" s="15">
        <v>0.375</v>
      </c>
      <c r="AY9" s="15">
        <v>0.23404255319148901</v>
      </c>
      <c r="AZ9" s="15">
        <v>0.39534883720930197</v>
      </c>
      <c r="BA9" s="15">
        <v>0.28333333333333299</v>
      </c>
      <c r="BB9" s="15">
        <v>0.375</v>
      </c>
      <c r="BC9" s="15"/>
      <c r="BD9" s="15">
        <v>0.44876325088339197</v>
      </c>
      <c r="BE9" s="15">
        <v>0.322033898305085</v>
      </c>
      <c r="BF9" s="15">
        <v>0.23529411764705899</v>
      </c>
      <c r="BG9" s="15">
        <v>0.30357142857142899</v>
      </c>
      <c r="BH9" s="15">
        <v>0.32352941176470601</v>
      </c>
      <c r="BI9" s="15">
        <v>0.2</v>
      </c>
      <c r="BJ9" s="15"/>
      <c r="BK9" s="15">
        <v>0.32307692307692298</v>
      </c>
      <c r="BL9" s="15">
        <v>0.370860927152318</v>
      </c>
      <c r="BM9" s="15">
        <v>0.48</v>
      </c>
      <c r="BN9" s="15">
        <v>0.41666666666666702</v>
      </c>
      <c r="BO9" s="15">
        <v>0.359375</v>
      </c>
      <c r="BP9" s="15">
        <v>0.441176470588235</v>
      </c>
      <c r="BQ9" s="15"/>
      <c r="BR9" s="15">
        <v>0.37012987012986998</v>
      </c>
      <c r="BS9" s="15">
        <v>0.43030303030303002</v>
      </c>
      <c r="BT9" s="15"/>
      <c r="BU9" s="15">
        <v>0.35582822085889598</v>
      </c>
      <c r="BV9" s="15">
        <v>0.40967741935483898</v>
      </c>
      <c r="BW9" s="15"/>
      <c r="BX9" s="15">
        <v>0.33716475095785398</v>
      </c>
      <c r="BY9" s="15">
        <v>0.46341463414634099</v>
      </c>
    </row>
    <row r="10" spans="2:77" ht="29" x14ac:dyDescent="0.35">
      <c r="B10" s="16" t="s">
        <v>93</v>
      </c>
      <c r="C10" s="15">
        <v>5.9196617336152203E-2</v>
      </c>
      <c r="D10" s="15">
        <v>7.8817733990147798E-2</v>
      </c>
      <c r="E10" s="15">
        <v>4.4444444444444398E-2</v>
      </c>
      <c r="F10" s="15"/>
      <c r="G10" s="15">
        <v>2.02020202020202E-2</v>
      </c>
      <c r="H10" s="15">
        <v>6.9518716577540093E-2</v>
      </c>
      <c r="I10" s="15"/>
      <c r="J10" s="15">
        <v>9.3023255813953501E-2</v>
      </c>
      <c r="K10" s="15">
        <v>2.4793388429752101E-2</v>
      </c>
      <c r="L10" s="15">
        <v>0.11864406779661001</v>
      </c>
      <c r="M10" s="15">
        <v>3.7974683544303799E-2</v>
      </c>
      <c r="N10" s="15"/>
      <c r="O10" s="15">
        <v>4.3478260869565202E-2</v>
      </c>
      <c r="P10" s="15">
        <v>5.4794520547945202E-2</v>
      </c>
      <c r="Q10" s="15">
        <v>8.8235294117647106E-2</v>
      </c>
      <c r="R10" s="15">
        <v>0.125</v>
      </c>
      <c r="S10" s="15">
        <v>0</v>
      </c>
      <c r="T10" s="15">
        <v>7.69230769230769E-2</v>
      </c>
      <c r="U10" s="15">
        <v>0.108695652173913</v>
      </c>
      <c r="V10" s="15">
        <v>0</v>
      </c>
      <c r="W10" s="15">
        <v>4.91803278688525E-2</v>
      </c>
      <c r="X10" s="15">
        <v>3.8461538461538498E-2</v>
      </c>
      <c r="Y10" s="15">
        <v>0</v>
      </c>
      <c r="Z10" s="15">
        <v>0</v>
      </c>
      <c r="AA10" s="15"/>
      <c r="AB10" s="15">
        <v>3.1578947368421102E-2</v>
      </c>
      <c r="AC10" s="15">
        <v>3.4965034965035002E-2</v>
      </c>
      <c r="AD10" s="15">
        <v>6.8965517241379296E-2</v>
      </c>
      <c r="AE10" s="15">
        <v>0.183673469387755</v>
      </c>
      <c r="AF10" s="15"/>
      <c r="AG10" s="15">
        <v>6.5292096219931303E-2</v>
      </c>
      <c r="AH10" s="15">
        <v>5.9829059829059797E-2</v>
      </c>
      <c r="AI10" s="15">
        <v>2.1739130434782601E-2</v>
      </c>
      <c r="AJ10" s="15">
        <v>0</v>
      </c>
      <c r="AK10" s="15"/>
      <c r="AL10" s="15">
        <v>5.3571428571428603E-2</v>
      </c>
      <c r="AM10" s="15">
        <v>4.91803278688525E-2</v>
      </c>
      <c r="AN10" s="15">
        <v>0.11864406779661001</v>
      </c>
      <c r="AO10" s="15"/>
      <c r="AP10" s="15">
        <v>7.0351758793969807E-2</v>
      </c>
      <c r="AQ10" s="15">
        <v>3.5714285714285698E-2</v>
      </c>
      <c r="AR10" s="15">
        <v>8.3333333333333301E-2</v>
      </c>
      <c r="AS10" s="15">
        <v>0.11111111111111099</v>
      </c>
      <c r="AT10" s="15">
        <v>8.4745762711864403E-2</v>
      </c>
      <c r="AU10" s="15"/>
      <c r="AV10" s="15">
        <v>0</v>
      </c>
      <c r="AW10" s="15">
        <v>0</v>
      </c>
      <c r="AX10" s="15">
        <v>0</v>
      </c>
      <c r="AY10" s="15">
        <v>8.5106382978723402E-2</v>
      </c>
      <c r="AZ10" s="15">
        <v>4.6511627906976702E-2</v>
      </c>
      <c r="BA10" s="15">
        <v>3.3333333333333298E-2</v>
      </c>
      <c r="BB10" s="15">
        <v>0</v>
      </c>
      <c r="BC10" s="15"/>
      <c r="BD10" s="15">
        <v>7.0671378091872794E-2</v>
      </c>
      <c r="BE10" s="15">
        <v>3.3898305084745797E-2</v>
      </c>
      <c r="BF10" s="15">
        <v>0</v>
      </c>
      <c r="BG10" s="15">
        <v>0.107142857142857</v>
      </c>
      <c r="BH10" s="15">
        <v>0</v>
      </c>
      <c r="BI10" s="15">
        <v>0</v>
      </c>
      <c r="BJ10" s="15"/>
      <c r="BK10" s="15">
        <v>1.5384615384615399E-2</v>
      </c>
      <c r="BL10" s="15">
        <v>4.6357615894039701E-2</v>
      </c>
      <c r="BM10" s="15">
        <v>0.04</v>
      </c>
      <c r="BN10" s="15">
        <v>8.3333333333333301E-2</v>
      </c>
      <c r="BO10" s="15">
        <v>6.25E-2</v>
      </c>
      <c r="BP10" s="15">
        <v>0.14705882352941199</v>
      </c>
      <c r="BQ10" s="15"/>
      <c r="BR10" s="15">
        <v>6.4935064935064901E-2</v>
      </c>
      <c r="BS10" s="15">
        <v>4.8484848484848499E-2</v>
      </c>
      <c r="BT10" s="15"/>
      <c r="BU10" s="15">
        <v>5.5214723926380403E-2</v>
      </c>
      <c r="BV10" s="15">
        <v>6.12903225806452E-2</v>
      </c>
      <c r="BW10" s="15"/>
      <c r="BX10" s="15">
        <v>4.2145593869731802E-2</v>
      </c>
      <c r="BY10" s="15">
        <v>8.2926829268292701E-2</v>
      </c>
    </row>
    <row r="11" spans="2:77" x14ac:dyDescent="0.35">
      <c r="B11" s="16" t="s">
        <v>94</v>
      </c>
      <c r="C11" s="15">
        <v>2.5369978858350999E-2</v>
      </c>
      <c r="D11" s="15">
        <v>2.4630541871921201E-2</v>
      </c>
      <c r="E11" s="15">
        <v>2.5925925925925901E-2</v>
      </c>
      <c r="F11" s="15"/>
      <c r="G11" s="15">
        <v>2.02020202020202E-2</v>
      </c>
      <c r="H11" s="15">
        <v>2.6737967914438499E-2</v>
      </c>
      <c r="I11" s="15"/>
      <c r="J11" s="15">
        <v>2.32558139534884E-2</v>
      </c>
      <c r="K11" s="15">
        <v>4.1322314049586799E-2</v>
      </c>
      <c r="L11" s="15">
        <v>5.0847457627118599E-2</v>
      </c>
      <c r="M11" s="15">
        <v>6.3291139240506302E-3</v>
      </c>
      <c r="N11" s="15"/>
      <c r="O11" s="15">
        <v>4.3478260869565202E-2</v>
      </c>
      <c r="P11" s="15">
        <v>1.3698630136986301E-2</v>
      </c>
      <c r="Q11" s="15">
        <v>0</v>
      </c>
      <c r="R11" s="15">
        <v>0</v>
      </c>
      <c r="S11" s="15">
        <v>0.04</v>
      </c>
      <c r="T11" s="15">
        <v>2.5641025641025599E-2</v>
      </c>
      <c r="U11" s="15">
        <v>2.1739130434782601E-2</v>
      </c>
      <c r="V11" s="15">
        <v>0.04</v>
      </c>
      <c r="W11" s="15">
        <v>1.63934426229508E-2</v>
      </c>
      <c r="X11" s="15">
        <v>5.7692307692307702E-2</v>
      </c>
      <c r="Y11" s="15">
        <v>5.2631578947368397E-2</v>
      </c>
      <c r="Z11" s="15">
        <v>0</v>
      </c>
      <c r="AA11" s="15"/>
      <c r="AB11" s="15">
        <v>1.5789473684210499E-2</v>
      </c>
      <c r="AC11" s="15">
        <v>4.1958041958042001E-2</v>
      </c>
      <c r="AD11" s="15">
        <v>3.4482758620689703E-2</v>
      </c>
      <c r="AE11" s="15">
        <v>0</v>
      </c>
      <c r="AF11" s="15"/>
      <c r="AG11" s="15">
        <v>3.4364261168384903E-2</v>
      </c>
      <c r="AH11" s="15">
        <v>0</v>
      </c>
      <c r="AI11" s="15">
        <v>4.3478260869565202E-2</v>
      </c>
      <c r="AJ11" s="15">
        <v>0</v>
      </c>
      <c r="AK11" s="15"/>
      <c r="AL11" s="15">
        <v>2.6785714285714302E-2</v>
      </c>
      <c r="AM11" s="15">
        <v>2.1857923497267801E-2</v>
      </c>
      <c r="AN11" s="15">
        <v>3.3898305084745797E-2</v>
      </c>
      <c r="AO11" s="15"/>
      <c r="AP11" s="15">
        <v>4.0201005025125601E-2</v>
      </c>
      <c r="AQ11" s="15">
        <v>8.9285714285714298E-3</v>
      </c>
      <c r="AR11" s="15">
        <v>2.7777777777777801E-2</v>
      </c>
      <c r="AS11" s="15">
        <v>0</v>
      </c>
      <c r="AT11" s="15">
        <v>1.6949152542372899E-2</v>
      </c>
      <c r="AU11" s="15"/>
      <c r="AV11" s="15">
        <v>0</v>
      </c>
      <c r="AW11" s="15">
        <v>0</v>
      </c>
      <c r="AX11" s="15">
        <v>0</v>
      </c>
      <c r="AY11" s="15">
        <v>0</v>
      </c>
      <c r="AZ11" s="15">
        <v>0</v>
      </c>
      <c r="BA11" s="15">
        <v>0</v>
      </c>
      <c r="BB11" s="15">
        <v>0</v>
      </c>
      <c r="BC11" s="15"/>
      <c r="BD11" s="15">
        <v>3.5335689045936397E-2</v>
      </c>
      <c r="BE11" s="15">
        <v>3.3898305084745797E-2</v>
      </c>
      <c r="BF11" s="15">
        <v>0</v>
      </c>
      <c r="BG11" s="15">
        <v>0</v>
      </c>
      <c r="BH11" s="15">
        <v>0</v>
      </c>
      <c r="BI11" s="15">
        <v>0</v>
      </c>
      <c r="BJ11" s="15"/>
      <c r="BK11" s="15">
        <v>4.6153846153846198E-2</v>
      </c>
      <c r="BL11" s="15">
        <v>1.9867549668874201E-2</v>
      </c>
      <c r="BM11" s="15">
        <v>0</v>
      </c>
      <c r="BN11" s="15">
        <v>2.7777777777777801E-2</v>
      </c>
      <c r="BO11" s="15">
        <v>1.5625E-2</v>
      </c>
      <c r="BP11" s="15">
        <v>5.8823529411764698E-2</v>
      </c>
      <c r="BQ11" s="15"/>
      <c r="BR11" s="15">
        <v>2.27272727272727E-2</v>
      </c>
      <c r="BS11" s="15">
        <v>3.03030303030303E-2</v>
      </c>
      <c r="BT11" s="15"/>
      <c r="BU11" s="15">
        <v>2.4539877300613501E-2</v>
      </c>
      <c r="BV11" s="15">
        <v>2.5806451612903201E-2</v>
      </c>
      <c r="BW11" s="15"/>
      <c r="BX11" s="15">
        <v>3.0651340996168602E-2</v>
      </c>
      <c r="BY11" s="15">
        <v>1.9512195121951199E-2</v>
      </c>
    </row>
    <row r="12" spans="2:77" x14ac:dyDescent="0.35">
      <c r="B12" s="16" t="s">
        <v>95</v>
      </c>
      <c r="C12" s="15">
        <v>2.5369978858350999E-2</v>
      </c>
      <c r="D12" s="15">
        <v>1.9704433497536901E-2</v>
      </c>
      <c r="E12" s="15">
        <v>2.96296296296296E-2</v>
      </c>
      <c r="F12" s="15"/>
      <c r="G12" s="15">
        <v>5.0505050505050497E-2</v>
      </c>
      <c r="H12" s="15">
        <v>1.8716577540106999E-2</v>
      </c>
      <c r="I12" s="15"/>
      <c r="J12" s="15">
        <v>3.8759689922480599E-2</v>
      </c>
      <c r="K12" s="15">
        <v>8.2644628099173608E-3</v>
      </c>
      <c r="L12" s="15">
        <v>0</v>
      </c>
      <c r="M12" s="15">
        <v>3.7974683544303799E-2</v>
      </c>
      <c r="N12" s="15"/>
      <c r="O12" s="15">
        <v>4.3478260869565202E-2</v>
      </c>
      <c r="P12" s="15">
        <v>1.3698630136986301E-2</v>
      </c>
      <c r="Q12" s="15">
        <v>2.9411764705882401E-2</v>
      </c>
      <c r="R12" s="15">
        <v>2.0833333333333301E-2</v>
      </c>
      <c r="S12" s="15">
        <v>0.04</v>
      </c>
      <c r="T12" s="15">
        <v>2.5641025641025599E-2</v>
      </c>
      <c r="U12" s="15">
        <v>0</v>
      </c>
      <c r="V12" s="15">
        <v>0</v>
      </c>
      <c r="W12" s="15">
        <v>4.91803278688525E-2</v>
      </c>
      <c r="X12" s="15">
        <v>3.8461538461538498E-2</v>
      </c>
      <c r="Y12" s="15">
        <v>0</v>
      </c>
      <c r="Z12" s="15">
        <v>0</v>
      </c>
      <c r="AA12" s="15"/>
      <c r="AB12" s="15">
        <v>2.6315789473684199E-2</v>
      </c>
      <c r="AC12" s="15">
        <v>1.3986013986014E-2</v>
      </c>
      <c r="AD12" s="15">
        <v>1.72413793103448E-2</v>
      </c>
      <c r="AE12" s="15">
        <v>6.1224489795918401E-2</v>
      </c>
      <c r="AF12" s="15"/>
      <c r="AG12" s="15">
        <v>2.74914089347079E-2</v>
      </c>
      <c r="AH12" s="15">
        <v>2.5641025641025599E-2</v>
      </c>
      <c r="AI12" s="15">
        <v>0</v>
      </c>
      <c r="AJ12" s="15">
        <v>0</v>
      </c>
      <c r="AK12" s="15"/>
      <c r="AL12" s="15">
        <v>2.23214285714286E-2</v>
      </c>
      <c r="AM12" s="15">
        <v>1.63934426229508E-2</v>
      </c>
      <c r="AN12" s="15">
        <v>6.7796610169491497E-2</v>
      </c>
      <c r="AO12" s="15"/>
      <c r="AP12" s="15">
        <v>2.01005025125628E-2</v>
      </c>
      <c r="AQ12" s="15">
        <v>2.6785714285714302E-2</v>
      </c>
      <c r="AR12" s="15">
        <v>0</v>
      </c>
      <c r="AS12" s="15">
        <v>0</v>
      </c>
      <c r="AT12" s="15">
        <v>5.0847457627118599E-2</v>
      </c>
      <c r="AU12" s="15"/>
      <c r="AV12" s="15">
        <v>0</v>
      </c>
      <c r="AW12" s="15">
        <v>0</v>
      </c>
      <c r="AX12" s="15">
        <v>0</v>
      </c>
      <c r="AY12" s="15">
        <v>2.1276595744680899E-2</v>
      </c>
      <c r="AZ12" s="15">
        <v>2.32558139534884E-2</v>
      </c>
      <c r="BA12" s="15">
        <v>0.05</v>
      </c>
      <c r="BB12" s="15">
        <v>0</v>
      </c>
      <c r="BC12" s="15"/>
      <c r="BD12" s="15">
        <v>2.1201413427561801E-2</v>
      </c>
      <c r="BE12" s="15">
        <v>1.6949152542372899E-2</v>
      </c>
      <c r="BF12" s="15">
        <v>5.8823529411764698E-2</v>
      </c>
      <c r="BG12" s="15">
        <v>1.7857142857142901E-2</v>
      </c>
      <c r="BH12" s="15">
        <v>5.8823529411764698E-2</v>
      </c>
      <c r="BI12" s="15">
        <v>0</v>
      </c>
      <c r="BJ12" s="15"/>
      <c r="BK12" s="15">
        <v>3.0769230769230799E-2</v>
      </c>
      <c r="BL12" s="15">
        <v>2.6490066225165601E-2</v>
      </c>
      <c r="BM12" s="15">
        <v>0.02</v>
      </c>
      <c r="BN12" s="15">
        <v>2.7777777777777801E-2</v>
      </c>
      <c r="BO12" s="15">
        <v>1.5625E-2</v>
      </c>
      <c r="BP12" s="15">
        <v>2.9411764705882401E-2</v>
      </c>
      <c r="BQ12" s="15"/>
      <c r="BR12" s="15">
        <v>3.2467532467532499E-2</v>
      </c>
      <c r="BS12" s="15">
        <v>1.21212121212121E-2</v>
      </c>
      <c r="BT12" s="15"/>
      <c r="BU12" s="15">
        <v>2.4539877300613501E-2</v>
      </c>
      <c r="BV12" s="15">
        <v>2.5806451612903201E-2</v>
      </c>
      <c r="BW12" s="15"/>
      <c r="BX12" s="15">
        <v>2.2988505747126398E-2</v>
      </c>
      <c r="BY12" s="15">
        <v>2.92682926829268E-2</v>
      </c>
    </row>
    <row r="13" spans="2:77" x14ac:dyDescent="0.35">
      <c r="B13" s="16" t="s">
        <v>96</v>
      </c>
      <c r="C13" s="17">
        <v>4.2283298097251596E-3</v>
      </c>
      <c r="D13" s="17">
        <v>0</v>
      </c>
      <c r="E13" s="17">
        <v>7.4074074074074103E-3</v>
      </c>
      <c r="F13" s="17"/>
      <c r="G13" s="17">
        <v>1.01010101010101E-2</v>
      </c>
      <c r="H13" s="17">
        <v>2.6737967914438501E-3</v>
      </c>
      <c r="I13" s="17"/>
      <c r="J13" s="17">
        <v>0</v>
      </c>
      <c r="K13" s="17">
        <v>8.2644628099173608E-3</v>
      </c>
      <c r="L13" s="17">
        <v>0</v>
      </c>
      <c r="M13" s="17">
        <v>6.3291139240506302E-3</v>
      </c>
      <c r="N13" s="17"/>
      <c r="O13" s="17">
        <v>2.1739130434782601E-2</v>
      </c>
      <c r="P13" s="17">
        <v>0</v>
      </c>
      <c r="Q13" s="17">
        <v>0</v>
      </c>
      <c r="R13" s="17">
        <v>0</v>
      </c>
      <c r="S13" s="17">
        <v>0</v>
      </c>
      <c r="T13" s="17">
        <v>0</v>
      </c>
      <c r="U13" s="17">
        <v>0</v>
      </c>
      <c r="V13" s="17">
        <v>0</v>
      </c>
      <c r="W13" s="17">
        <v>1.63934426229508E-2</v>
      </c>
      <c r="X13" s="17">
        <v>0</v>
      </c>
      <c r="Y13" s="17">
        <v>0</v>
      </c>
      <c r="Z13" s="17">
        <v>0</v>
      </c>
      <c r="AA13" s="17"/>
      <c r="AB13" s="17">
        <v>0</v>
      </c>
      <c r="AC13" s="17">
        <v>6.9930069930069904E-3</v>
      </c>
      <c r="AD13" s="17">
        <v>0</v>
      </c>
      <c r="AE13" s="17">
        <v>0</v>
      </c>
      <c r="AF13" s="17"/>
      <c r="AG13" s="17">
        <v>6.8728522336769802E-3</v>
      </c>
      <c r="AH13" s="17">
        <v>0</v>
      </c>
      <c r="AI13" s="17">
        <v>0</v>
      </c>
      <c r="AJ13" s="17">
        <v>0</v>
      </c>
      <c r="AK13" s="17"/>
      <c r="AL13" s="17">
        <v>0</v>
      </c>
      <c r="AM13" s="17">
        <v>5.4644808743169399E-3</v>
      </c>
      <c r="AN13" s="17">
        <v>0</v>
      </c>
      <c r="AO13" s="17"/>
      <c r="AP13" s="17">
        <v>0</v>
      </c>
      <c r="AQ13" s="17">
        <v>8.9285714285714298E-3</v>
      </c>
      <c r="AR13" s="17">
        <v>0</v>
      </c>
      <c r="AS13" s="17">
        <v>0</v>
      </c>
      <c r="AT13" s="17">
        <v>0</v>
      </c>
      <c r="AU13" s="17"/>
      <c r="AV13" s="17">
        <v>0</v>
      </c>
      <c r="AW13" s="17">
        <v>0</v>
      </c>
      <c r="AX13" s="17">
        <v>0</v>
      </c>
      <c r="AY13" s="17">
        <v>0</v>
      </c>
      <c r="AZ13" s="17">
        <v>0</v>
      </c>
      <c r="BA13" s="17">
        <v>1.6666666666666701E-2</v>
      </c>
      <c r="BB13" s="17">
        <v>0</v>
      </c>
      <c r="BC13" s="17"/>
      <c r="BD13" s="17">
        <v>0</v>
      </c>
      <c r="BE13" s="17">
        <v>1.6949152542372899E-2</v>
      </c>
      <c r="BF13" s="17">
        <v>0</v>
      </c>
      <c r="BG13" s="17">
        <v>0</v>
      </c>
      <c r="BH13" s="17">
        <v>2.9411764705882401E-2</v>
      </c>
      <c r="BI13" s="17">
        <v>0</v>
      </c>
      <c r="BJ13" s="17"/>
      <c r="BK13" s="17">
        <v>0</v>
      </c>
      <c r="BL13" s="17">
        <v>6.6225165562913899E-3</v>
      </c>
      <c r="BM13" s="17">
        <v>0.02</v>
      </c>
      <c r="BN13" s="17">
        <v>0</v>
      </c>
      <c r="BO13" s="17">
        <v>0</v>
      </c>
      <c r="BP13" s="17">
        <v>0</v>
      </c>
      <c r="BQ13" s="17"/>
      <c r="BR13" s="17">
        <v>3.24675324675325E-3</v>
      </c>
      <c r="BS13" s="17">
        <v>6.0606060606060597E-3</v>
      </c>
      <c r="BT13" s="17"/>
      <c r="BU13" s="17">
        <v>6.13496932515337E-3</v>
      </c>
      <c r="BV13" s="17">
        <v>3.2258064516129002E-3</v>
      </c>
      <c r="BW13" s="17"/>
      <c r="BX13" s="17">
        <v>0</v>
      </c>
      <c r="BY13" s="17">
        <v>4.8780487804877997E-3</v>
      </c>
    </row>
    <row r="14" spans="2:77" x14ac:dyDescent="0.35">
      <c r="B14" s="14"/>
    </row>
    <row r="15" spans="2:77" x14ac:dyDescent="0.35">
      <c r="B15" t="s">
        <v>99</v>
      </c>
    </row>
    <row r="16" spans="2:77" x14ac:dyDescent="0.35">
      <c r="B16" t="s">
        <v>100</v>
      </c>
    </row>
    <row r="18" spans="2:2" x14ac:dyDescent="0.35">
      <c r="B1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101</v>
      </c>
      <c r="C8" s="15">
        <v>0.17336152219873099</v>
      </c>
      <c r="D8" s="15">
        <v>0.22660098522167499</v>
      </c>
      <c r="E8" s="15">
        <v>0.133333333333333</v>
      </c>
      <c r="F8" s="15"/>
      <c r="G8" s="15">
        <v>9.0909090909090898E-2</v>
      </c>
      <c r="H8" s="15">
        <v>0.19518716577540099</v>
      </c>
      <c r="I8" s="15"/>
      <c r="J8" s="15">
        <v>0.30232558139534899</v>
      </c>
      <c r="K8" s="15">
        <v>0.214876033057851</v>
      </c>
      <c r="L8" s="15">
        <v>8.4745762711864403E-2</v>
      </c>
      <c r="M8" s="15">
        <v>6.9620253164557E-2</v>
      </c>
      <c r="N8" s="15"/>
      <c r="O8" s="15">
        <v>0.173913043478261</v>
      </c>
      <c r="P8" s="15">
        <v>0.27397260273972601</v>
      </c>
      <c r="Q8" s="15">
        <v>0.23529411764705899</v>
      </c>
      <c r="R8" s="15">
        <v>0.16666666666666699</v>
      </c>
      <c r="S8" s="15">
        <v>0.08</v>
      </c>
      <c r="T8" s="15">
        <v>0.15384615384615399</v>
      </c>
      <c r="U8" s="15">
        <v>0.13043478260869601</v>
      </c>
      <c r="V8" s="15">
        <v>0.12</v>
      </c>
      <c r="W8" s="15">
        <v>0.14754098360655701</v>
      </c>
      <c r="X8" s="15">
        <v>0.17307692307692299</v>
      </c>
      <c r="Y8" s="15">
        <v>0.105263157894737</v>
      </c>
      <c r="Z8" s="15">
        <v>0.2</v>
      </c>
      <c r="AA8" s="15"/>
      <c r="AB8" s="15">
        <v>0.110526315789474</v>
      </c>
      <c r="AC8" s="15">
        <v>0.11888111888111901</v>
      </c>
      <c r="AD8" s="15">
        <v>0.22413793103448301</v>
      </c>
      <c r="AE8" s="15">
        <v>0.48979591836734698</v>
      </c>
      <c r="AF8" s="15"/>
      <c r="AG8" s="15">
        <v>0.14776632302405501</v>
      </c>
      <c r="AH8" s="15">
        <v>0.24786324786324801</v>
      </c>
      <c r="AI8" s="15">
        <v>0.19565217391304299</v>
      </c>
      <c r="AJ8" s="15">
        <v>0.25</v>
      </c>
      <c r="AK8" s="15"/>
      <c r="AL8" s="15">
        <v>0.13839285714285701</v>
      </c>
      <c r="AM8" s="15">
        <v>0.218579234972678</v>
      </c>
      <c r="AN8" s="15">
        <v>0.169491525423729</v>
      </c>
      <c r="AO8" s="15"/>
      <c r="AP8" s="15">
        <v>0.24120603015075401</v>
      </c>
      <c r="AQ8" s="15">
        <v>8.0357142857142905E-2</v>
      </c>
      <c r="AR8" s="15">
        <v>0.194444444444444</v>
      </c>
      <c r="AS8" s="15">
        <v>0</v>
      </c>
      <c r="AT8" s="15">
        <v>0.13559322033898299</v>
      </c>
      <c r="AU8" s="15"/>
      <c r="AV8" s="15">
        <v>0.2</v>
      </c>
      <c r="AW8" s="15">
        <v>0</v>
      </c>
      <c r="AX8" s="15">
        <v>0</v>
      </c>
      <c r="AY8" s="15">
        <v>4.2553191489361701E-2</v>
      </c>
      <c r="AZ8" s="15">
        <v>0.186046511627907</v>
      </c>
      <c r="BA8" s="15">
        <v>6.6666666666666693E-2</v>
      </c>
      <c r="BB8" s="15">
        <v>6.25E-2</v>
      </c>
      <c r="BC8" s="15"/>
      <c r="BD8" s="15">
        <v>0.23321554770318001</v>
      </c>
      <c r="BE8" s="15">
        <v>0.13559322033898299</v>
      </c>
      <c r="BF8" s="15">
        <v>5.8823529411764698E-2</v>
      </c>
      <c r="BG8" s="15">
        <v>5.3571428571428603E-2</v>
      </c>
      <c r="BH8" s="15">
        <v>5.8823529411764698E-2</v>
      </c>
      <c r="BI8" s="15">
        <v>0.2</v>
      </c>
      <c r="BJ8" s="15"/>
      <c r="BK8" s="15">
        <v>9.2307692307692299E-2</v>
      </c>
      <c r="BL8" s="15">
        <v>0.17218543046357601</v>
      </c>
      <c r="BM8" s="15">
        <v>0.16</v>
      </c>
      <c r="BN8" s="15">
        <v>0.18518518518518501</v>
      </c>
      <c r="BO8" s="15">
        <v>0.203125</v>
      </c>
      <c r="BP8" s="15">
        <v>0.26470588235294101</v>
      </c>
      <c r="BQ8" s="15"/>
      <c r="BR8" s="15">
        <v>0.168831168831169</v>
      </c>
      <c r="BS8" s="15">
        <v>0.18181818181818199</v>
      </c>
      <c r="BT8" s="15"/>
      <c r="BU8" s="15">
        <v>0.14110429447852799</v>
      </c>
      <c r="BV8" s="15">
        <v>0.190322580645161</v>
      </c>
      <c r="BW8" s="15"/>
      <c r="BX8" s="15">
        <v>0.13793103448275901</v>
      </c>
      <c r="BY8" s="15">
        <v>0.224390243902439</v>
      </c>
    </row>
    <row r="9" spans="2:77" x14ac:dyDescent="0.35">
      <c r="B9" s="16" t="s">
        <v>102</v>
      </c>
      <c r="C9" s="15">
        <v>0.30655391120507403</v>
      </c>
      <c r="D9" s="15">
        <v>0.30541871921182301</v>
      </c>
      <c r="E9" s="15">
        <v>0.30740740740740702</v>
      </c>
      <c r="F9" s="15"/>
      <c r="G9" s="15">
        <v>0.18181818181818199</v>
      </c>
      <c r="H9" s="15">
        <v>0.33957219251336901</v>
      </c>
      <c r="I9" s="15"/>
      <c r="J9" s="15">
        <v>0.387596899224806</v>
      </c>
      <c r="K9" s="15">
        <v>0.31404958677686001</v>
      </c>
      <c r="L9" s="15">
        <v>0.37288135593220301</v>
      </c>
      <c r="M9" s="15">
        <v>0.20253164556962</v>
      </c>
      <c r="N9" s="15"/>
      <c r="O9" s="15">
        <v>0.30434782608695699</v>
      </c>
      <c r="P9" s="15">
        <v>0.38356164383561597</v>
      </c>
      <c r="Q9" s="15">
        <v>0.29411764705882398</v>
      </c>
      <c r="R9" s="15">
        <v>0.25</v>
      </c>
      <c r="S9" s="15">
        <v>0.24</v>
      </c>
      <c r="T9" s="15">
        <v>0.20512820512820501</v>
      </c>
      <c r="U9" s="15">
        <v>0.36956521739130399</v>
      </c>
      <c r="V9" s="15">
        <v>0.44</v>
      </c>
      <c r="W9" s="15">
        <v>0.27868852459016402</v>
      </c>
      <c r="X9" s="15">
        <v>0.30769230769230799</v>
      </c>
      <c r="Y9" s="15">
        <v>0.26315789473684198</v>
      </c>
      <c r="Z9" s="15">
        <v>0.2</v>
      </c>
      <c r="AA9" s="15"/>
      <c r="AB9" s="15">
        <v>0.24210526315789499</v>
      </c>
      <c r="AC9" s="15">
        <v>0.356643356643357</v>
      </c>
      <c r="AD9" s="15">
        <v>0.431034482758621</v>
      </c>
      <c r="AE9" s="15">
        <v>0.28571428571428598</v>
      </c>
      <c r="AF9" s="15"/>
      <c r="AG9" s="15">
        <v>0.29553264604811003</v>
      </c>
      <c r="AH9" s="15">
        <v>0.29914529914529903</v>
      </c>
      <c r="AI9" s="15">
        <v>0.36956521739130399</v>
      </c>
      <c r="AJ9" s="15">
        <v>0.25</v>
      </c>
      <c r="AK9" s="15"/>
      <c r="AL9" s="15">
        <v>0.3125</v>
      </c>
      <c r="AM9" s="15">
        <v>0.31693989071038298</v>
      </c>
      <c r="AN9" s="15">
        <v>0.23728813559322001</v>
      </c>
      <c r="AO9" s="15"/>
      <c r="AP9" s="15">
        <v>0.366834170854271</v>
      </c>
      <c r="AQ9" s="15">
        <v>0.24107142857142899</v>
      </c>
      <c r="AR9" s="15">
        <v>0.44444444444444398</v>
      </c>
      <c r="AS9" s="15">
        <v>0.22222222222222199</v>
      </c>
      <c r="AT9" s="15">
        <v>0.27118644067796599</v>
      </c>
      <c r="AU9" s="15"/>
      <c r="AV9" s="15">
        <v>0</v>
      </c>
      <c r="AW9" s="15">
        <v>0.25</v>
      </c>
      <c r="AX9" s="15">
        <v>0.25</v>
      </c>
      <c r="AY9" s="15">
        <v>0.23404255319148901</v>
      </c>
      <c r="AZ9" s="15">
        <v>0.39534883720930197</v>
      </c>
      <c r="BA9" s="15">
        <v>0.116666666666667</v>
      </c>
      <c r="BB9" s="15">
        <v>0.25</v>
      </c>
      <c r="BC9" s="15"/>
      <c r="BD9" s="15">
        <v>0.37455830388692601</v>
      </c>
      <c r="BE9" s="15">
        <v>0.305084745762712</v>
      </c>
      <c r="BF9" s="15">
        <v>0.17647058823529399</v>
      </c>
      <c r="BG9" s="15">
        <v>0.160714285714286</v>
      </c>
      <c r="BH9" s="15">
        <v>0.11764705882352899</v>
      </c>
      <c r="BI9" s="15">
        <v>0.2</v>
      </c>
      <c r="BJ9" s="15"/>
      <c r="BK9" s="15">
        <v>0.230769230769231</v>
      </c>
      <c r="BL9" s="15">
        <v>0.29801324503311299</v>
      </c>
      <c r="BM9" s="15">
        <v>0.4</v>
      </c>
      <c r="BN9" s="15">
        <v>0.342592592592593</v>
      </c>
      <c r="BO9" s="15">
        <v>0.265625</v>
      </c>
      <c r="BP9" s="15">
        <v>0.29411764705882398</v>
      </c>
      <c r="BQ9" s="15"/>
      <c r="BR9" s="15">
        <v>0.30194805194805202</v>
      </c>
      <c r="BS9" s="15">
        <v>0.31515151515151502</v>
      </c>
      <c r="BT9" s="15"/>
      <c r="BU9" s="15">
        <v>0.30061349693251499</v>
      </c>
      <c r="BV9" s="15">
        <v>0.309677419354839</v>
      </c>
      <c r="BW9" s="15"/>
      <c r="BX9" s="15">
        <v>0.27203065134099602</v>
      </c>
      <c r="BY9" s="15">
        <v>0.35121951219512199</v>
      </c>
    </row>
    <row r="10" spans="2:77" ht="29" x14ac:dyDescent="0.35">
      <c r="B10" s="16" t="s">
        <v>103</v>
      </c>
      <c r="C10" s="15">
        <v>0.24947145877378399</v>
      </c>
      <c r="D10" s="15">
        <v>0.20689655172413801</v>
      </c>
      <c r="E10" s="15">
        <v>0.281481481481481</v>
      </c>
      <c r="F10" s="15"/>
      <c r="G10" s="15">
        <v>0.29292929292929298</v>
      </c>
      <c r="H10" s="15">
        <v>0.23796791443850299</v>
      </c>
      <c r="I10" s="15"/>
      <c r="J10" s="15">
        <v>0.201550387596899</v>
      </c>
      <c r="K10" s="15">
        <v>0.31404958677686001</v>
      </c>
      <c r="L10" s="15">
        <v>0.28813559322033899</v>
      </c>
      <c r="M10" s="15">
        <v>0.221518987341772</v>
      </c>
      <c r="N10" s="15"/>
      <c r="O10" s="15">
        <v>0.217391304347826</v>
      </c>
      <c r="P10" s="15">
        <v>0.19178082191780799</v>
      </c>
      <c r="Q10" s="15">
        <v>0.17647058823529399</v>
      </c>
      <c r="R10" s="15">
        <v>0.375</v>
      </c>
      <c r="S10" s="15">
        <v>0.24</v>
      </c>
      <c r="T10" s="15">
        <v>0.230769230769231</v>
      </c>
      <c r="U10" s="15">
        <v>0.30434782608695699</v>
      </c>
      <c r="V10" s="15">
        <v>0.28000000000000003</v>
      </c>
      <c r="W10" s="15">
        <v>0.27868852459016402</v>
      </c>
      <c r="X10" s="15">
        <v>0.230769230769231</v>
      </c>
      <c r="Y10" s="15">
        <v>0.26315789473684198</v>
      </c>
      <c r="Z10" s="15">
        <v>0</v>
      </c>
      <c r="AA10" s="15"/>
      <c r="AB10" s="15">
        <v>0.20526315789473701</v>
      </c>
      <c r="AC10" s="15">
        <v>0.32867132867132898</v>
      </c>
      <c r="AD10" s="15">
        <v>0.22413793103448301</v>
      </c>
      <c r="AE10" s="15">
        <v>0.16326530612244899</v>
      </c>
      <c r="AF10" s="15"/>
      <c r="AG10" s="15">
        <v>0.27147766323024097</v>
      </c>
      <c r="AH10" s="15">
        <v>0.230769230769231</v>
      </c>
      <c r="AI10" s="15">
        <v>0.19565217391304299</v>
      </c>
      <c r="AJ10" s="15">
        <v>0.25</v>
      </c>
      <c r="AK10" s="15"/>
      <c r="AL10" s="15">
        <v>0.25892857142857101</v>
      </c>
      <c r="AM10" s="15">
        <v>0.24043715846994501</v>
      </c>
      <c r="AN10" s="15">
        <v>0.27118644067796599</v>
      </c>
      <c r="AO10" s="15"/>
      <c r="AP10" s="15">
        <v>0.221105527638191</v>
      </c>
      <c r="AQ10" s="15">
        <v>0.28571428571428598</v>
      </c>
      <c r="AR10" s="15">
        <v>0.22222222222222199</v>
      </c>
      <c r="AS10" s="15">
        <v>0.22222222222222199</v>
      </c>
      <c r="AT10" s="15">
        <v>0.28813559322033899</v>
      </c>
      <c r="AU10" s="15"/>
      <c r="AV10" s="15">
        <v>0.4</v>
      </c>
      <c r="AW10" s="15">
        <v>0.625</v>
      </c>
      <c r="AX10" s="15">
        <v>0.625</v>
      </c>
      <c r="AY10" s="15">
        <v>0.319148936170213</v>
      </c>
      <c r="AZ10" s="15">
        <v>0.162790697674419</v>
      </c>
      <c r="BA10" s="15">
        <v>0.18333333333333299</v>
      </c>
      <c r="BB10" s="15">
        <v>0.25</v>
      </c>
      <c r="BC10" s="15"/>
      <c r="BD10" s="15">
        <v>0.25441696113074203</v>
      </c>
      <c r="BE10" s="15">
        <v>0.305084745762712</v>
      </c>
      <c r="BF10" s="15">
        <v>0.11764705882352899</v>
      </c>
      <c r="BG10" s="15">
        <v>0.23214285714285701</v>
      </c>
      <c r="BH10" s="15">
        <v>0.29411764705882398</v>
      </c>
      <c r="BI10" s="15">
        <v>0</v>
      </c>
      <c r="BJ10" s="15"/>
      <c r="BK10" s="15">
        <v>0.230769230769231</v>
      </c>
      <c r="BL10" s="15">
        <v>0.258278145695364</v>
      </c>
      <c r="BM10" s="15">
        <v>0.2</v>
      </c>
      <c r="BN10" s="15">
        <v>0.240740740740741</v>
      </c>
      <c r="BO10" s="15">
        <v>0.328125</v>
      </c>
      <c r="BP10" s="15">
        <v>0.20588235294117599</v>
      </c>
      <c r="BQ10" s="15"/>
      <c r="BR10" s="15">
        <v>0.246753246753247</v>
      </c>
      <c r="BS10" s="15">
        <v>0.25454545454545502</v>
      </c>
      <c r="BT10" s="15"/>
      <c r="BU10" s="15">
        <v>0.245398773006135</v>
      </c>
      <c r="BV10" s="15">
        <v>0.25161290322580598</v>
      </c>
      <c r="BW10" s="15"/>
      <c r="BX10" s="15">
        <v>0.24137931034482801</v>
      </c>
      <c r="BY10" s="15">
        <v>0.25365853658536602</v>
      </c>
    </row>
    <row r="11" spans="2:77" x14ac:dyDescent="0.35">
      <c r="B11" s="16" t="s">
        <v>104</v>
      </c>
      <c r="C11" s="15">
        <v>0.101479915433404</v>
      </c>
      <c r="D11" s="15">
        <v>0.108374384236453</v>
      </c>
      <c r="E11" s="15">
        <v>9.6296296296296297E-2</v>
      </c>
      <c r="F11" s="15"/>
      <c r="G11" s="15">
        <v>0.16161616161616199</v>
      </c>
      <c r="H11" s="15">
        <v>8.5561497326203204E-2</v>
      </c>
      <c r="I11" s="15"/>
      <c r="J11" s="15">
        <v>6.9767441860465101E-2</v>
      </c>
      <c r="K11" s="15">
        <v>8.2644628099173598E-2</v>
      </c>
      <c r="L11" s="15">
        <v>0.13559322033898299</v>
      </c>
      <c r="M11" s="15">
        <v>0.132911392405063</v>
      </c>
      <c r="N11" s="15"/>
      <c r="O11" s="15">
        <v>6.5217391304347797E-2</v>
      </c>
      <c r="P11" s="15">
        <v>8.2191780821917804E-2</v>
      </c>
      <c r="Q11" s="15">
        <v>8.8235294117647106E-2</v>
      </c>
      <c r="R11" s="15">
        <v>4.1666666666666699E-2</v>
      </c>
      <c r="S11" s="15">
        <v>0.16</v>
      </c>
      <c r="T11" s="15">
        <v>0.128205128205128</v>
      </c>
      <c r="U11" s="15">
        <v>8.6956521739130405E-2</v>
      </c>
      <c r="V11" s="15">
        <v>0.12</v>
      </c>
      <c r="W11" s="15">
        <v>9.8360655737704902E-2</v>
      </c>
      <c r="X11" s="15">
        <v>0.134615384615385</v>
      </c>
      <c r="Y11" s="15">
        <v>0.157894736842105</v>
      </c>
      <c r="Z11" s="15">
        <v>0.4</v>
      </c>
      <c r="AA11" s="15"/>
      <c r="AB11" s="15">
        <v>0.13684210526315799</v>
      </c>
      <c r="AC11" s="15">
        <v>0.111888111888112</v>
      </c>
      <c r="AD11" s="15">
        <v>6.8965517241379296E-2</v>
      </c>
      <c r="AE11" s="15">
        <v>2.04081632653061E-2</v>
      </c>
      <c r="AF11" s="15"/>
      <c r="AG11" s="15">
        <v>9.6219931271477696E-2</v>
      </c>
      <c r="AH11" s="15">
        <v>0.128205128205128</v>
      </c>
      <c r="AI11" s="15">
        <v>4.3478260869565202E-2</v>
      </c>
      <c r="AJ11" s="15">
        <v>0</v>
      </c>
      <c r="AK11" s="15"/>
      <c r="AL11" s="15">
        <v>0.120535714285714</v>
      </c>
      <c r="AM11" s="15">
        <v>8.1967213114754106E-2</v>
      </c>
      <c r="AN11" s="15">
        <v>6.7796610169491497E-2</v>
      </c>
      <c r="AO11" s="15"/>
      <c r="AP11" s="15">
        <v>7.5376884422110504E-2</v>
      </c>
      <c r="AQ11" s="15">
        <v>0.13392857142857101</v>
      </c>
      <c r="AR11" s="15">
        <v>2.7777777777777801E-2</v>
      </c>
      <c r="AS11" s="15">
        <v>0.11111111111111099</v>
      </c>
      <c r="AT11" s="15">
        <v>0.11864406779661001</v>
      </c>
      <c r="AU11" s="15"/>
      <c r="AV11" s="15">
        <v>0</v>
      </c>
      <c r="AW11" s="15">
        <v>0.125</v>
      </c>
      <c r="AX11" s="15">
        <v>0.125</v>
      </c>
      <c r="AY11" s="15">
        <v>0.170212765957447</v>
      </c>
      <c r="AZ11" s="15">
        <v>2.32558139534884E-2</v>
      </c>
      <c r="BA11" s="15">
        <v>0.18333333333333299</v>
      </c>
      <c r="BB11" s="15">
        <v>0.25</v>
      </c>
      <c r="BC11" s="15"/>
      <c r="BD11" s="15">
        <v>7.0671378091872794E-2</v>
      </c>
      <c r="BE11" s="15">
        <v>0.11864406779661001</v>
      </c>
      <c r="BF11" s="15">
        <v>0.14705882352941199</v>
      </c>
      <c r="BG11" s="15">
        <v>0.23214285714285701</v>
      </c>
      <c r="BH11" s="15">
        <v>5.8823529411764698E-2</v>
      </c>
      <c r="BI11" s="15">
        <v>0.2</v>
      </c>
      <c r="BJ11" s="15"/>
      <c r="BK11" s="15">
        <v>0.15384615384615399</v>
      </c>
      <c r="BL11" s="15">
        <v>8.6092715231788103E-2</v>
      </c>
      <c r="BM11" s="15">
        <v>0.06</v>
      </c>
      <c r="BN11" s="15">
        <v>9.2592592592592601E-2</v>
      </c>
      <c r="BO11" s="15">
        <v>0.109375</v>
      </c>
      <c r="BP11" s="15">
        <v>0.14705882352941199</v>
      </c>
      <c r="BQ11" s="15"/>
      <c r="BR11" s="15">
        <v>0.11688311688311701</v>
      </c>
      <c r="BS11" s="15">
        <v>7.2727272727272696E-2</v>
      </c>
      <c r="BT11" s="15"/>
      <c r="BU11" s="15">
        <v>0.14110429447852799</v>
      </c>
      <c r="BV11" s="15">
        <v>8.0645161290322606E-2</v>
      </c>
      <c r="BW11" s="15"/>
      <c r="BX11" s="15">
        <v>0.13026819923371599</v>
      </c>
      <c r="BY11" s="15">
        <v>6.3414634146341506E-2</v>
      </c>
    </row>
    <row r="12" spans="2:77" x14ac:dyDescent="0.35">
      <c r="B12" s="16" t="s">
        <v>105</v>
      </c>
      <c r="C12" s="15">
        <v>0.15856236786469299</v>
      </c>
      <c r="D12" s="15">
        <v>0.147783251231527</v>
      </c>
      <c r="E12" s="15">
        <v>0.16666666666666699</v>
      </c>
      <c r="F12" s="15"/>
      <c r="G12" s="15">
        <v>0.25252525252525299</v>
      </c>
      <c r="H12" s="15">
        <v>0.13368983957219299</v>
      </c>
      <c r="I12" s="15"/>
      <c r="J12" s="15">
        <v>3.8759689922480599E-2</v>
      </c>
      <c r="K12" s="15">
        <v>6.6115702479338803E-2</v>
      </c>
      <c r="L12" s="15">
        <v>0.11864406779661001</v>
      </c>
      <c r="M12" s="15">
        <v>0.348101265822785</v>
      </c>
      <c r="N12" s="15"/>
      <c r="O12" s="15">
        <v>0.217391304347826</v>
      </c>
      <c r="P12" s="15">
        <v>6.8493150684931503E-2</v>
      </c>
      <c r="Q12" s="15">
        <v>0.20588235294117599</v>
      </c>
      <c r="R12" s="15">
        <v>0.16666666666666699</v>
      </c>
      <c r="S12" s="15">
        <v>0.28000000000000003</v>
      </c>
      <c r="T12" s="15">
        <v>0.230769230769231</v>
      </c>
      <c r="U12" s="15">
        <v>8.6956521739130405E-2</v>
      </c>
      <c r="V12" s="15">
        <v>0.04</v>
      </c>
      <c r="W12" s="15">
        <v>0.18032786885245899</v>
      </c>
      <c r="X12" s="15">
        <v>0.15384615384615399</v>
      </c>
      <c r="Y12" s="15">
        <v>0.21052631578947401</v>
      </c>
      <c r="Z12" s="15">
        <v>0.2</v>
      </c>
      <c r="AA12" s="15"/>
      <c r="AB12" s="15">
        <v>0.29473684210526302</v>
      </c>
      <c r="AC12" s="15">
        <v>7.69230769230769E-2</v>
      </c>
      <c r="AD12" s="15">
        <v>5.1724137931034503E-2</v>
      </c>
      <c r="AE12" s="15">
        <v>4.08163265306122E-2</v>
      </c>
      <c r="AF12" s="15"/>
      <c r="AG12" s="15">
        <v>0.17182130584192401</v>
      </c>
      <c r="AH12" s="15">
        <v>9.4017094017094002E-2</v>
      </c>
      <c r="AI12" s="15">
        <v>0.19565217391304299</v>
      </c>
      <c r="AJ12" s="15">
        <v>0.25</v>
      </c>
      <c r="AK12" s="15"/>
      <c r="AL12" s="15">
        <v>0.160714285714286</v>
      </c>
      <c r="AM12" s="15">
        <v>0.13661202185792401</v>
      </c>
      <c r="AN12" s="15">
        <v>0.23728813559322001</v>
      </c>
      <c r="AO12" s="15"/>
      <c r="AP12" s="15">
        <v>8.5427135678391997E-2</v>
      </c>
      <c r="AQ12" s="15">
        <v>0.25</v>
      </c>
      <c r="AR12" s="15">
        <v>0.11111111111111099</v>
      </c>
      <c r="AS12" s="15">
        <v>0.44444444444444398</v>
      </c>
      <c r="AT12" s="15">
        <v>0.186440677966102</v>
      </c>
      <c r="AU12" s="15"/>
      <c r="AV12" s="15">
        <v>0.4</v>
      </c>
      <c r="AW12" s="15">
        <v>0</v>
      </c>
      <c r="AX12" s="15">
        <v>0</v>
      </c>
      <c r="AY12" s="15">
        <v>0.23404255319148901</v>
      </c>
      <c r="AZ12" s="15">
        <v>0.232558139534884</v>
      </c>
      <c r="BA12" s="15">
        <v>0.4</v>
      </c>
      <c r="BB12" s="15">
        <v>0.1875</v>
      </c>
      <c r="BC12" s="15"/>
      <c r="BD12" s="15">
        <v>6.0070671378091897E-2</v>
      </c>
      <c r="BE12" s="15">
        <v>0.11864406779661001</v>
      </c>
      <c r="BF12" s="15">
        <v>0.5</v>
      </c>
      <c r="BG12" s="15">
        <v>0.28571428571428598</v>
      </c>
      <c r="BH12" s="15">
        <v>0.47058823529411797</v>
      </c>
      <c r="BI12" s="15">
        <v>0.4</v>
      </c>
      <c r="BJ12" s="15"/>
      <c r="BK12" s="15">
        <v>0.29230769230769199</v>
      </c>
      <c r="BL12" s="15">
        <v>0.165562913907285</v>
      </c>
      <c r="BM12" s="15">
        <v>0.14000000000000001</v>
      </c>
      <c r="BN12" s="15">
        <v>0.13888888888888901</v>
      </c>
      <c r="BO12" s="15">
        <v>9.375E-2</v>
      </c>
      <c r="BP12" s="15">
        <v>8.8235294117647106E-2</v>
      </c>
      <c r="BQ12" s="15"/>
      <c r="BR12" s="15">
        <v>0.15909090909090901</v>
      </c>
      <c r="BS12" s="15">
        <v>0.15757575757575801</v>
      </c>
      <c r="BT12" s="15"/>
      <c r="BU12" s="15">
        <v>0.159509202453988</v>
      </c>
      <c r="BV12" s="15">
        <v>0.158064516129032</v>
      </c>
      <c r="BW12" s="15"/>
      <c r="BX12" s="15">
        <v>0.20689655172413801</v>
      </c>
      <c r="BY12" s="15">
        <v>0.10243902439024399</v>
      </c>
    </row>
    <row r="13" spans="2:77" x14ac:dyDescent="0.35">
      <c r="B13" s="16" t="s">
        <v>96</v>
      </c>
      <c r="C13" s="15">
        <v>1.05708245243129E-2</v>
      </c>
      <c r="D13" s="15">
        <v>4.92610837438424E-3</v>
      </c>
      <c r="E13" s="15">
        <v>1.48148148148148E-2</v>
      </c>
      <c r="F13" s="15"/>
      <c r="G13" s="15">
        <v>2.02020202020202E-2</v>
      </c>
      <c r="H13" s="15">
        <v>8.0213903743315499E-3</v>
      </c>
      <c r="I13" s="15"/>
      <c r="J13" s="15">
        <v>0</v>
      </c>
      <c r="K13" s="15">
        <v>8.2644628099173608E-3</v>
      </c>
      <c r="L13" s="15">
        <v>0</v>
      </c>
      <c r="M13" s="15">
        <v>2.53164556962025E-2</v>
      </c>
      <c r="N13" s="15"/>
      <c r="O13" s="15">
        <v>2.1739130434782601E-2</v>
      </c>
      <c r="P13" s="15">
        <v>0</v>
      </c>
      <c r="Q13" s="15">
        <v>0</v>
      </c>
      <c r="R13" s="15">
        <v>0</v>
      </c>
      <c r="S13" s="15">
        <v>0</v>
      </c>
      <c r="T13" s="15">
        <v>5.1282051282051301E-2</v>
      </c>
      <c r="U13" s="15">
        <v>2.1739130434782601E-2</v>
      </c>
      <c r="V13" s="15">
        <v>0</v>
      </c>
      <c r="W13" s="15">
        <v>1.63934426229508E-2</v>
      </c>
      <c r="X13" s="15">
        <v>0</v>
      </c>
      <c r="Y13" s="15">
        <v>0</v>
      </c>
      <c r="Z13" s="15">
        <v>0</v>
      </c>
      <c r="AA13" s="15"/>
      <c r="AB13" s="15">
        <v>1.05263157894737E-2</v>
      </c>
      <c r="AC13" s="15">
        <v>6.9930069930069904E-3</v>
      </c>
      <c r="AD13" s="15">
        <v>0</v>
      </c>
      <c r="AE13" s="15">
        <v>0</v>
      </c>
      <c r="AF13" s="15"/>
      <c r="AG13" s="15">
        <v>1.71821305841924E-2</v>
      </c>
      <c r="AH13" s="15">
        <v>0</v>
      </c>
      <c r="AI13" s="15">
        <v>0</v>
      </c>
      <c r="AJ13" s="15">
        <v>0</v>
      </c>
      <c r="AK13" s="15"/>
      <c r="AL13" s="15">
        <v>8.9285714285714298E-3</v>
      </c>
      <c r="AM13" s="15">
        <v>5.4644808743169399E-3</v>
      </c>
      <c r="AN13" s="15">
        <v>1.6949152542372899E-2</v>
      </c>
      <c r="AO13" s="15"/>
      <c r="AP13" s="15">
        <v>1.00502512562814E-2</v>
      </c>
      <c r="AQ13" s="15">
        <v>8.9285714285714298E-3</v>
      </c>
      <c r="AR13" s="15">
        <v>0</v>
      </c>
      <c r="AS13" s="15">
        <v>0</v>
      </c>
      <c r="AT13" s="15">
        <v>0</v>
      </c>
      <c r="AU13" s="15"/>
      <c r="AV13" s="15">
        <v>0</v>
      </c>
      <c r="AW13" s="15">
        <v>0</v>
      </c>
      <c r="AX13" s="15">
        <v>0</v>
      </c>
      <c r="AY13" s="15">
        <v>0</v>
      </c>
      <c r="AZ13" s="15">
        <v>0</v>
      </c>
      <c r="BA13" s="15">
        <v>0.05</v>
      </c>
      <c r="BB13" s="15">
        <v>0</v>
      </c>
      <c r="BC13" s="15"/>
      <c r="BD13" s="15">
        <v>7.0671378091872799E-3</v>
      </c>
      <c r="BE13" s="15">
        <v>1.6949152542372899E-2</v>
      </c>
      <c r="BF13" s="15">
        <v>0</v>
      </c>
      <c r="BG13" s="15">
        <v>3.5714285714285698E-2</v>
      </c>
      <c r="BH13" s="15">
        <v>0</v>
      </c>
      <c r="BI13" s="15">
        <v>0</v>
      </c>
      <c r="BJ13" s="15"/>
      <c r="BK13" s="15">
        <v>0</v>
      </c>
      <c r="BL13" s="15">
        <v>1.9867549668874201E-2</v>
      </c>
      <c r="BM13" s="15">
        <v>0.04</v>
      </c>
      <c r="BN13" s="15">
        <v>0</v>
      </c>
      <c r="BO13" s="15">
        <v>0</v>
      </c>
      <c r="BP13" s="15">
        <v>0</v>
      </c>
      <c r="BQ13" s="15"/>
      <c r="BR13" s="15">
        <v>6.4935064935064896E-3</v>
      </c>
      <c r="BS13" s="15">
        <v>1.8181818181818198E-2</v>
      </c>
      <c r="BT13" s="15"/>
      <c r="BU13" s="15">
        <v>1.22699386503067E-2</v>
      </c>
      <c r="BV13" s="15">
        <v>9.6774193548387101E-3</v>
      </c>
      <c r="BW13" s="15"/>
      <c r="BX13" s="15">
        <v>1.1494252873563199E-2</v>
      </c>
      <c r="BY13" s="15">
        <v>4.8780487804877997E-3</v>
      </c>
    </row>
    <row r="14" spans="2:77" x14ac:dyDescent="0.35">
      <c r="B14" s="16" t="s">
        <v>106</v>
      </c>
      <c r="C14" s="18">
        <v>0.47991543340380499</v>
      </c>
      <c r="D14" s="18">
        <v>0.532019704433498</v>
      </c>
      <c r="E14" s="18">
        <v>0.44074074074074099</v>
      </c>
      <c r="F14" s="18"/>
      <c r="G14" s="18">
        <v>0.27272727272727298</v>
      </c>
      <c r="H14" s="18">
        <v>0.53475935828876997</v>
      </c>
      <c r="I14" s="18"/>
      <c r="J14" s="18">
        <v>0.68992248062015504</v>
      </c>
      <c r="K14" s="18">
        <v>0.52892561983471098</v>
      </c>
      <c r="L14" s="18">
        <v>0.45762711864406802</v>
      </c>
      <c r="M14" s="18">
        <v>0.272151898734177</v>
      </c>
      <c r="N14" s="18"/>
      <c r="O14" s="18">
        <v>0.47826086956521702</v>
      </c>
      <c r="P14" s="18">
        <v>0.65753424657534199</v>
      </c>
      <c r="Q14" s="18">
        <v>0.52941176470588203</v>
      </c>
      <c r="R14" s="18">
        <v>0.41666666666666702</v>
      </c>
      <c r="S14" s="18">
        <v>0.32</v>
      </c>
      <c r="T14" s="18">
        <v>0.35897435897435898</v>
      </c>
      <c r="U14" s="18">
        <v>0.5</v>
      </c>
      <c r="V14" s="18">
        <v>0.56000000000000005</v>
      </c>
      <c r="W14" s="18">
        <v>0.42622950819672101</v>
      </c>
      <c r="X14" s="18">
        <v>0.480769230769231</v>
      </c>
      <c r="Y14" s="18">
        <v>0.36842105263157898</v>
      </c>
      <c r="Z14" s="18">
        <v>0.4</v>
      </c>
      <c r="AA14" s="18"/>
      <c r="AB14" s="18">
        <v>0.35263157894736802</v>
      </c>
      <c r="AC14" s="18">
        <v>0.47552447552447602</v>
      </c>
      <c r="AD14" s="18">
        <v>0.65517241379310298</v>
      </c>
      <c r="AE14" s="18">
        <v>0.77551020408163296</v>
      </c>
      <c r="AF14" s="18"/>
      <c r="AG14" s="18">
        <v>0.44329896907216498</v>
      </c>
      <c r="AH14" s="18">
        <v>0.54700854700854695</v>
      </c>
      <c r="AI14" s="18">
        <v>0.565217391304348</v>
      </c>
      <c r="AJ14" s="18">
        <v>0.5</v>
      </c>
      <c r="AK14" s="18"/>
      <c r="AL14" s="18">
        <v>0.45089285714285698</v>
      </c>
      <c r="AM14" s="18">
        <v>0.53551912568306004</v>
      </c>
      <c r="AN14" s="18">
        <v>0.40677966101694901</v>
      </c>
      <c r="AO14" s="18"/>
      <c r="AP14" s="18">
        <v>0.60804020100502498</v>
      </c>
      <c r="AQ14" s="18">
        <v>0.32142857142857101</v>
      </c>
      <c r="AR14" s="18">
        <v>0.63888888888888895</v>
      </c>
      <c r="AS14" s="18">
        <v>0.22222222222222199</v>
      </c>
      <c r="AT14" s="18">
        <v>0.40677966101694901</v>
      </c>
      <c r="AU14" s="18"/>
      <c r="AV14" s="18">
        <v>0.2</v>
      </c>
      <c r="AW14" s="18">
        <v>0.25</v>
      </c>
      <c r="AX14" s="18">
        <v>0.25</v>
      </c>
      <c r="AY14" s="18">
        <v>0.27659574468085102</v>
      </c>
      <c r="AZ14" s="18">
        <v>0.581395348837209</v>
      </c>
      <c r="BA14" s="18">
        <v>0.18333333333333299</v>
      </c>
      <c r="BB14" s="18">
        <v>0.3125</v>
      </c>
      <c r="BC14" s="18"/>
      <c r="BD14" s="18">
        <v>0.607773851590106</v>
      </c>
      <c r="BE14" s="18">
        <v>0.44067796610169502</v>
      </c>
      <c r="BF14" s="18">
        <v>0.23529411764705899</v>
      </c>
      <c r="BG14" s="18">
        <v>0.214285714285714</v>
      </c>
      <c r="BH14" s="18">
        <v>0.17647058823529399</v>
      </c>
      <c r="BI14" s="18">
        <v>0.4</v>
      </c>
      <c r="BJ14" s="18"/>
      <c r="BK14" s="18">
        <v>0.32307692307692298</v>
      </c>
      <c r="BL14" s="18">
        <v>0.47019867549668898</v>
      </c>
      <c r="BM14" s="18">
        <v>0.56000000000000005</v>
      </c>
      <c r="BN14" s="18">
        <v>0.52777777777777801</v>
      </c>
      <c r="BO14" s="18">
        <v>0.46875</v>
      </c>
      <c r="BP14" s="18">
        <v>0.55882352941176505</v>
      </c>
      <c r="BQ14" s="18"/>
      <c r="BR14" s="18">
        <v>0.47077922077922102</v>
      </c>
      <c r="BS14" s="18">
        <v>0.49696969696969701</v>
      </c>
      <c r="BT14" s="18"/>
      <c r="BU14" s="18">
        <v>0.441717791411043</v>
      </c>
      <c r="BV14" s="18">
        <v>0.5</v>
      </c>
      <c r="BW14" s="18"/>
      <c r="BX14" s="18">
        <v>0.40996168582375497</v>
      </c>
      <c r="BY14" s="18">
        <v>0.57560975609756104</v>
      </c>
    </row>
    <row r="15" spans="2:77" x14ac:dyDescent="0.35">
      <c r="B15" s="16" t="s">
        <v>107</v>
      </c>
      <c r="C15" s="18">
        <v>0.26004228329809698</v>
      </c>
      <c r="D15" s="18">
        <v>0.25615763546797998</v>
      </c>
      <c r="E15" s="18">
        <v>0.26296296296296301</v>
      </c>
      <c r="F15" s="18"/>
      <c r="G15" s="18">
        <v>0.41414141414141398</v>
      </c>
      <c r="H15" s="18">
        <v>0.21925133689839599</v>
      </c>
      <c r="I15" s="18"/>
      <c r="J15" s="18">
        <v>0.108527131782946</v>
      </c>
      <c r="K15" s="18">
        <v>0.14876033057851201</v>
      </c>
      <c r="L15" s="18">
        <v>0.25423728813559299</v>
      </c>
      <c r="M15" s="18">
        <v>0.481012658227848</v>
      </c>
      <c r="N15" s="18"/>
      <c r="O15" s="18">
        <v>0.282608695652174</v>
      </c>
      <c r="P15" s="18">
        <v>0.150684931506849</v>
      </c>
      <c r="Q15" s="18">
        <v>0.29411764705882398</v>
      </c>
      <c r="R15" s="18">
        <v>0.20833333333333301</v>
      </c>
      <c r="S15" s="18">
        <v>0.44</v>
      </c>
      <c r="T15" s="18">
        <v>0.35897435897435898</v>
      </c>
      <c r="U15" s="18">
        <v>0.173913043478261</v>
      </c>
      <c r="V15" s="18">
        <v>0.16</v>
      </c>
      <c r="W15" s="18">
        <v>0.27868852459016402</v>
      </c>
      <c r="X15" s="18">
        <v>0.28846153846153799</v>
      </c>
      <c r="Y15" s="18">
        <v>0.36842105263157898</v>
      </c>
      <c r="Z15" s="18">
        <v>0.6</v>
      </c>
      <c r="AA15" s="18"/>
      <c r="AB15" s="18">
        <v>0.43157894736842101</v>
      </c>
      <c r="AC15" s="18">
        <v>0.188811188811189</v>
      </c>
      <c r="AD15" s="18">
        <v>0.12068965517241401</v>
      </c>
      <c r="AE15" s="18">
        <v>6.1224489795918401E-2</v>
      </c>
      <c r="AF15" s="18"/>
      <c r="AG15" s="18">
        <v>0.268041237113402</v>
      </c>
      <c r="AH15" s="18">
        <v>0.22222222222222199</v>
      </c>
      <c r="AI15" s="18">
        <v>0.23913043478260901</v>
      </c>
      <c r="AJ15" s="18">
        <v>0.25</v>
      </c>
      <c r="AK15" s="18"/>
      <c r="AL15" s="18">
        <v>0.28125</v>
      </c>
      <c r="AM15" s="18">
        <v>0.218579234972678</v>
      </c>
      <c r="AN15" s="18">
        <v>0.305084745762712</v>
      </c>
      <c r="AO15" s="18"/>
      <c r="AP15" s="18">
        <v>0.16080402010050199</v>
      </c>
      <c r="AQ15" s="18">
        <v>0.38392857142857101</v>
      </c>
      <c r="AR15" s="18">
        <v>0.13888888888888901</v>
      </c>
      <c r="AS15" s="18">
        <v>0.55555555555555602</v>
      </c>
      <c r="AT15" s="18">
        <v>0.305084745762712</v>
      </c>
      <c r="AU15" s="18"/>
      <c r="AV15" s="18">
        <v>0.4</v>
      </c>
      <c r="AW15" s="18">
        <v>0.125</v>
      </c>
      <c r="AX15" s="18">
        <v>0.125</v>
      </c>
      <c r="AY15" s="18">
        <v>0.40425531914893598</v>
      </c>
      <c r="AZ15" s="18">
        <v>0.25581395348837199</v>
      </c>
      <c r="BA15" s="18">
        <v>0.58333333333333304</v>
      </c>
      <c r="BB15" s="18">
        <v>0.4375</v>
      </c>
      <c r="BC15" s="18"/>
      <c r="BD15" s="18">
        <v>0.13074204946996501</v>
      </c>
      <c r="BE15" s="18">
        <v>0.23728813559322001</v>
      </c>
      <c r="BF15" s="18">
        <v>0.64705882352941202</v>
      </c>
      <c r="BG15" s="18">
        <v>0.51785714285714302</v>
      </c>
      <c r="BH15" s="18">
        <v>0.52941176470588203</v>
      </c>
      <c r="BI15" s="18">
        <v>0.6</v>
      </c>
      <c r="BJ15" s="18"/>
      <c r="BK15" s="18">
        <v>0.44615384615384601</v>
      </c>
      <c r="BL15" s="18">
        <v>0.25165562913907302</v>
      </c>
      <c r="BM15" s="18">
        <v>0.2</v>
      </c>
      <c r="BN15" s="18">
        <v>0.23148148148148101</v>
      </c>
      <c r="BO15" s="18">
        <v>0.203125</v>
      </c>
      <c r="BP15" s="18">
        <v>0.23529411764705899</v>
      </c>
      <c r="BQ15" s="18"/>
      <c r="BR15" s="18">
        <v>0.27597402597402598</v>
      </c>
      <c r="BS15" s="18">
        <v>0.23030303030303001</v>
      </c>
      <c r="BT15" s="18"/>
      <c r="BU15" s="18">
        <v>0.30061349693251499</v>
      </c>
      <c r="BV15" s="18">
        <v>0.238709677419355</v>
      </c>
      <c r="BW15" s="18"/>
      <c r="BX15" s="18">
        <v>0.33716475095785398</v>
      </c>
      <c r="BY15" s="18">
        <v>0.16585365853658501</v>
      </c>
    </row>
    <row r="16" spans="2:77" x14ac:dyDescent="0.35">
      <c r="B16" s="16" t="s">
        <v>108</v>
      </c>
      <c r="C16" s="19">
        <v>0.21987315010570799</v>
      </c>
      <c r="D16" s="19">
        <v>0.27586206896551702</v>
      </c>
      <c r="E16" s="19">
        <v>0.17777777777777801</v>
      </c>
      <c r="F16" s="19"/>
      <c r="G16" s="19">
        <v>-0.14141414141414099</v>
      </c>
      <c r="H16" s="19">
        <v>0.31550802139037398</v>
      </c>
      <c r="I16" s="19"/>
      <c r="J16" s="19">
        <v>0.581395348837209</v>
      </c>
      <c r="K16" s="19">
        <v>0.38016528925619802</v>
      </c>
      <c r="L16" s="19">
        <v>0.20338983050847501</v>
      </c>
      <c r="M16" s="19">
        <v>-0.208860759493671</v>
      </c>
      <c r="N16" s="19"/>
      <c r="O16" s="19">
        <v>0.19565217391304399</v>
      </c>
      <c r="P16" s="19">
        <v>0.50684931506849296</v>
      </c>
      <c r="Q16" s="19">
        <v>0.23529411764705899</v>
      </c>
      <c r="R16" s="19">
        <v>0.20833333333333301</v>
      </c>
      <c r="S16" s="19">
        <v>-0.12</v>
      </c>
      <c r="T16" s="19">
        <v>0</v>
      </c>
      <c r="U16" s="19">
        <v>0.32608695652173902</v>
      </c>
      <c r="V16" s="19">
        <v>0.4</v>
      </c>
      <c r="W16" s="19">
        <v>0.14754098360655701</v>
      </c>
      <c r="X16" s="19">
        <v>0.19230769230769201</v>
      </c>
      <c r="Y16" s="19">
        <v>0</v>
      </c>
      <c r="Z16" s="19">
        <v>-0.2</v>
      </c>
      <c r="AA16" s="19"/>
      <c r="AB16" s="19">
        <v>-7.8947368421052697E-2</v>
      </c>
      <c r="AC16" s="19">
        <v>0.286713286713287</v>
      </c>
      <c r="AD16" s="19">
        <v>0.53448275862068995</v>
      </c>
      <c r="AE16" s="19">
        <v>0.71428571428571397</v>
      </c>
      <c r="AF16" s="19"/>
      <c r="AG16" s="19">
        <v>0.17525773195876301</v>
      </c>
      <c r="AH16" s="19">
        <v>0.32478632478632502</v>
      </c>
      <c r="AI16" s="19">
        <v>0.32608695652173902</v>
      </c>
      <c r="AJ16" s="19">
        <v>0.25</v>
      </c>
      <c r="AK16" s="19"/>
      <c r="AL16" s="19">
        <v>0.16964285714285701</v>
      </c>
      <c r="AM16" s="19">
        <v>0.31693989071038298</v>
      </c>
      <c r="AN16" s="19">
        <v>0.101694915254237</v>
      </c>
      <c r="AO16" s="19"/>
      <c r="AP16" s="19">
        <v>0.447236180904523</v>
      </c>
      <c r="AQ16" s="19">
        <v>-6.2499999999999903E-2</v>
      </c>
      <c r="AR16" s="19">
        <v>0.5</v>
      </c>
      <c r="AS16" s="19">
        <v>-0.33333333333333298</v>
      </c>
      <c r="AT16" s="19">
        <v>0.101694915254237</v>
      </c>
      <c r="AU16" s="19"/>
      <c r="AV16" s="19">
        <v>-0.2</v>
      </c>
      <c r="AW16" s="19">
        <v>0.125</v>
      </c>
      <c r="AX16" s="19">
        <v>0.125</v>
      </c>
      <c r="AY16" s="19">
        <v>-0.12765957446808501</v>
      </c>
      <c r="AZ16" s="19">
        <v>0.32558139534883701</v>
      </c>
      <c r="BA16" s="19">
        <v>-0.4</v>
      </c>
      <c r="BB16" s="19">
        <v>-0.125</v>
      </c>
      <c r="BC16" s="19"/>
      <c r="BD16" s="19">
        <v>0.47703180212014101</v>
      </c>
      <c r="BE16" s="19">
        <v>0.20338983050847501</v>
      </c>
      <c r="BF16" s="19">
        <v>-0.41176470588235298</v>
      </c>
      <c r="BG16" s="19">
        <v>-0.30357142857142799</v>
      </c>
      <c r="BH16" s="19">
        <v>-0.35294117647058798</v>
      </c>
      <c r="BI16" s="19">
        <v>-0.2</v>
      </c>
      <c r="BJ16" s="19"/>
      <c r="BK16" s="19">
        <v>-0.123076923076923</v>
      </c>
      <c r="BL16" s="19">
        <v>0.21854304635761601</v>
      </c>
      <c r="BM16" s="19">
        <v>0.36</v>
      </c>
      <c r="BN16" s="19">
        <v>0.296296296296296</v>
      </c>
      <c r="BO16" s="19">
        <v>0.265625</v>
      </c>
      <c r="BP16" s="19">
        <v>0.32352941176470601</v>
      </c>
      <c r="BQ16" s="19"/>
      <c r="BR16" s="19">
        <v>0.19480519480519501</v>
      </c>
      <c r="BS16" s="19">
        <v>0.266666666666667</v>
      </c>
      <c r="BT16" s="19"/>
      <c r="BU16" s="19">
        <v>0.14110429447852799</v>
      </c>
      <c r="BV16" s="19">
        <v>0.261290322580645</v>
      </c>
      <c r="BW16" s="19"/>
      <c r="BX16" s="19">
        <v>7.2796934865900401E-2</v>
      </c>
      <c r="BY16" s="19">
        <v>0.40975609756097597</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Y23"/>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110</v>
      </c>
      <c r="C8" s="15">
        <v>0.77589852008456694</v>
      </c>
      <c r="D8" s="15">
        <v>0.75369458128078803</v>
      </c>
      <c r="E8" s="15">
        <v>0.79259259259259296</v>
      </c>
      <c r="F8" s="15"/>
      <c r="G8" s="15">
        <v>0.87878787878787901</v>
      </c>
      <c r="H8" s="15">
        <v>0.74866310160427796</v>
      </c>
      <c r="I8" s="15"/>
      <c r="J8" s="15">
        <v>0.71317829457364301</v>
      </c>
      <c r="K8" s="15">
        <v>0.77685950413223104</v>
      </c>
      <c r="L8" s="15">
        <v>0.79661016949152497</v>
      </c>
      <c r="M8" s="15">
        <v>0.822784810126582</v>
      </c>
      <c r="N8" s="15"/>
      <c r="O8" s="15">
        <v>0.71739130434782605</v>
      </c>
      <c r="P8" s="15">
        <v>0.84931506849315097</v>
      </c>
      <c r="Q8" s="15">
        <v>0.85294117647058798</v>
      </c>
      <c r="R8" s="15">
        <v>0.66666666666666696</v>
      </c>
      <c r="S8" s="15">
        <v>0.68</v>
      </c>
      <c r="T8" s="15">
        <v>0.74358974358974395</v>
      </c>
      <c r="U8" s="15">
        <v>0.78260869565217395</v>
      </c>
      <c r="V8" s="15">
        <v>0.84</v>
      </c>
      <c r="W8" s="15">
        <v>0.77049180327868805</v>
      </c>
      <c r="X8" s="15">
        <v>0.76923076923076905</v>
      </c>
      <c r="Y8" s="15">
        <v>0.89473684210526305</v>
      </c>
      <c r="Z8" s="15">
        <v>0.8</v>
      </c>
      <c r="AA8" s="15"/>
      <c r="AB8" s="15">
        <v>0.84736842105263199</v>
      </c>
      <c r="AC8" s="15">
        <v>0.78321678321678301</v>
      </c>
      <c r="AD8" s="15">
        <v>0.74137931034482796</v>
      </c>
      <c r="AE8" s="15">
        <v>0.63265306122449005</v>
      </c>
      <c r="AF8" s="15"/>
      <c r="AG8" s="15">
        <v>0.79037800687285198</v>
      </c>
      <c r="AH8" s="15">
        <v>0.76068376068376098</v>
      </c>
      <c r="AI8" s="15">
        <v>0.80434782608695699</v>
      </c>
      <c r="AJ8" s="15">
        <v>0.5</v>
      </c>
      <c r="AK8" s="15"/>
      <c r="AL8" s="15">
        <v>0.75892857142857095</v>
      </c>
      <c r="AM8" s="15">
        <v>0.797814207650273</v>
      </c>
      <c r="AN8" s="15">
        <v>0.77966101694915302</v>
      </c>
      <c r="AO8" s="15"/>
      <c r="AP8" s="15">
        <v>0.733668341708543</v>
      </c>
      <c r="AQ8" s="15">
        <v>0.83035714285714302</v>
      </c>
      <c r="AR8" s="15">
        <v>0.77777777777777801</v>
      </c>
      <c r="AS8" s="15">
        <v>0.88888888888888895</v>
      </c>
      <c r="AT8" s="15">
        <v>0.76271186440677996</v>
      </c>
      <c r="AU8" s="15"/>
      <c r="AV8" s="15">
        <v>0.8</v>
      </c>
      <c r="AW8" s="15">
        <v>1</v>
      </c>
      <c r="AX8" s="15">
        <v>1</v>
      </c>
      <c r="AY8" s="15">
        <v>0.82978723404255295</v>
      </c>
      <c r="AZ8" s="15">
        <v>0.76744186046511598</v>
      </c>
      <c r="BA8" s="15">
        <v>0.83333333333333304</v>
      </c>
      <c r="BB8" s="15">
        <v>0.875</v>
      </c>
      <c r="BC8" s="15"/>
      <c r="BD8" s="15">
        <v>0.75971731448763202</v>
      </c>
      <c r="BE8" s="15">
        <v>0.74576271186440701</v>
      </c>
      <c r="BF8" s="15">
        <v>0.85294117647058798</v>
      </c>
      <c r="BG8" s="15">
        <v>0.80357142857142905</v>
      </c>
      <c r="BH8" s="15">
        <v>0.85294117647058798</v>
      </c>
      <c r="BI8" s="15">
        <v>0.8</v>
      </c>
      <c r="BJ8" s="15"/>
      <c r="BK8" s="15">
        <v>0.78461538461538505</v>
      </c>
      <c r="BL8" s="15">
        <v>0.76821192052980103</v>
      </c>
      <c r="BM8" s="15">
        <v>0.82</v>
      </c>
      <c r="BN8" s="15">
        <v>0.79629629629629595</v>
      </c>
      <c r="BO8" s="15">
        <v>0.765625</v>
      </c>
      <c r="BP8" s="15">
        <v>0.67647058823529405</v>
      </c>
      <c r="BQ8" s="15"/>
      <c r="BR8" s="15">
        <v>0.77272727272727304</v>
      </c>
      <c r="BS8" s="15">
        <v>0.78181818181818197</v>
      </c>
      <c r="BT8" s="15"/>
      <c r="BU8" s="15">
        <v>0.76687116564417201</v>
      </c>
      <c r="BV8" s="15">
        <v>0.78064516129032302</v>
      </c>
      <c r="BW8" s="15"/>
      <c r="BX8" s="15">
        <v>0.82758620689655205</v>
      </c>
      <c r="BY8" s="15">
        <v>0.707317073170732</v>
      </c>
    </row>
    <row r="9" spans="2:77" ht="29" x14ac:dyDescent="0.35">
      <c r="B9" s="16" t="s">
        <v>111</v>
      </c>
      <c r="C9" s="15">
        <v>0.56236786469344602</v>
      </c>
      <c r="D9" s="15">
        <v>0.54187192118226601</v>
      </c>
      <c r="E9" s="15">
        <v>0.57777777777777795</v>
      </c>
      <c r="F9" s="15"/>
      <c r="G9" s="15">
        <v>0.63636363636363602</v>
      </c>
      <c r="H9" s="15">
        <v>0.542780748663102</v>
      </c>
      <c r="I9" s="15"/>
      <c r="J9" s="15">
        <v>0.54263565891472898</v>
      </c>
      <c r="K9" s="15">
        <v>0.61157024793388404</v>
      </c>
      <c r="L9" s="15">
        <v>0.61016949152542399</v>
      </c>
      <c r="M9" s="15">
        <v>0.518987341772152</v>
      </c>
      <c r="N9" s="15"/>
      <c r="O9" s="15">
        <v>0.63043478260869601</v>
      </c>
      <c r="P9" s="15">
        <v>0.54794520547945202</v>
      </c>
      <c r="Q9" s="15">
        <v>0.5</v>
      </c>
      <c r="R9" s="15">
        <v>0.4375</v>
      </c>
      <c r="S9" s="15">
        <v>0.76</v>
      </c>
      <c r="T9" s="15">
        <v>0.43589743589743601</v>
      </c>
      <c r="U9" s="15">
        <v>0.52173913043478304</v>
      </c>
      <c r="V9" s="15">
        <v>0.6</v>
      </c>
      <c r="W9" s="15">
        <v>0.57377049180327899</v>
      </c>
      <c r="X9" s="15">
        <v>0.71153846153846201</v>
      </c>
      <c r="Y9" s="15">
        <v>0.47368421052631599</v>
      </c>
      <c r="Z9" s="15">
        <v>0.6</v>
      </c>
      <c r="AA9" s="15"/>
      <c r="AB9" s="15">
        <v>0.54736842105263195</v>
      </c>
      <c r="AC9" s="15">
        <v>0.63636363636363602</v>
      </c>
      <c r="AD9" s="15">
        <v>0.5</v>
      </c>
      <c r="AE9" s="15">
        <v>0.48979591836734698</v>
      </c>
      <c r="AF9" s="15"/>
      <c r="AG9" s="15">
        <v>0.55326460481099704</v>
      </c>
      <c r="AH9" s="15">
        <v>0.59829059829059805</v>
      </c>
      <c r="AI9" s="15">
        <v>0.565217391304348</v>
      </c>
      <c r="AJ9" s="15">
        <v>0.5</v>
      </c>
      <c r="AK9" s="15"/>
      <c r="AL9" s="15">
        <v>0.59375</v>
      </c>
      <c r="AM9" s="15">
        <v>0.57923497267759605</v>
      </c>
      <c r="AN9" s="15">
        <v>0.37288135593220301</v>
      </c>
      <c r="AO9" s="15"/>
      <c r="AP9" s="15">
        <v>0.55778894472361795</v>
      </c>
      <c r="AQ9" s="15">
        <v>0.59821428571428603</v>
      </c>
      <c r="AR9" s="15">
        <v>0.61111111111111105</v>
      </c>
      <c r="AS9" s="15">
        <v>0.66666666666666696</v>
      </c>
      <c r="AT9" s="15">
        <v>0.44067796610169502</v>
      </c>
      <c r="AU9" s="15"/>
      <c r="AV9" s="15">
        <v>0.6</v>
      </c>
      <c r="AW9" s="15">
        <v>0.875</v>
      </c>
      <c r="AX9" s="15">
        <v>0.875</v>
      </c>
      <c r="AY9" s="15">
        <v>0.680851063829787</v>
      </c>
      <c r="AZ9" s="15">
        <v>0.53488372093023295</v>
      </c>
      <c r="BA9" s="15">
        <v>0.56666666666666698</v>
      </c>
      <c r="BB9" s="15">
        <v>0.8125</v>
      </c>
      <c r="BC9" s="15"/>
      <c r="BD9" s="15">
        <v>0.55477031802120103</v>
      </c>
      <c r="BE9" s="15">
        <v>0.644067796610169</v>
      </c>
      <c r="BF9" s="15">
        <v>0.52941176470588203</v>
      </c>
      <c r="BG9" s="15">
        <v>0.46428571428571402</v>
      </c>
      <c r="BH9" s="15">
        <v>0.61764705882352899</v>
      </c>
      <c r="BI9" s="15">
        <v>0.8</v>
      </c>
      <c r="BJ9" s="15"/>
      <c r="BK9" s="15">
        <v>0.61538461538461497</v>
      </c>
      <c r="BL9" s="15">
        <v>0.57615894039735105</v>
      </c>
      <c r="BM9" s="15">
        <v>0.57999999999999996</v>
      </c>
      <c r="BN9" s="15">
        <v>0.46296296296296302</v>
      </c>
      <c r="BO9" s="15">
        <v>0.65625</v>
      </c>
      <c r="BP9" s="15">
        <v>0.5</v>
      </c>
      <c r="BQ9" s="15"/>
      <c r="BR9" s="15">
        <v>0.54870129870129902</v>
      </c>
      <c r="BS9" s="15">
        <v>0.587878787878788</v>
      </c>
      <c r="BT9" s="15"/>
      <c r="BU9" s="15">
        <v>0.55214723926380405</v>
      </c>
      <c r="BV9" s="15">
        <v>0.56774193548387097</v>
      </c>
      <c r="BW9" s="15"/>
      <c r="BX9" s="15">
        <v>0.60919540229885105</v>
      </c>
      <c r="BY9" s="15">
        <v>0.49756097560975598</v>
      </c>
    </row>
    <row r="10" spans="2:77" x14ac:dyDescent="0.35">
      <c r="B10" s="16" t="s">
        <v>112</v>
      </c>
      <c r="C10" s="15">
        <v>0.49894291754756898</v>
      </c>
      <c r="D10" s="15">
        <v>0.44334975369458102</v>
      </c>
      <c r="E10" s="15">
        <v>0.54074074074074097</v>
      </c>
      <c r="F10" s="15"/>
      <c r="G10" s="15">
        <v>0.57575757575757602</v>
      </c>
      <c r="H10" s="15">
        <v>0.478609625668449</v>
      </c>
      <c r="I10" s="15"/>
      <c r="J10" s="15">
        <v>0.387596899224806</v>
      </c>
      <c r="K10" s="15">
        <v>0.413223140495868</v>
      </c>
      <c r="L10" s="15">
        <v>0.47457627118644102</v>
      </c>
      <c r="M10" s="15">
        <v>0.670886075949367</v>
      </c>
      <c r="N10" s="15"/>
      <c r="O10" s="15">
        <v>0.54347826086956497</v>
      </c>
      <c r="P10" s="15">
        <v>0.534246575342466</v>
      </c>
      <c r="Q10" s="15">
        <v>0.41176470588235298</v>
      </c>
      <c r="R10" s="15">
        <v>0.39583333333333298</v>
      </c>
      <c r="S10" s="15">
        <v>0.6</v>
      </c>
      <c r="T10" s="15">
        <v>0.56410256410256399</v>
      </c>
      <c r="U10" s="15">
        <v>0.434782608695652</v>
      </c>
      <c r="V10" s="15">
        <v>0.36</v>
      </c>
      <c r="W10" s="15">
        <v>0.44262295081967201</v>
      </c>
      <c r="X10" s="15">
        <v>0.57692307692307698</v>
      </c>
      <c r="Y10" s="15">
        <v>0.73684210526315796</v>
      </c>
      <c r="Z10" s="15">
        <v>0.4</v>
      </c>
      <c r="AA10" s="15"/>
      <c r="AB10" s="15">
        <v>0.6</v>
      </c>
      <c r="AC10" s="15">
        <v>0.47552447552447602</v>
      </c>
      <c r="AD10" s="15">
        <v>0.37931034482758602</v>
      </c>
      <c r="AE10" s="15">
        <v>0.36734693877551</v>
      </c>
      <c r="AF10" s="15"/>
      <c r="AG10" s="15">
        <v>0.52577319587628901</v>
      </c>
      <c r="AH10" s="15">
        <v>0.487179487179487</v>
      </c>
      <c r="AI10" s="15">
        <v>0.34782608695652201</v>
      </c>
      <c r="AJ10" s="15">
        <v>0.25</v>
      </c>
      <c r="AK10" s="15"/>
      <c r="AL10" s="15">
        <v>0.52232142857142905</v>
      </c>
      <c r="AM10" s="15">
        <v>0.46448087431694002</v>
      </c>
      <c r="AN10" s="15">
        <v>0.50847457627118597</v>
      </c>
      <c r="AO10" s="15"/>
      <c r="AP10" s="15">
        <v>0.44221105527638199</v>
      </c>
      <c r="AQ10" s="15">
        <v>0.59821428571428603</v>
      </c>
      <c r="AR10" s="15">
        <v>0.36111111111111099</v>
      </c>
      <c r="AS10" s="15">
        <v>0.55555555555555602</v>
      </c>
      <c r="AT10" s="15">
        <v>0.49152542372881403</v>
      </c>
      <c r="AU10" s="15"/>
      <c r="AV10" s="15">
        <v>1</v>
      </c>
      <c r="AW10" s="15">
        <v>0.5</v>
      </c>
      <c r="AX10" s="15">
        <v>0.5</v>
      </c>
      <c r="AY10" s="15">
        <v>0.659574468085106</v>
      </c>
      <c r="AZ10" s="15">
        <v>0.46511627906976699</v>
      </c>
      <c r="BA10" s="15">
        <v>0.65</v>
      </c>
      <c r="BB10" s="15">
        <v>0.8125</v>
      </c>
      <c r="BC10" s="15"/>
      <c r="BD10" s="15">
        <v>0.42049469964664299</v>
      </c>
      <c r="BE10" s="15">
        <v>0.45762711864406802</v>
      </c>
      <c r="BF10" s="15">
        <v>0.64705882352941202</v>
      </c>
      <c r="BG10" s="15">
        <v>0.71428571428571397</v>
      </c>
      <c r="BH10" s="15">
        <v>0.67647058823529405</v>
      </c>
      <c r="BI10" s="15">
        <v>0.6</v>
      </c>
      <c r="BJ10" s="15"/>
      <c r="BK10" s="15">
        <v>0.53846153846153799</v>
      </c>
      <c r="BL10" s="15">
        <v>0.51655629139072801</v>
      </c>
      <c r="BM10" s="15">
        <v>0.44</v>
      </c>
      <c r="BN10" s="15">
        <v>0.48148148148148101</v>
      </c>
      <c r="BO10" s="15">
        <v>0.53125</v>
      </c>
      <c r="BP10" s="15">
        <v>0.41176470588235298</v>
      </c>
      <c r="BQ10" s="15"/>
      <c r="BR10" s="15">
        <v>0.52922077922077904</v>
      </c>
      <c r="BS10" s="15">
        <v>0.442424242424242</v>
      </c>
      <c r="BT10" s="15"/>
      <c r="BU10" s="15">
        <v>0.53374233128834403</v>
      </c>
      <c r="BV10" s="15">
        <v>0.48064516129032298</v>
      </c>
      <c r="BW10" s="15"/>
      <c r="BX10" s="15">
        <v>0.55555555555555602</v>
      </c>
      <c r="BY10" s="15">
        <v>0.42439024390243901</v>
      </c>
    </row>
    <row r="11" spans="2:77" ht="29" x14ac:dyDescent="0.35">
      <c r="B11" s="16" t="s">
        <v>113</v>
      </c>
      <c r="C11" s="15">
        <v>0.403805496828753</v>
      </c>
      <c r="D11" s="15">
        <v>0.37931034482758602</v>
      </c>
      <c r="E11" s="15">
        <v>0.422222222222222</v>
      </c>
      <c r="F11" s="15"/>
      <c r="G11" s="15">
        <v>0.45454545454545497</v>
      </c>
      <c r="H11" s="15">
        <v>0.39037433155080198</v>
      </c>
      <c r="I11" s="15"/>
      <c r="J11" s="15">
        <v>0.34883720930232598</v>
      </c>
      <c r="K11" s="15">
        <v>0.37190082644628097</v>
      </c>
      <c r="L11" s="15">
        <v>0.40677966101694901</v>
      </c>
      <c r="M11" s="15">
        <v>0.468354430379747</v>
      </c>
      <c r="N11" s="15"/>
      <c r="O11" s="15">
        <v>0.47826086956521702</v>
      </c>
      <c r="P11" s="15">
        <v>0.38356164383561597</v>
      </c>
      <c r="Q11" s="15">
        <v>0.38235294117647101</v>
      </c>
      <c r="R11" s="15">
        <v>0.25</v>
      </c>
      <c r="S11" s="15">
        <v>0.6</v>
      </c>
      <c r="T11" s="15">
        <v>0.41025641025641002</v>
      </c>
      <c r="U11" s="15">
        <v>0.32608695652173902</v>
      </c>
      <c r="V11" s="15">
        <v>0.4</v>
      </c>
      <c r="W11" s="15">
        <v>0.409836065573771</v>
      </c>
      <c r="X11" s="15">
        <v>0.46153846153846201</v>
      </c>
      <c r="Y11" s="15">
        <v>0.42105263157894701</v>
      </c>
      <c r="Z11" s="15">
        <v>0.6</v>
      </c>
      <c r="AA11" s="15"/>
      <c r="AB11" s="15">
        <v>0.43684210526315798</v>
      </c>
      <c r="AC11" s="15">
        <v>0.40559440559440602</v>
      </c>
      <c r="AD11" s="15">
        <v>0.39655172413793099</v>
      </c>
      <c r="AE11" s="15">
        <v>0.30612244897959201</v>
      </c>
      <c r="AF11" s="15"/>
      <c r="AG11" s="15">
        <v>0.40549828178694203</v>
      </c>
      <c r="AH11" s="15">
        <v>0.41025641025641002</v>
      </c>
      <c r="AI11" s="15">
        <v>0.36956521739130399</v>
      </c>
      <c r="AJ11" s="15">
        <v>0.25</v>
      </c>
      <c r="AK11" s="15"/>
      <c r="AL11" s="15">
        <v>0.40178571428571402</v>
      </c>
      <c r="AM11" s="15">
        <v>0.398907103825137</v>
      </c>
      <c r="AN11" s="15">
        <v>0.40677966101694901</v>
      </c>
      <c r="AO11" s="15"/>
      <c r="AP11" s="15">
        <v>0.34673366834170899</v>
      </c>
      <c r="AQ11" s="15">
        <v>0.44642857142857101</v>
      </c>
      <c r="AR11" s="15">
        <v>0.47222222222222199</v>
      </c>
      <c r="AS11" s="15">
        <v>0.44444444444444398</v>
      </c>
      <c r="AT11" s="15">
        <v>0.42372881355932202</v>
      </c>
      <c r="AU11" s="15"/>
      <c r="AV11" s="15">
        <v>0.4</v>
      </c>
      <c r="AW11" s="15">
        <v>0.5</v>
      </c>
      <c r="AX11" s="15">
        <v>0.5</v>
      </c>
      <c r="AY11" s="15">
        <v>0.51063829787234005</v>
      </c>
      <c r="AZ11" s="15">
        <v>0.32558139534883701</v>
      </c>
      <c r="BA11" s="15">
        <v>0.5</v>
      </c>
      <c r="BB11" s="15">
        <v>0.6875</v>
      </c>
      <c r="BC11" s="15"/>
      <c r="BD11" s="15">
        <v>0.34982332155476997</v>
      </c>
      <c r="BE11" s="15">
        <v>0.50847457627118597</v>
      </c>
      <c r="BF11" s="15">
        <v>0.52941176470588203</v>
      </c>
      <c r="BG11" s="15">
        <v>0.44642857142857101</v>
      </c>
      <c r="BH11" s="15">
        <v>0.47058823529411797</v>
      </c>
      <c r="BI11" s="15">
        <v>0.4</v>
      </c>
      <c r="BJ11" s="15"/>
      <c r="BK11" s="15">
        <v>0.492307692307692</v>
      </c>
      <c r="BL11" s="15">
        <v>0.33774834437086099</v>
      </c>
      <c r="BM11" s="15">
        <v>0.42</v>
      </c>
      <c r="BN11" s="15">
        <v>0.41666666666666702</v>
      </c>
      <c r="BO11" s="15">
        <v>0.4375</v>
      </c>
      <c r="BP11" s="15">
        <v>0.41176470588235298</v>
      </c>
      <c r="BQ11" s="15"/>
      <c r="BR11" s="15">
        <v>0.42532467532467499</v>
      </c>
      <c r="BS11" s="15">
        <v>0.36363636363636398</v>
      </c>
      <c r="BT11" s="15"/>
      <c r="BU11" s="15">
        <v>0.43558282208589</v>
      </c>
      <c r="BV11" s="15">
        <v>0.38709677419354799</v>
      </c>
      <c r="BW11" s="15"/>
      <c r="BX11" s="15">
        <v>0.47509578544061298</v>
      </c>
      <c r="BY11" s="15">
        <v>0.30731707317073198</v>
      </c>
    </row>
    <row r="12" spans="2:77" ht="29" x14ac:dyDescent="0.35">
      <c r="B12" s="16" t="s">
        <v>114</v>
      </c>
      <c r="C12" s="15">
        <v>0.35095137420718803</v>
      </c>
      <c r="D12" s="15">
        <v>0.37438423645320201</v>
      </c>
      <c r="E12" s="15">
        <v>0.33333333333333298</v>
      </c>
      <c r="F12" s="15"/>
      <c r="G12" s="15">
        <v>0.30303030303030298</v>
      </c>
      <c r="H12" s="15">
        <v>0.36363636363636398</v>
      </c>
      <c r="I12" s="15"/>
      <c r="J12" s="15">
        <v>0.31007751937984501</v>
      </c>
      <c r="K12" s="15">
        <v>0.38842975206611602</v>
      </c>
      <c r="L12" s="15">
        <v>0.355932203389831</v>
      </c>
      <c r="M12" s="15">
        <v>0.360759493670886</v>
      </c>
      <c r="N12" s="15"/>
      <c r="O12" s="15">
        <v>0.36956521739130399</v>
      </c>
      <c r="P12" s="15">
        <v>0.301369863013699</v>
      </c>
      <c r="Q12" s="15">
        <v>0.29411764705882398</v>
      </c>
      <c r="R12" s="15">
        <v>0.22916666666666699</v>
      </c>
      <c r="S12" s="15">
        <v>0.52</v>
      </c>
      <c r="T12" s="15">
        <v>0.33333333333333298</v>
      </c>
      <c r="U12" s="15">
        <v>0.34782608695652201</v>
      </c>
      <c r="V12" s="15">
        <v>0.32</v>
      </c>
      <c r="W12" s="15">
        <v>0.32786885245901598</v>
      </c>
      <c r="X12" s="15">
        <v>0.40384615384615402</v>
      </c>
      <c r="Y12" s="15">
        <v>0.57894736842105299</v>
      </c>
      <c r="Z12" s="15">
        <v>0.8</v>
      </c>
      <c r="AA12" s="15"/>
      <c r="AB12" s="15">
        <v>0.384210526315789</v>
      </c>
      <c r="AC12" s="15">
        <v>0.33566433566433601</v>
      </c>
      <c r="AD12" s="15">
        <v>0.36206896551724099</v>
      </c>
      <c r="AE12" s="15">
        <v>0.30612244897959201</v>
      </c>
      <c r="AF12" s="15"/>
      <c r="AG12" s="15">
        <v>0.35051546391752603</v>
      </c>
      <c r="AH12" s="15">
        <v>0.35042735042735002</v>
      </c>
      <c r="AI12" s="15">
        <v>0.36956521739130399</v>
      </c>
      <c r="AJ12" s="15">
        <v>0.25</v>
      </c>
      <c r="AK12" s="15"/>
      <c r="AL12" s="15">
        <v>0.38839285714285698</v>
      </c>
      <c r="AM12" s="15">
        <v>0.33333333333333298</v>
      </c>
      <c r="AN12" s="15">
        <v>0.25423728813559299</v>
      </c>
      <c r="AO12" s="15"/>
      <c r="AP12" s="15">
        <v>0.34170854271356799</v>
      </c>
      <c r="AQ12" s="15">
        <v>0.35714285714285698</v>
      </c>
      <c r="AR12" s="15">
        <v>0.30555555555555602</v>
      </c>
      <c r="AS12" s="15">
        <v>0.44444444444444398</v>
      </c>
      <c r="AT12" s="15">
        <v>0.338983050847458</v>
      </c>
      <c r="AU12" s="15"/>
      <c r="AV12" s="15">
        <v>0.4</v>
      </c>
      <c r="AW12" s="15">
        <v>0.875</v>
      </c>
      <c r="AX12" s="15">
        <v>0.875</v>
      </c>
      <c r="AY12" s="15">
        <v>0.44680851063829802</v>
      </c>
      <c r="AZ12" s="15">
        <v>0.25581395348837199</v>
      </c>
      <c r="BA12" s="15">
        <v>0.4</v>
      </c>
      <c r="BB12" s="15">
        <v>0.375</v>
      </c>
      <c r="BC12" s="15"/>
      <c r="BD12" s="15">
        <v>0.34628975265017697</v>
      </c>
      <c r="BE12" s="15">
        <v>0.40677966101694901</v>
      </c>
      <c r="BF12" s="15">
        <v>0.38235294117647101</v>
      </c>
      <c r="BG12" s="15">
        <v>0.30357142857142899</v>
      </c>
      <c r="BH12" s="15">
        <v>0.35294117647058798</v>
      </c>
      <c r="BI12" s="15">
        <v>0.4</v>
      </c>
      <c r="BJ12" s="15"/>
      <c r="BK12" s="15">
        <v>0.38461538461538503</v>
      </c>
      <c r="BL12" s="15">
        <v>0.39072847682119199</v>
      </c>
      <c r="BM12" s="15">
        <v>0.34</v>
      </c>
      <c r="BN12" s="15">
        <v>0.296296296296296</v>
      </c>
      <c r="BO12" s="15">
        <v>0.359375</v>
      </c>
      <c r="BP12" s="15">
        <v>0.26470588235294101</v>
      </c>
      <c r="BQ12" s="15"/>
      <c r="BR12" s="15">
        <v>0.36688311688311698</v>
      </c>
      <c r="BS12" s="15">
        <v>0.321212121212121</v>
      </c>
      <c r="BT12" s="15"/>
      <c r="BU12" s="15">
        <v>0.36809815950920199</v>
      </c>
      <c r="BV12" s="15">
        <v>0.341935483870968</v>
      </c>
      <c r="BW12" s="15"/>
      <c r="BX12" s="15">
        <v>0.39846743295019199</v>
      </c>
      <c r="BY12" s="15">
        <v>0.292682926829268</v>
      </c>
    </row>
    <row r="13" spans="2:77" x14ac:dyDescent="0.35">
      <c r="B13" s="16" t="s">
        <v>115</v>
      </c>
      <c r="C13" s="15">
        <v>0.33403805496828798</v>
      </c>
      <c r="D13" s="15">
        <v>0.34482758620689702</v>
      </c>
      <c r="E13" s="15">
        <v>0.32592592592592601</v>
      </c>
      <c r="F13" s="15"/>
      <c r="G13" s="15">
        <v>0.33333333333333298</v>
      </c>
      <c r="H13" s="15">
        <v>0.33422459893048101</v>
      </c>
      <c r="I13" s="15"/>
      <c r="J13" s="15">
        <v>0.33333333333333298</v>
      </c>
      <c r="K13" s="15">
        <v>0.34710743801652899</v>
      </c>
      <c r="L13" s="15">
        <v>0.40677966101694901</v>
      </c>
      <c r="M13" s="15">
        <v>0.29746835443038</v>
      </c>
      <c r="N13" s="15"/>
      <c r="O13" s="15">
        <v>0.173913043478261</v>
      </c>
      <c r="P13" s="15">
        <v>0.35616438356164398</v>
      </c>
      <c r="Q13" s="15">
        <v>0.38235294117647101</v>
      </c>
      <c r="R13" s="15">
        <v>0.35416666666666702</v>
      </c>
      <c r="S13" s="15">
        <v>0.44</v>
      </c>
      <c r="T13" s="15">
        <v>0.33333333333333298</v>
      </c>
      <c r="U13" s="15">
        <v>0.32608695652173902</v>
      </c>
      <c r="V13" s="15">
        <v>0.36</v>
      </c>
      <c r="W13" s="15">
        <v>0.34426229508196698</v>
      </c>
      <c r="X13" s="15">
        <v>0.269230769230769</v>
      </c>
      <c r="Y13" s="15">
        <v>0.36842105263157898</v>
      </c>
      <c r="Z13" s="15">
        <v>0.8</v>
      </c>
      <c r="AA13" s="15"/>
      <c r="AB13" s="15">
        <v>0.33157894736842097</v>
      </c>
      <c r="AC13" s="15">
        <v>0.43356643356643398</v>
      </c>
      <c r="AD13" s="15">
        <v>0.27586206896551702</v>
      </c>
      <c r="AE13" s="15">
        <v>0.26530612244898</v>
      </c>
      <c r="AF13" s="15"/>
      <c r="AG13" s="15">
        <v>0.35738831615120298</v>
      </c>
      <c r="AH13" s="15">
        <v>0.28205128205128199</v>
      </c>
      <c r="AI13" s="15">
        <v>0.36956521739130399</v>
      </c>
      <c r="AJ13" s="15">
        <v>0.5</v>
      </c>
      <c r="AK13" s="15"/>
      <c r="AL13" s="15">
        <v>0.34821428571428598</v>
      </c>
      <c r="AM13" s="15">
        <v>0.34426229508196698</v>
      </c>
      <c r="AN13" s="15">
        <v>0.25423728813559299</v>
      </c>
      <c r="AO13" s="15"/>
      <c r="AP13" s="15">
        <v>0.361809045226131</v>
      </c>
      <c r="AQ13" s="15">
        <v>0.33928571428571402</v>
      </c>
      <c r="AR13" s="15">
        <v>0.27777777777777801</v>
      </c>
      <c r="AS13" s="15">
        <v>0.22222222222222199</v>
      </c>
      <c r="AT13" s="15">
        <v>0.322033898305085</v>
      </c>
      <c r="AU13" s="15"/>
      <c r="AV13" s="15">
        <v>0.4</v>
      </c>
      <c r="AW13" s="15">
        <v>0.5</v>
      </c>
      <c r="AX13" s="15">
        <v>0.5</v>
      </c>
      <c r="AY13" s="15">
        <v>0.38297872340425498</v>
      </c>
      <c r="AZ13" s="15">
        <v>0.162790697674419</v>
      </c>
      <c r="BA13" s="15">
        <v>0.35</v>
      </c>
      <c r="BB13" s="15">
        <v>0.375</v>
      </c>
      <c r="BC13" s="15"/>
      <c r="BD13" s="15">
        <v>0.34982332155476997</v>
      </c>
      <c r="BE13" s="15">
        <v>0.37288135593220301</v>
      </c>
      <c r="BF13" s="15">
        <v>0.23529411764705899</v>
      </c>
      <c r="BG13" s="15">
        <v>0.28571428571428598</v>
      </c>
      <c r="BH13" s="15">
        <v>0.29411764705882398</v>
      </c>
      <c r="BI13" s="15">
        <v>0.6</v>
      </c>
      <c r="BJ13" s="15"/>
      <c r="BK13" s="15">
        <v>0.230769230769231</v>
      </c>
      <c r="BL13" s="15">
        <v>0.31788079470198699</v>
      </c>
      <c r="BM13" s="15">
        <v>0.38</v>
      </c>
      <c r="BN13" s="15">
        <v>0.37037037037037002</v>
      </c>
      <c r="BO13" s="15">
        <v>0.375</v>
      </c>
      <c r="BP13" s="15">
        <v>0.35294117647058798</v>
      </c>
      <c r="BQ13" s="15"/>
      <c r="BR13" s="15">
        <v>0.35714285714285698</v>
      </c>
      <c r="BS13" s="15">
        <v>0.29090909090909101</v>
      </c>
      <c r="BT13" s="15"/>
      <c r="BU13" s="15">
        <v>0.39263803680981602</v>
      </c>
      <c r="BV13" s="15">
        <v>0.30322580645161301</v>
      </c>
      <c r="BW13" s="15"/>
      <c r="BX13" s="15">
        <v>0.35632183908046</v>
      </c>
      <c r="BY13" s="15">
        <v>0.31707317073170699</v>
      </c>
    </row>
    <row r="14" spans="2:77" ht="29" x14ac:dyDescent="0.35">
      <c r="B14" s="16" t="s">
        <v>116</v>
      </c>
      <c r="C14" s="15">
        <v>0.29386892177589902</v>
      </c>
      <c r="D14" s="15">
        <v>0.25123152709359597</v>
      </c>
      <c r="E14" s="15">
        <v>0.32592592592592601</v>
      </c>
      <c r="F14" s="15"/>
      <c r="G14" s="15">
        <v>0.42424242424242398</v>
      </c>
      <c r="H14" s="15">
        <v>0.25935828877005301</v>
      </c>
      <c r="I14" s="15"/>
      <c r="J14" s="15">
        <v>0.27906976744186002</v>
      </c>
      <c r="K14" s="15">
        <v>0.23140495867768601</v>
      </c>
      <c r="L14" s="15">
        <v>0.23728813559322001</v>
      </c>
      <c r="M14" s="15">
        <v>0.373417721518987</v>
      </c>
      <c r="N14" s="15"/>
      <c r="O14" s="15">
        <v>0.32608695652173902</v>
      </c>
      <c r="P14" s="15">
        <v>0.24657534246575299</v>
      </c>
      <c r="Q14" s="15">
        <v>0.38235294117647101</v>
      </c>
      <c r="R14" s="15">
        <v>0.22916666666666699</v>
      </c>
      <c r="S14" s="15">
        <v>0.44</v>
      </c>
      <c r="T14" s="15">
        <v>0.33333333333333298</v>
      </c>
      <c r="U14" s="15">
        <v>0.26086956521739102</v>
      </c>
      <c r="V14" s="15">
        <v>0.2</v>
      </c>
      <c r="W14" s="15">
        <v>0.24590163934426201</v>
      </c>
      <c r="X14" s="15">
        <v>0.34615384615384598</v>
      </c>
      <c r="Y14" s="15">
        <v>0.31578947368421101</v>
      </c>
      <c r="Z14" s="15">
        <v>0.4</v>
      </c>
      <c r="AA14" s="15"/>
      <c r="AB14" s="15">
        <v>0.336842105263158</v>
      </c>
      <c r="AC14" s="15">
        <v>0.30769230769230799</v>
      </c>
      <c r="AD14" s="15">
        <v>0.24137931034482801</v>
      </c>
      <c r="AE14" s="15">
        <v>0.26530612244898</v>
      </c>
      <c r="AF14" s="15"/>
      <c r="AG14" s="15">
        <v>0.30927835051546398</v>
      </c>
      <c r="AH14" s="15">
        <v>0.213675213675214</v>
      </c>
      <c r="AI14" s="15">
        <v>0.36956521739130399</v>
      </c>
      <c r="AJ14" s="15">
        <v>0</v>
      </c>
      <c r="AK14" s="15"/>
      <c r="AL14" s="15">
        <v>0.28125</v>
      </c>
      <c r="AM14" s="15">
        <v>0.30601092896174897</v>
      </c>
      <c r="AN14" s="15">
        <v>0.27118644067796599</v>
      </c>
      <c r="AO14" s="15"/>
      <c r="AP14" s="15">
        <v>0.24120603015075401</v>
      </c>
      <c r="AQ14" s="15">
        <v>0.32142857142857101</v>
      </c>
      <c r="AR14" s="15">
        <v>0.38888888888888901</v>
      </c>
      <c r="AS14" s="15">
        <v>0.11111111111111099</v>
      </c>
      <c r="AT14" s="15">
        <v>0.37288135593220301</v>
      </c>
      <c r="AU14" s="15"/>
      <c r="AV14" s="15">
        <v>0.6</v>
      </c>
      <c r="AW14" s="15">
        <v>0.375</v>
      </c>
      <c r="AX14" s="15">
        <v>0.375</v>
      </c>
      <c r="AY14" s="15">
        <v>0.36170212765957399</v>
      </c>
      <c r="AZ14" s="15">
        <v>0.32558139534883701</v>
      </c>
      <c r="BA14" s="15">
        <v>0.4</v>
      </c>
      <c r="BB14" s="15">
        <v>0.5625</v>
      </c>
      <c r="BC14" s="15"/>
      <c r="BD14" s="15">
        <v>0.22614840989399301</v>
      </c>
      <c r="BE14" s="15">
        <v>0.47457627118644102</v>
      </c>
      <c r="BF14" s="15">
        <v>0.5</v>
      </c>
      <c r="BG14" s="15">
        <v>0.26785714285714302</v>
      </c>
      <c r="BH14" s="15">
        <v>0.29411764705882398</v>
      </c>
      <c r="BI14" s="15">
        <v>0.8</v>
      </c>
      <c r="BJ14" s="15"/>
      <c r="BK14" s="15">
        <v>0.36923076923076897</v>
      </c>
      <c r="BL14" s="15">
        <v>0.31788079470198699</v>
      </c>
      <c r="BM14" s="15">
        <v>0.2</v>
      </c>
      <c r="BN14" s="15">
        <v>0.23148148148148101</v>
      </c>
      <c r="BO14" s="15">
        <v>0.359375</v>
      </c>
      <c r="BP14" s="15">
        <v>0.26470588235294101</v>
      </c>
      <c r="BQ14" s="15"/>
      <c r="BR14" s="15">
        <v>0.29545454545454503</v>
      </c>
      <c r="BS14" s="15">
        <v>0.29090909090909101</v>
      </c>
      <c r="BT14" s="15"/>
      <c r="BU14" s="15">
        <v>0.33128834355828202</v>
      </c>
      <c r="BV14" s="15">
        <v>0.27419354838709697</v>
      </c>
      <c r="BW14" s="15"/>
      <c r="BX14" s="15">
        <v>0.35249042145593901</v>
      </c>
      <c r="BY14" s="15">
        <v>0.224390243902439</v>
      </c>
    </row>
    <row r="15" spans="2:77" ht="29" x14ac:dyDescent="0.35">
      <c r="B15" s="16" t="s">
        <v>117</v>
      </c>
      <c r="C15" s="15">
        <v>0.24947145877378399</v>
      </c>
      <c r="D15" s="15">
        <v>0.20689655172413801</v>
      </c>
      <c r="E15" s="15">
        <v>0.281481481481481</v>
      </c>
      <c r="F15" s="15"/>
      <c r="G15" s="15">
        <v>0.37373737373737398</v>
      </c>
      <c r="H15" s="15">
        <v>0.21657754010695199</v>
      </c>
      <c r="I15" s="15"/>
      <c r="J15" s="15">
        <v>0.25581395348837199</v>
      </c>
      <c r="K15" s="15">
        <v>0.256198347107438</v>
      </c>
      <c r="L15" s="15">
        <v>0.22033898305084701</v>
      </c>
      <c r="M15" s="15">
        <v>0.246835443037975</v>
      </c>
      <c r="N15" s="15"/>
      <c r="O15" s="15">
        <v>0.23913043478260901</v>
      </c>
      <c r="P15" s="15">
        <v>0.232876712328767</v>
      </c>
      <c r="Q15" s="15">
        <v>0.20588235294117599</v>
      </c>
      <c r="R15" s="15">
        <v>0.22916666666666699</v>
      </c>
      <c r="S15" s="15">
        <v>0.32</v>
      </c>
      <c r="T15" s="15">
        <v>0.230769230769231</v>
      </c>
      <c r="U15" s="15">
        <v>0.26086956521739102</v>
      </c>
      <c r="V15" s="15">
        <v>0.32</v>
      </c>
      <c r="W15" s="15">
        <v>0.22950819672131101</v>
      </c>
      <c r="X15" s="15">
        <v>0.230769230769231</v>
      </c>
      <c r="Y15" s="15">
        <v>0.36842105263157898</v>
      </c>
      <c r="Z15" s="15">
        <v>0.4</v>
      </c>
      <c r="AA15" s="15"/>
      <c r="AB15" s="15">
        <v>0.26315789473684198</v>
      </c>
      <c r="AC15" s="15">
        <v>0.25874125874125897</v>
      </c>
      <c r="AD15" s="15">
        <v>0.31034482758620702</v>
      </c>
      <c r="AE15" s="15">
        <v>0.14285714285714299</v>
      </c>
      <c r="AF15" s="15"/>
      <c r="AG15" s="15">
        <v>0.23711340206185599</v>
      </c>
      <c r="AH15" s="15">
        <v>0.24786324786324801</v>
      </c>
      <c r="AI15" s="15">
        <v>0.36956521739130399</v>
      </c>
      <c r="AJ15" s="15">
        <v>0</v>
      </c>
      <c r="AK15" s="15"/>
      <c r="AL15" s="15">
        <v>0.24107142857142899</v>
      </c>
      <c r="AM15" s="15">
        <v>0.26775956284153002</v>
      </c>
      <c r="AN15" s="15">
        <v>0.22033898305084701</v>
      </c>
      <c r="AO15" s="15"/>
      <c r="AP15" s="15">
        <v>0.175879396984925</v>
      </c>
      <c r="AQ15" s="15">
        <v>0.38392857142857101</v>
      </c>
      <c r="AR15" s="15">
        <v>0.194444444444444</v>
      </c>
      <c r="AS15" s="15">
        <v>0.11111111111111099</v>
      </c>
      <c r="AT15" s="15">
        <v>0.28813559322033899</v>
      </c>
      <c r="AU15" s="15"/>
      <c r="AV15" s="15">
        <v>0.2</v>
      </c>
      <c r="AW15" s="15">
        <v>0.25</v>
      </c>
      <c r="AX15" s="15">
        <v>0.25</v>
      </c>
      <c r="AY15" s="15">
        <v>0.42553191489361702</v>
      </c>
      <c r="AZ15" s="15">
        <v>0.186046511627907</v>
      </c>
      <c r="BA15" s="15">
        <v>0.266666666666667</v>
      </c>
      <c r="BB15" s="15">
        <v>0.3125</v>
      </c>
      <c r="BC15" s="15"/>
      <c r="BD15" s="15">
        <v>0.24028268551236701</v>
      </c>
      <c r="BE15" s="15">
        <v>0.322033898305085</v>
      </c>
      <c r="BF15" s="15">
        <v>0.29411764705882398</v>
      </c>
      <c r="BG15" s="15">
        <v>0.160714285714286</v>
      </c>
      <c r="BH15" s="15">
        <v>0.29411764705882398</v>
      </c>
      <c r="BI15" s="15">
        <v>0.4</v>
      </c>
      <c r="BJ15" s="15"/>
      <c r="BK15" s="15">
        <v>0.18461538461538499</v>
      </c>
      <c r="BL15" s="15">
        <v>0.22516556291390699</v>
      </c>
      <c r="BM15" s="15">
        <v>0.34</v>
      </c>
      <c r="BN15" s="15">
        <v>0.25925925925925902</v>
      </c>
      <c r="BO15" s="15">
        <v>0.265625</v>
      </c>
      <c r="BP15" s="15">
        <v>0.29411764705882398</v>
      </c>
      <c r="BQ15" s="15"/>
      <c r="BR15" s="15">
        <v>0.28571428571428598</v>
      </c>
      <c r="BS15" s="15">
        <v>0.18181818181818199</v>
      </c>
      <c r="BT15" s="15"/>
      <c r="BU15" s="15">
        <v>0.29447852760736198</v>
      </c>
      <c r="BV15" s="15">
        <v>0.225806451612903</v>
      </c>
      <c r="BW15" s="15"/>
      <c r="BX15" s="15">
        <v>0.23754789272030699</v>
      </c>
      <c r="BY15" s="15">
        <v>0.26341463414634098</v>
      </c>
    </row>
    <row r="16" spans="2:77" ht="29" x14ac:dyDescent="0.35">
      <c r="B16" s="16" t="s">
        <v>118</v>
      </c>
      <c r="C16" s="15">
        <v>0.19238900634249501</v>
      </c>
      <c r="D16" s="15">
        <v>0.167487684729064</v>
      </c>
      <c r="E16" s="15">
        <v>0.211111111111111</v>
      </c>
      <c r="F16" s="15"/>
      <c r="G16" s="15">
        <v>0.26262626262626299</v>
      </c>
      <c r="H16" s="15">
        <v>0.17379679144384999</v>
      </c>
      <c r="I16" s="15"/>
      <c r="J16" s="15">
        <v>0.13178294573643401</v>
      </c>
      <c r="K16" s="15">
        <v>0.15702479338843001</v>
      </c>
      <c r="L16" s="15">
        <v>0.25423728813559299</v>
      </c>
      <c r="M16" s="15">
        <v>0.246835443037975</v>
      </c>
      <c r="N16" s="15"/>
      <c r="O16" s="15">
        <v>0.15217391304347799</v>
      </c>
      <c r="P16" s="15">
        <v>0.20547945205479501</v>
      </c>
      <c r="Q16" s="15">
        <v>0.11764705882352899</v>
      </c>
      <c r="R16" s="15">
        <v>0.16666666666666699</v>
      </c>
      <c r="S16" s="15">
        <v>0.36</v>
      </c>
      <c r="T16" s="15">
        <v>0.28205128205128199</v>
      </c>
      <c r="U16" s="15">
        <v>0.108695652173913</v>
      </c>
      <c r="V16" s="15">
        <v>0.08</v>
      </c>
      <c r="W16" s="15">
        <v>0.18032786885245899</v>
      </c>
      <c r="X16" s="15">
        <v>0.17307692307692299</v>
      </c>
      <c r="Y16" s="15">
        <v>0.42105263157894701</v>
      </c>
      <c r="Z16" s="15">
        <v>0.4</v>
      </c>
      <c r="AA16" s="15"/>
      <c r="AB16" s="15">
        <v>0.24736842105263199</v>
      </c>
      <c r="AC16" s="15">
        <v>0.20279720279720301</v>
      </c>
      <c r="AD16" s="15">
        <v>0.13793103448275901</v>
      </c>
      <c r="AE16" s="15">
        <v>4.08163265306122E-2</v>
      </c>
      <c r="AF16" s="15"/>
      <c r="AG16" s="15">
        <v>0.213058419243986</v>
      </c>
      <c r="AH16" s="15">
        <v>0.15384615384615399</v>
      </c>
      <c r="AI16" s="15">
        <v>0.173913043478261</v>
      </c>
      <c r="AJ16" s="15">
        <v>0</v>
      </c>
      <c r="AK16" s="15"/>
      <c r="AL16" s="15">
        <v>0.19642857142857101</v>
      </c>
      <c r="AM16" s="15">
        <v>0.18032786885245899</v>
      </c>
      <c r="AN16" s="15">
        <v>0.169491525423729</v>
      </c>
      <c r="AO16" s="15"/>
      <c r="AP16" s="15">
        <v>0.15577889447236201</v>
      </c>
      <c r="AQ16" s="15">
        <v>0.23214285714285701</v>
      </c>
      <c r="AR16" s="15">
        <v>0.22222222222222199</v>
      </c>
      <c r="AS16" s="15">
        <v>0.33333333333333298</v>
      </c>
      <c r="AT16" s="15">
        <v>0.169491525423729</v>
      </c>
      <c r="AU16" s="15"/>
      <c r="AV16" s="15">
        <v>0.4</v>
      </c>
      <c r="AW16" s="15">
        <v>0.25</v>
      </c>
      <c r="AX16" s="15">
        <v>0.25</v>
      </c>
      <c r="AY16" s="15">
        <v>0.19148936170212799</v>
      </c>
      <c r="AZ16" s="15">
        <v>0.209302325581395</v>
      </c>
      <c r="BA16" s="15">
        <v>0.33333333333333298</v>
      </c>
      <c r="BB16" s="15">
        <v>0.375</v>
      </c>
      <c r="BC16" s="15"/>
      <c r="BD16" s="15">
        <v>0.15901060070671399</v>
      </c>
      <c r="BE16" s="15">
        <v>0.22033898305084701</v>
      </c>
      <c r="BF16" s="15">
        <v>0.20588235294117599</v>
      </c>
      <c r="BG16" s="15">
        <v>0.25</v>
      </c>
      <c r="BH16" s="15">
        <v>0.26470588235294101</v>
      </c>
      <c r="BI16" s="15">
        <v>0.4</v>
      </c>
      <c r="BJ16" s="15"/>
      <c r="BK16" s="15">
        <v>0.2</v>
      </c>
      <c r="BL16" s="15">
        <v>0.19205298013245001</v>
      </c>
      <c r="BM16" s="15">
        <v>0.24</v>
      </c>
      <c r="BN16" s="15">
        <v>0.18518518518518501</v>
      </c>
      <c r="BO16" s="15">
        <v>0.15625</v>
      </c>
      <c r="BP16" s="15">
        <v>0.20588235294117599</v>
      </c>
      <c r="BQ16" s="15"/>
      <c r="BR16" s="15">
        <v>0.22727272727272699</v>
      </c>
      <c r="BS16" s="15">
        <v>0.12727272727272701</v>
      </c>
      <c r="BT16" s="15"/>
      <c r="BU16" s="15">
        <v>0.26993865030674802</v>
      </c>
      <c r="BV16" s="15">
        <v>0.15161290322580601</v>
      </c>
      <c r="BW16" s="15"/>
      <c r="BX16" s="15">
        <v>0.23754789272030699</v>
      </c>
      <c r="BY16" s="15">
        <v>0.13658536585365899</v>
      </c>
    </row>
    <row r="17" spans="2:77" x14ac:dyDescent="0.35">
      <c r="B17" s="16" t="s">
        <v>96</v>
      </c>
      <c r="C17" s="15">
        <v>4.2283298097251596E-3</v>
      </c>
      <c r="D17" s="15">
        <v>4.92610837438424E-3</v>
      </c>
      <c r="E17" s="15">
        <v>3.7037037037036999E-3</v>
      </c>
      <c r="F17" s="15"/>
      <c r="G17" s="15">
        <v>0</v>
      </c>
      <c r="H17" s="15">
        <v>5.3475935828877002E-3</v>
      </c>
      <c r="I17" s="15"/>
      <c r="J17" s="15">
        <v>0</v>
      </c>
      <c r="K17" s="15">
        <v>1.6528925619834701E-2</v>
      </c>
      <c r="L17" s="15">
        <v>0</v>
      </c>
      <c r="M17" s="15">
        <v>0</v>
      </c>
      <c r="N17" s="15"/>
      <c r="O17" s="15">
        <v>0</v>
      </c>
      <c r="P17" s="15">
        <v>0</v>
      </c>
      <c r="Q17" s="15">
        <v>0</v>
      </c>
      <c r="R17" s="15">
        <v>0</v>
      </c>
      <c r="S17" s="15">
        <v>0</v>
      </c>
      <c r="T17" s="15">
        <v>0</v>
      </c>
      <c r="U17" s="15">
        <v>2.1739130434782601E-2</v>
      </c>
      <c r="V17" s="15">
        <v>0</v>
      </c>
      <c r="W17" s="15">
        <v>0</v>
      </c>
      <c r="X17" s="15">
        <v>0</v>
      </c>
      <c r="Y17" s="15">
        <v>5.2631578947368397E-2</v>
      </c>
      <c r="Z17" s="15">
        <v>0</v>
      </c>
      <c r="AA17" s="15"/>
      <c r="AB17" s="15">
        <v>0</v>
      </c>
      <c r="AC17" s="15">
        <v>0</v>
      </c>
      <c r="AD17" s="15">
        <v>0</v>
      </c>
      <c r="AE17" s="15">
        <v>0</v>
      </c>
      <c r="AF17" s="15"/>
      <c r="AG17" s="15">
        <v>6.8728522336769802E-3</v>
      </c>
      <c r="AH17" s="15">
        <v>0</v>
      </c>
      <c r="AI17" s="15">
        <v>0</v>
      </c>
      <c r="AJ17" s="15">
        <v>0</v>
      </c>
      <c r="AK17" s="15"/>
      <c r="AL17" s="15">
        <v>0</v>
      </c>
      <c r="AM17" s="15">
        <v>5.4644808743169399E-3</v>
      </c>
      <c r="AN17" s="15">
        <v>1.6949152542372899E-2</v>
      </c>
      <c r="AO17" s="15"/>
      <c r="AP17" s="15">
        <v>0</v>
      </c>
      <c r="AQ17" s="15">
        <v>0</v>
      </c>
      <c r="AR17" s="15">
        <v>0</v>
      </c>
      <c r="AS17" s="15">
        <v>0</v>
      </c>
      <c r="AT17" s="15">
        <v>0</v>
      </c>
      <c r="AU17" s="15"/>
      <c r="AV17" s="15">
        <v>0</v>
      </c>
      <c r="AW17" s="15">
        <v>0</v>
      </c>
      <c r="AX17" s="15">
        <v>0</v>
      </c>
      <c r="AY17" s="15">
        <v>0</v>
      </c>
      <c r="AZ17" s="15">
        <v>0</v>
      </c>
      <c r="BA17" s="15">
        <v>0</v>
      </c>
      <c r="BB17" s="15">
        <v>0</v>
      </c>
      <c r="BC17" s="15"/>
      <c r="BD17" s="15">
        <v>7.0671378091872799E-3</v>
      </c>
      <c r="BE17" s="15">
        <v>0</v>
      </c>
      <c r="BF17" s="15">
        <v>0</v>
      </c>
      <c r="BG17" s="15">
        <v>0</v>
      </c>
      <c r="BH17" s="15">
        <v>0</v>
      </c>
      <c r="BI17" s="15">
        <v>0</v>
      </c>
      <c r="BJ17" s="15"/>
      <c r="BK17" s="15">
        <v>0</v>
      </c>
      <c r="BL17" s="15">
        <v>1.3245033112582801E-2</v>
      </c>
      <c r="BM17" s="15">
        <v>0</v>
      </c>
      <c r="BN17" s="15">
        <v>0</v>
      </c>
      <c r="BO17" s="15">
        <v>0</v>
      </c>
      <c r="BP17" s="15">
        <v>0</v>
      </c>
      <c r="BQ17" s="15"/>
      <c r="BR17" s="15">
        <v>0</v>
      </c>
      <c r="BS17" s="15">
        <v>1.21212121212121E-2</v>
      </c>
      <c r="BT17" s="15"/>
      <c r="BU17" s="15">
        <v>0</v>
      </c>
      <c r="BV17" s="15">
        <v>6.4516129032258099E-3</v>
      </c>
      <c r="BW17" s="15"/>
      <c r="BX17" s="15">
        <v>0</v>
      </c>
      <c r="BY17" s="15">
        <v>4.8780487804877997E-3</v>
      </c>
    </row>
    <row r="18" spans="2:77" x14ac:dyDescent="0.35">
      <c r="B18" s="16" t="s">
        <v>119</v>
      </c>
      <c r="C18" s="17">
        <v>0.10993657505285399</v>
      </c>
      <c r="D18" s="17">
        <v>0.147783251231527</v>
      </c>
      <c r="E18" s="17">
        <v>8.1481481481481502E-2</v>
      </c>
      <c r="F18" s="17"/>
      <c r="G18" s="17">
        <v>4.0404040404040401E-2</v>
      </c>
      <c r="H18" s="17">
        <v>0.12834224598930499</v>
      </c>
      <c r="I18" s="17"/>
      <c r="J18" s="17">
        <v>0.201550387596899</v>
      </c>
      <c r="K18" s="17">
        <v>9.0909090909090898E-2</v>
      </c>
      <c r="L18" s="17">
        <v>6.7796610169491497E-2</v>
      </c>
      <c r="M18" s="17">
        <v>5.6962025316455701E-2</v>
      </c>
      <c r="N18" s="17"/>
      <c r="O18" s="17">
        <v>8.6956521739130405E-2</v>
      </c>
      <c r="P18" s="17">
        <v>8.2191780821917804E-2</v>
      </c>
      <c r="Q18" s="17">
        <v>0.14705882352941199</v>
      </c>
      <c r="R18" s="17">
        <v>0.1875</v>
      </c>
      <c r="S18" s="17">
        <v>0.04</v>
      </c>
      <c r="T18" s="17">
        <v>7.69230769230769E-2</v>
      </c>
      <c r="U18" s="17">
        <v>0.108695652173913</v>
      </c>
      <c r="V18" s="17">
        <v>0.16</v>
      </c>
      <c r="W18" s="17">
        <v>0.14754098360655701</v>
      </c>
      <c r="X18" s="17">
        <v>9.6153846153846201E-2</v>
      </c>
      <c r="Y18" s="17">
        <v>0</v>
      </c>
      <c r="Z18" s="17">
        <v>0.2</v>
      </c>
      <c r="AA18" s="17"/>
      <c r="AB18" s="17">
        <v>4.7368421052631601E-2</v>
      </c>
      <c r="AC18" s="17">
        <v>8.3916083916083906E-2</v>
      </c>
      <c r="AD18" s="17">
        <v>0.15517241379310301</v>
      </c>
      <c r="AE18" s="17">
        <v>0.30612244897959201</v>
      </c>
      <c r="AF18" s="17"/>
      <c r="AG18" s="17">
        <v>9.96563573883162E-2</v>
      </c>
      <c r="AH18" s="17">
        <v>0.145299145299145</v>
      </c>
      <c r="AI18" s="17">
        <v>0.108695652173913</v>
      </c>
      <c r="AJ18" s="17">
        <v>0</v>
      </c>
      <c r="AK18" s="17"/>
      <c r="AL18" s="17">
        <v>0.111607142857143</v>
      </c>
      <c r="AM18" s="17">
        <v>0.109289617486339</v>
      </c>
      <c r="AN18" s="17">
        <v>0.101694915254237</v>
      </c>
      <c r="AO18" s="17"/>
      <c r="AP18" s="17">
        <v>0.135678391959799</v>
      </c>
      <c r="AQ18" s="17">
        <v>4.4642857142857102E-2</v>
      </c>
      <c r="AR18" s="17">
        <v>0.16666666666666699</v>
      </c>
      <c r="AS18" s="17">
        <v>0</v>
      </c>
      <c r="AT18" s="17">
        <v>0.11864406779661001</v>
      </c>
      <c r="AU18" s="17"/>
      <c r="AV18" s="17">
        <v>0</v>
      </c>
      <c r="AW18" s="17">
        <v>0</v>
      </c>
      <c r="AX18" s="17">
        <v>0</v>
      </c>
      <c r="AY18" s="17">
        <v>8.5106382978723402E-2</v>
      </c>
      <c r="AZ18" s="17">
        <v>6.9767441860465101E-2</v>
      </c>
      <c r="BA18" s="17">
        <v>3.3333333333333298E-2</v>
      </c>
      <c r="BB18" s="17">
        <v>0</v>
      </c>
      <c r="BC18" s="17"/>
      <c r="BD18" s="17">
        <v>0.13780918727915201</v>
      </c>
      <c r="BE18" s="17">
        <v>0.13559322033898299</v>
      </c>
      <c r="BF18" s="17">
        <v>0</v>
      </c>
      <c r="BG18" s="17">
        <v>5.3571428571428603E-2</v>
      </c>
      <c r="BH18" s="17">
        <v>5.8823529411764698E-2</v>
      </c>
      <c r="BI18" s="17">
        <v>0</v>
      </c>
      <c r="BJ18" s="17"/>
      <c r="BK18" s="17">
        <v>6.15384615384615E-2</v>
      </c>
      <c r="BL18" s="17">
        <v>0.119205298013245</v>
      </c>
      <c r="BM18" s="17">
        <v>0.06</v>
      </c>
      <c r="BN18" s="17">
        <v>0.12037037037037</v>
      </c>
      <c r="BO18" s="17">
        <v>0.125</v>
      </c>
      <c r="BP18" s="17">
        <v>0.17647058823529399</v>
      </c>
      <c r="BQ18" s="17"/>
      <c r="BR18" s="17">
        <v>0.107142857142857</v>
      </c>
      <c r="BS18" s="17">
        <v>0.115151515151515</v>
      </c>
      <c r="BT18" s="17"/>
      <c r="BU18" s="17">
        <v>9.8159509202454004E-2</v>
      </c>
      <c r="BV18" s="17">
        <v>0.11612903225806499</v>
      </c>
      <c r="BW18" s="17"/>
      <c r="BX18" s="17">
        <v>5.7471264367816098E-2</v>
      </c>
      <c r="BY18" s="17">
        <v>0.180487804878049</v>
      </c>
    </row>
    <row r="19" spans="2:77" x14ac:dyDescent="0.35">
      <c r="B19" s="14"/>
    </row>
    <row r="20" spans="2:77" x14ac:dyDescent="0.35">
      <c r="B20" t="s">
        <v>99</v>
      </c>
    </row>
    <row r="21" spans="2:77" x14ac:dyDescent="0.35">
      <c r="B21" t="s">
        <v>100</v>
      </c>
    </row>
    <row r="23" spans="2:77" x14ac:dyDescent="0.35">
      <c r="B23"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121</v>
      </c>
      <c r="C8" s="15">
        <v>1.4799154334038099E-2</v>
      </c>
      <c r="D8" s="15">
        <v>9.8522167487684695E-3</v>
      </c>
      <c r="E8" s="15">
        <v>1.85185185185185E-2</v>
      </c>
      <c r="F8" s="15"/>
      <c r="G8" s="15">
        <v>1.01010101010101E-2</v>
      </c>
      <c r="H8" s="15">
        <v>1.60427807486631E-2</v>
      </c>
      <c r="I8" s="15"/>
      <c r="J8" s="15">
        <v>2.32558139534884E-2</v>
      </c>
      <c r="K8" s="15">
        <v>8.2644628099173608E-3</v>
      </c>
      <c r="L8" s="15">
        <v>1.6949152542372899E-2</v>
      </c>
      <c r="M8" s="15">
        <v>1.26582278481013E-2</v>
      </c>
      <c r="N8" s="15"/>
      <c r="O8" s="15">
        <v>2.1739130434782601E-2</v>
      </c>
      <c r="P8" s="15">
        <v>4.1095890410958902E-2</v>
      </c>
      <c r="Q8" s="15">
        <v>0</v>
      </c>
      <c r="R8" s="15">
        <v>2.0833333333333301E-2</v>
      </c>
      <c r="S8" s="15">
        <v>0</v>
      </c>
      <c r="T8" s="15">
        <v>0</v>
      </c>
      <c r="U8" s="15">
        <v>0</v>
      </c>
      <c r="V8" s="15">
        <v>0</v>
      </c>
      <c r="W8" s="15">
        <v>1.63934426229508E-2</v>
      </c>
      <c r="X8" s="15">
        <v>1.9230769230769201E-2</v>
      </c>
      <c r="Y8" s="15">
        <v>0</v>
      </c>
      <c r="Z8" s="15">
        <v>0</v>
      </c>
      <c r="AA8" s="15"/>
      <c r="AB8" s="15">
        <v>1.05263157894737E-2</v>
      </c>
      <c r="AC8" s="15">
        <v>1.3986013986014E-2</v>
      </c>
      <c r="AD8" s="15">
        <v>3.4482758620689703E-2</v>
      </c>
      <c r="AE8" s="15">
        <v>2.04081632653061E-2</v>
      </c>
      <c r="AF8" s="15"/>
      <c r="AG8" s="15">
        <v>1.03092783505155E-2</v>
      </c>
      <c r="AH8" s="15">
        <v>8.5470085470085496E-3</v>
      </c>
      <c r="AI8" s="15">
        <v>2.1739130434782601E-2</v>
      </c>
      <c r="AJ8" s="15">
        <v>0.25</v>
      </c>
      <c r="AK8" s="15"/>
      <c r="AL8" s="15">
        <v>8.9285714285714298E-3</v>
      </c>
      <c r="AM8" s="15">
        <v>1.63934426229508E-2</v>
      </c>
      <c r="AN8" s="15">
        <v>3.3898305084745797E-2</v>
      </c>
      <c r="AO8" s="15"/>
      <c r="AP8" s="15">
        <v>5.0251256281407001E-3</v>
      </c>
      <c r="AQ8" s="15">
        <v>1.7857142857142901E-2</v>
      </c>
      <c r="AR8" s="15">
        <v>0</v>
      </c>
      <c r="AS8" s="15">
        <v>0</v>
      </c>
      <c r="AT8" s="15">
        <v>5.0847457627118599E-2</v>
      </c>
      <c r="AU8" s="15"/>
      <c r="AV8" s="15">
        <v>0</v>
      </c>
      <c r="AW8" s="15">
        <v>0</v>
      </c>
      <c r="AX8" s="15">
        <v>0</v>
      </c>
      <c r="AY8" s="15">
        <v>2.1276595744680899E-2</v>
      </c>
      <c r="AZ8" s="15">
        <v>0</v>
      </c>
      <c r="BA8" s="15">
        <v>1.6666666666666701E-2</v>
      </c>
      <c r="BB8" s="15">
        <v>0</v>
      </c>
      <c r="BC8" s="15"/>
      <c r="BD8" s="15">
        <v>7.0671378091872799E-3</v>
      </c>
      <c r="BE8" s="15">
        <v>5.0847457627118599E-2</v>
      </c>
      <c r="BF8" s="15">
        <v>2.9411764705882401E-2</v>
      </c>
      <c r="BG8" s="15">
        <v>0</v>
      </c>
      <c r="BH8" s="15">
        <v>2.9411764705882401E-2</v>
      </c>
      <c r="BI8" s="15">
        <v>0</v>
      </c>
      <c r="BJ8" s="15"/>
      <c r="BK8" s="15">
        <v>1.5384615384615399E-2</v>
      </c>
      <c r="BL8" s="15">
        <v>6.6225165562913899E-3</v>
      </c>
      <c r="BM8" s="15">
        <v>0.02</v>
      </c>
      <c r="BN8" s="15">
        <v>9.2592592592592605E-3</v>
      </c>
      <c r="BO8" s="15">
        <v>1.5625E-2</v>
      </c>
      <c r="BP8" s="15">
        <v>5.8823529411764698E-2</v>
      </c>
      <c r="BQ8" s="15"/>
      <c r="BR8" s="15">
        <v>2.27272727272727E-2</v>
      </c>
      <c r="BS8" s="15">
        <v>0</v>
      </c>
      <c r="BT8" s="15"/>
      <c r="BU8" s="15">
        <v>3.0674846625766899E-2</v>
      </c>
      <c r="BV8" s="15">
        <v>6.4516129032258099E-3</v>
      </c>
      <c r="BW8" s="15"/>
      <c r="BX8" s="15">
        <v>7.6628352490421504E-3</v>
      </c>
      <c r="BY8" s="15">
        <v>2.4390243902439001E-2</v>
      </c>
    </row>
    <row r="9" spans="2:77" x14ac:dyDescent="0.35">
      <c r="B9" s="16" t="s">
        <v>122</v>
      </c>
      <c r="C9" s="15">
        <v>0.14587737843551801</v>
      </c>
      <c r="D9" s="15">
        <v>0.17241379310344801</v>
      </c>
      <c r="E9" s="15">
        <v>0.125925925925926</v>
      </c>
      <c r="F9" s="15"/>
      <c r="G9" s="15">
        <v>0.12121212121212099</v>
      </c>
      <c r="H9" s="15">
        <v>0.15240641711229899</v>
      </c>
      <c r="I9" s="15"/>
      <c r="J9" s="15">
        <v>0.186046511627907</v>
      </c>
      <c r="K9" s="15">
        <v>0.14876033057851201</v>
      </c>
      <c r="L9" s="15">
        <v>0.11864406779661001</v>
      </c>
      <c r="M9" s="15">
        <v>0.113924050632911</v>
      </c>
      <c r="N9" s="15"/>
      <c r="O9" s="15">
        <v>8.6956521739130405E-2</v>
      </c>
      <c r="P9" s="15">
        <v>0.150684931506849</v>
      </c>
      <c r="Q9" s="15">
        <v>0.23529411764705899</v>
      </c>
      <c r="R9" s="15">
        <v>0.104166666666667</v>
      </c>
      <c r="S9" s="15">
        <v>0.2</v>
      </c>
      <c r="T9" s="15">
        <v>0.20512820512820501</v>
      </c>
      <c r="U9" s="15">
        <v>0.108695652173913</v>
      </c>
      <c r="V9" s="15">
        <v>0.12</v>
      </c>
      <c r="W9" s="15">
        <v>0.13114754098360701</v>
      </c>
      <c r="X9" s="15">
        <v>0.15384615384615399</v>
      </c>
      <c r="Y9" s="15">
        <v>0.105263157894737</v>
      </c>
      <c r="Z9" s="15">
        <v>0.4</v>
      </c>
      <c r="AA9" s="15"/>
      <c r="AB9" s="15">
        <v>8.42105263157895E-2</v>
      </c>
      <c r="AC9" s="15">
        <v>0.15384615384615399</v>
      </c>
      <c r="AD9" s="15">
        <v>0.24137931034482801</v>
      </c>
      <c r="AE9" s="15">
        <v>0.28571428571428598</v>
      </c>
      <c r="AF9" s="15"/>
      <c r="AG9" s="15">
        <v>0.15463917525773199</v>
      </c>
      <c r="AH9" s="15">
        <v>0.145299145299145</v>
      </c>
      <c r="AI9" s="15">
        <v>0.15217391304347799</v>
      </c>
      <c r="AJ9" s="15">
        <v>0</v>
      </c>
      <c r="AK9" s="15"/>
      <c r="AL9" s="15">
        <v>0.16517857142857101</v>
      </c>
      <c r="AM9" s="15">
        <v>0.13661202185792401</v>
      </c>
      <c r="AN9" s="15">
        <v>0.101694915254237</v>
      </c>
      <c r="AO9" s="15"/>
      <c r="AP9" s="15">
        <v>0.20603015075376899</v>
      </c>
      <c r="AQ9" s="15">
        <v>8.0357142857142905E-2</v>
      </c>
      <c r="AR9" s="15">
        <v>0.11111111111111099</v>
      </c>
      <c r="AS9" s="15">
        <v>0</v>
      </c>
      <c r="AT9" s="15">
        <v>0.13559322033898299</v>
      </c>
      <c r="AU9" s="15"/>
      <c r="AV9" s="15">
        <v>0.4</v>
      </c>
      <c r="AW9" s="15">
        <v>0.125</v>
      </c>
      <c r="AX9" s="15">
        <v>0.125</v>
      </c>
      <c r="AY9" s="15">
        <v>0.14893617021276601</v>
      </c>
      <c r="AZ9" s="15">
        <v>0.13953488372093001</v>
      </c>
      <c r="BA9" s="15">
        <v>0.05</v>
      </c>
      <c r="BB9" s="15">
        <v>6.25E-2</v>
      </c>
      <c r="BC9" s="15"/>
      <c r="BD9" s="15">
        <v>0.18021201413427601</v>
      </c>
      <c r="BE9" s="15">
        <v>0.152542372881356</v>
      </c>
      <c r="BF9" s="15">
        <v>2.9411764705882401E-2</v>
      </c>
      <c r="BG9" s="15">
        <v>5.3571428571428603E-2</v>
      </c>
      <c r="BH9" s="15">
        <v>0.11764705882352899</v>
      </c>
      <c r="BI9" s="15">
        <v>0.2</v>
      </c>
      <c r="BJ9" s="15"/>
      <c r="BK9" s="15">
        <v>0.123076923076923</v>
      </c>
      <c r="BL9" s="15">
        <v>0.14569536423841101</v>
      </c>
      <c r="BM9" s="15">
        <v>0.14000000000000001</v>
      </c>
      <c r="BN9" s="15">
        <v>0.13888888888888901</v>
      </c>
      <c r="BO9" s="15">
        <v>0.140625</v>
      </c>
      <c r="BP9" s="15">
        <v>0.23529411764705899</v>
      </c>
      <c r="BQ9" s="15"/>
      <c r="BR9" s="15">
        <v>0.14935064935064901</v>
      </c>
      <c r="BS9" s="15">
        <v>0.13939393939393899</v>
      </c>
      <c r="BT9" s="15"/>
      <c r="BU9" s="15">
        <v>0.14110429447852799</v>
      </c>
      <c r="BV9" s="15">
        <v>0.14838709677419401</v>
      </c>
      <c r="BW9" s="15"/>
      <c r="BX9" s="15">
        <v>0.118773946360153</v>
      </c>
      <c r="BY9" s="15">
        <v>0.180487804878049</v>
      </c>
    </row>
    <row r="10" spans="2:77" ht="29" x14ac:dyDescent="0.35">
      <c r="B10" s="16" t="s">
        <v>123</v>
      </c>
      <c r="C10" s="15">
        <v>0.22832980972515901</v>
      </c>
      <c r="D10" s="15">
        <v>0.216748768472906</v>
      </c>
      <c r="E10" s="15">
        <v>0.23703703703703699</v>
      </c>
      <c r="F10" s="15"/>
      <c r="G10" s="15">
        <v>0.15151515151515199</v>
      </c>
      <c r="H10" s="15">
        <v>0.24866310160427799</v>
      </c>
      <c r="I10" s="15"/>
      <c r="J10" s="15">
        <v>0.28682170542635699</v>
      </c>
      <c r="K10" s="15">
        <v>0.206611570247934</v>
      </c>
      <c r="L10" s="15">
        <v>0.20338983050847501</v>
      </c>
      <c r="M10" s="15">
        <v>0.19620253164557</v>
      </c>
      <c r="N10" s="15"/>
      <c r="O10" s="15">
        <v>0.26086956521739102</v>
      </c>
      <c r="P10" s="15">
        <v>0.150684931506849</v>
      </c>
      <c r="Q10" s="15">
        <v>0.26470588235294101</v>
      </c>
      <c r="R10" s="15">
        <v>0.1875</v>
      </c>
      <c r="S10" s="15">
        <v>0.08</v>
      </c>
      <c r="T10" s="15">
        <v>0.230769230769231</v>
      </c>
      <c r="U10" s="15">
        <v>0.32608695652173902</v>
      </c>
      <c r="V10" s="15">
        <v>0.2</v>
      </c>
      <c r="W10" s="15">
        <v>0.34426229508196698</v>
      </c>
      <c r="X10" s="15">
        <v>0.19230769230769201</v>
      </c>
      <c r="Y10" s="15">
        <v>0.21052631578947401</v>
      </c>
      <c r="Z10" s="15">
        <v>0.2</v>
      </c>
      <c r="AA10" s="15"/>
      <c r="AB10" s="15">
        <v>0.17894736842105299</v>
      </c>
      <c r="AC10" s="15">
        <v>0.23776223776223801</v>
      </c>
      <c r="AD10" s="15">
        <v>0.20689655172413801</v>
      </c>
      <c r="AE10" s="15">
        <v>0.22448979591836701</v>
      </c>
      <c r="AF10" s="15"/>
      <c r="AG10" s="15">
        <v>0.22680412371134001</v>
      </c>
      <c r="AH10" s="15">
        <v>0.24786324786324801</v>
      </c>
      <c r="AI10" s="15">
        <v>0.217391304347826</v>
      </c>
      <c r="AJ10" s="15">
        <v>0.25</v>
      </c>
      <c r="AK10" s="15"/>
      <c r="AL10" s="15">
        <v>0.245535714285714</v>
      </c>
      <c r="AM10" s="15">
        <v>0.18032786885245899</v>
      </c>
      <c r="AN10" s="15">
        <v>0.322033898305085</v>
      </c>
      <c r="AO10" s="15"/>
      <c r="AP10" s="15">
        <v>0.23618090452261301</v>
      </c>
      <c r="AQ10" s="15">
        <v>0.223214285714286</v>
      </c>
      <c r="AR10" s="15">
        <v>0.194444444444444</v>
      </c>
      <c r="AS10" s="15">
        <v>0</v>
      </c>
      <c r="AT10" s="15">
        <v>0.25423728813559299</v>
      </c>
      <c r="AU10" s="15"/>
      <c r="AV10" s="15">
        <v>0</v>
      </c>
      <c r="AW10" s="15">
        <v>0.125</v>
      </c>
      <c r="AX10" s="15">
        <v>0.125</v>
      </c>
      <c r="AY10" s="15">
        <v>0.19148936170212799</v>
      </c>
      <c r="AZ10" s="15">
        <v>0.209302325581395</v>
      </c>
      <c r="BA10" s="15">
        <v>0.1</v>
      </c>
      <c r="BB10" s="15">
        <v>0.1875</v>
      </c>
      <c r="BC10" s="15"/>
      <c r="BD10" s="15">
        <v>0.25795053003533602</v>
      </c>
      <c r="BE10" s="15">
        <v>0.20338983050847501</v>
      </c>
      <c r="BF10" s="15">
        <v>0.11764705882352899</v>
      </c>
      <c r="BG10" s="15">
        <v>0.214285714285714</v>
      </c>
      <c r="BH10" s="15">
        <v>0.14705882352941199</v>
      </c>
      <c r="BI10" s="15">
        <v>0.2</v>
      </c>
      <c r="BJ10" s="15"/>
      <c r="BK10" s="15">
        <v>0.21538461538461501</v>
      </c>
      <c r="BL10" s="15">
        <v>0.22516556291390699</v>
      </c>
      <c r="BM10" s="15">
        <v>0.24</v>
      </c>
      <c r="BN10" s="15">
        <v>0.30555555555555602</v>
      </c>
      <c r="BO10" s="15">
        <v>0.1875</v>
      </c>
      <c r="BP10" s="15">
        <v>8.8235294117647106E-2</v>
      </c>
      <c r="BQ10" s="15"/>
      <c r="BR10" s="15">
        <v>0.23376623376623401</v>
      </c>
      <c r="BS10" s="15">
        <v>0.218181818181818</v>
      </c>
      <c r="BT10" s="15"/>
      <c r="BU10" s="15">
        <v>0.220858895705521</v>
      </c>
      <c r="BV10" s="15">
        <v>0.23225806451612899</v>
      </c>
      <c r="BW10" s="15"/>
      <c r="BX10" s="15">
        <v>0.199233716475096</v>
      </c>
      <c r="BY10" s="15">
        <v>0.26341463414634098</v>
      </c>
    </row>
    <row r="11" spans="2:77" x14ac:dyDescent="0.35">
      <c r="B11" s="16" t="s">
        <v>124</v>
      </c>
      <c r="C11" s="15">
        <v>0.33826638477801302</v>
      </c>
      <c r="D11" s="15">
        <v>0.32019704433497498</v>
      </c>
      <c r="E11" s="15">
        <v>0.35185185185185203</v>
      </c>
      <c r="F11" s="15"/>
      <c r="G11" s="15">
        <v>0.35353535353535398</v>
      </c>
      <c r="H11" s="15">
        <v>0.33422459893048101</v>
      </c>
      <c r="I11" s="15"/>
      <c r="J11" s="15">
        <v>0.32558139534883701</v>
      </c>
      <c r="K11" s="15">
        <v>0.421487603305785</v>
      </c>
      <c r="L11" s="15">
        <v>0.355932203389831</v>
      </c>
      <c r="M11" s="15">
        <v>0.291139240506329</v>
      </c>
      <c r="N11" s="15"/>
      <c r="O11" s="15">
        <v>0.32608695652173902</v>
      </c>
      <c r="P11" s="15">
        <v>0.397260273972603</v>
      </c>
      <c r="Q11" s="15">
        <v>0.32352941176470601</v>
      </c>
      <c r="R11" s="15">
        <v>0.375</v>
      </c>
      <c r="S11" s="15">
        <v>0.32</v>
      </c>
      <c r="T11" s="15">
        <v>0.30769230769230799</v>
      </c>
      <c r="U11" s="15">
        <v>0.434782608695652</v>
      </c>
      <c r="V11" s="15">
        <v>0.48</v>
      </c>
      <c r="W11" s="15">
        <v>0.213114754098361</v>
      </c>
      <c r="X11" s="15">
        <v>0.25</v>
      </c>
      <c r="Y11" s="15">
        <v>0.47368421052631599</v>
      </c>
      <c r="Z11" s="15">
        <v>0</v>
      </c>
      <c r="AA11" s="15"/>
      <c r="AB11" s="15">
        <v>0.32105263157894698</v>
      </c>
      <c r="AC11" s="15">
        <v>0.37762237762237799</v>
      </c>
      <c r="AD11" s="15">
        <v>0.31034482758620702</v>
      </c>
      <c r="AE11" s="15">
        <v>0.38775510204081598</v>
      </c>
      <c r="AF11" s="15"/>
      <c r="AG11" s="15">
        <v>0.323024054982818</v>
      </c>
      <c r="AH11" s="15">
        <v>0.37606837606837601</v>
      </c>
      <c r="AI11" s="15">
        <v>0.34782608695652201</v>
      </c>
      <c r="AJ11" s="15">
        <v>0.25</v>
      </c>
      <c r="AK11" s="15"/>
      <c r="AL11" s="15">
        <v>0.31696428571428598</v>
      </c>
      <c r="AM11" s="15">
        <v>0.387978142076503</v>
      </c>
      <c r="AN11" s="15">
        <v>0.25423728813559299</v>
      </c>
      <c r="AO11" s="15"/>
      <c r="AP11" s="15">
        <v>0.39195979899497502</v>
      </c>
      <c r="AQ11" s="15">
        <v>0.29464285714285698</v>
      </c>
      <c r="AR11" s="15">
        <v>0.41666666666666702</v>
      </c>
      <c r="AS11" s="15">
        <v>0.33333333333333298</v>
      </c>
      <c r="AT11" s="15">
        <v>0.20338983050847501</v>
      </c>
      <c r="AU11" s="15"/>
      <c r="AV11" s="15">
        <v>0.2</v>
      </c>
      <c r="AW11" s="15">
        <v>0.75</v>
      </c>
      <c r="AX11" s="15">
        <v>0.75</v>
      </c>
      <c r="AY11" s="15">
        <v>0.27659574468085102</v>
      </c>
      <c r="AZ11" s="15">
        <v>0.32558139534883701</v>
      </c>
      <c r="BA11" s="15">
        <v>0.33333333333333298</v>
      </c>
      <c r="BB11" s="15">
        <v>0.3125</v>
      </c>
      <c r="BC11" s="15"/>
      <c r="BD11" s="15">
        <v>0.36042402826855102</v>
      </c>
      <c r="BE11" s="15">
        <v>0.355932203389831</v>
      </c>
      <c r="BF11" s="15">
        <v>0.17647058823529399</v>
      </c>
      <c r="BG11" s="15">
        <v>0.35714285714285698</v>
      </c>
      <c r="BH11" s="15">
        <v>0.32352941176470601</v>
      </c>
      <c r="BI11" s="15">
        <v>0</v>
      </c>
      <c r="BJ11" s="15"/>
      <c r="BK11" s="15">
        <v>0.230769230769231</v>
      </c>
      <c r="BL11" s="15">
        <v>0.370860927152318</v>
      </c>
      <c r="BM11" s="15">
        <v>0.34</v>
      </c>
      <c r="BN11" s="15">
        <v>0.296296296296296</v>
      </c>
      <c r="BO11" s="15">
        <v>0.484375</v>
      </c>
      <c r="BP11" s="15">
        <v>0.26470588235294101</v>
      </c>
      <c r="BQ11" s="15"/>
      <c r="BR11" s="15">
        <v>0.30844155844155802</v>
      </c>
      <c r="BS11" s="15">
        <v>0.39393939393939398</v>
      </c>
      <c r="BT11" s="15"/>
      <c r="BU11" s="15">
        <v>0.29447852760736198</v>
      </c>
      <c r="BV11" s="15">
        <v>0.36129032258064497</v>
      </c>
      <c r="BW11" s="15"/>
      <c r="BX11" s="15">
        <v>0.32950191570881199</v>
      </c>
      <c r="BY11" s="15">
        <v>0.34634146341463401</v>
      </c>
    </row>
    <row r="12" spans="2:77" x14ac:dyDescent="0.35">
      <c r="B12" s="16" t="s">
        <v>125</v>
      </c>
      <c r="C12" s="15">
        <v>0.26638477801268501</v>
      </c>
      <c r="D12" s="15">
        <v>0.28078817733990102</v>
      </c>
      <c r="E12" s="15">
        <v>0.25555555555555598</v>
      </c>
      <c r="F12" s="15"/>
      <c r="G12" s="15">
        <v>0.34343434343434298</v>
      </c>
      <c r="H12" s="15">
        <v>0.24598930481283399</v>
      </c>
      <c r="I12" s="15"/>
      <c r="J12" s="15">
        <v>0.178294573643411</v>
      </c>
      <c r="K12" s="15">
        <v>0.214876033057851</v>
      </c>
      <c r="L12" s="15">
        <v>0.28813559322033899</v>
      </c>
      <c r="M12" s="15">
        <v>0.373417721518987</v>
      </c>
      <c r="N12" s="15"/>
      <c r="O12" s="15">
        <v>0.282608695652174</v>
      </c>
      <c r="P12" s="15">
        <v>0.26027397260273999</v>
      </c>
      <c r="Q12" s="15">
        <v>0.17647058823529399</v>
      </c>
      <c r="R12" s="15">
        <v>0.3125</v>
      </c>
      <c r="S12" s="15">
        <v>0.4</v>
      </c>
      <c r="T12" s="15">
        <v>0.256410256410256</v>
      </c>
      <c r="U12" s="15">
        <v>0.13043478260869601</v>
      </c>
      <c r="V12" s="15">
        <v>0.2</v>
      </c>
      <c r="W12" s="15">
        <v>0.29508196721311503</v>
      </c>
      <c r="X12" s="15">
        <v>0.34615384615384598</v>
      </c>
      <c r="Y12" s="15">
        <v>0.21052631578947401</v>
      </c>
      <c r="Z12" s="15">
        <v>0.4</v>
      </c>
      <c r="AA12" s="15"/>
      <c r="AB12" s="15">
        <v>0.4</v>
      </c>
      <c r="AC12" s="15">
        <v>0.20979020979021001</v>
      </c>
      <c r="AD12" s="15">
        <v>0.20689655172413801</v>
      </c>
      <c r="AE12" s="15">
        <v>8.1632653061224497E-2</v>
      </c>
      <c r="AF12" s="15"/>
      <c r="AG12" s="15">
        <v>0.28178694158075601</v>
      </c>
      <c r="AH12" s="15">
        <v>0.213675213675214</v>
      </c>
      <c r="AI12" s="15">
        <v>0.26086956521739102</v>
      </c>
      <c r="AJ12" s="15">
        <v>0.25</v>
      </c>
      <c r="AK12" s="15"/>
      <c r="AL12" s="15">
        <v>0.26339285714285698</v>
      </c>
      <c r="AM12" s="15">
        <v>0.26775956284153002</v>
      </c>
      <c r="AN12" s="15">
        <v>0.28813559322033899</v>
      </c>
      <c r="AO12" s="15"/>
      <c r="AP12" s="15">
        <v>0.15577889447236201</v>
      </c>
      <c r="AQ12" s="15">
        <v>0.38392857142857101</v>
      </c>
      <c r="AR12" s="15">
        <v>0.27777777777777801</v>
      </c>
      <c r="AS12" s="15">
        <v>0.66666666666666696</v>
      </c>
      <c r="AT12" s="15">
        <v>0.355932203389831</v>
      </c>
      <c r="AU12" s="15"/>
      <c r="AV12" s="15">
        <v>0.4</v>
      </c>
      <c r="AW12" s="15">
        <v>0</v>
      </c>
      <c r="AX12" s="15">
        <v>0</v>
      </c>
      <c r="AY12" s="15">
        <v>0.36170212765957399</v>
      </c>
      <c r="AZ12" s="15">
        <v>0.32558139534883701</v>
      </c>
      <c r="BA12" s="15">
        <v>0.483333333333333</v>
      </c>
      <c r="BB12" s="15">
        <v>0.375</v>
      </c>
      <c r="BC12" s="15"/>
      <c r="BD12" s="15">
        <v>0.190812720848057</v>
      </c>
      <c r="BE12" s="15">
        <v>0.22033898305084701</v>
      </c>
      <c r="BF12" s="15">
        <v>0.61764705882352899</v>
      </c>
      <c r="BG12" s="15">
        <v>0.375</v>
      </c>
      <c r="BH12" s="15">
        <v>0.38235294117647101</v>
      </c>
      <c r="BI12" s="15">
        <v>0.6</v>
      </c>
      <c r="BJ12" s="15"/>
      <c r="BK12" s="15">
        <v>0.41538461538461502</v>
      </c>
      <c r="BL12" s="15">
        <v>0.23841059602649001</v>
      </c>
      <c r="BM12" s="15">
        <v>0.26</v>
      </c>
      <c r="BN12" s="15">
        <v>0.25</v>
      </c>
      <c r="BO12" s="15">
        <v>0.171875</v>
      </c>
      <c r="BP12" s="15">
        <v>0.32352941176470601</v>
      </c>
      <c r="BQ12" s="15"/>
      <c r="BR12" s="15">
        <v>0.27922077922077898</v>
      </c>
      <c r="BS12" s="15">
        <v>0.24242424242424199</v>
      </c>
      <c r="BT12" s="15"/>
      <c r="BU12" s="15">
        <v>0.30674846625766899</v>
      </c>
      <c r="BV12" s="15">
        <v>0.24516129032258099</v>
      </c>
      <c r="BW12" s="15"/>
      <c r="BX12" s="15">
        <v>0.33716475095785398</v>
      </c>
      <c r="BY12" s="15">
        <v>0.185365853658537</v>
      </c>
    </row>
    <row r="13" spans="2:77" x14ac:dyDescent="0.35">
      <c r="B13" s="16" t="s">
        <v>96</v>
      </c>
      <c r="C13" s="15">
        <v>6.3424947145877403E-3</v>
      </c>
      <c r="D13" s="15">
        <v>0</v>
      </c>
      <c r="E13" s="15">
        <v>1.1111111111111099E-2</v>
      </c>
      <c r="F13" s="15"/>
      <c r="G13" s="15">
        <v>2.02020202020202E-2</v>
      </c>
      <c r="H13" s="15">
        <v>2.6737967914438501E-3</v>
      </c>
      <c r="I13" s="15"/>
      <c r="J13" s="15">
        <v>0</v>
      </c>
      <c r="K13" s="15">
        <v>0</v>
      </c>
      <c r="L13" s="15">
        <v>1.6949152542372899E-2</v>
      </c>
      <c r="M13" s="15">
        <v>1.26582278481013E-2</v>
      </c>
      <c r="N13" s="15"/>
      <c r="O13" s="15">
        <v>2.1739130434782601E-2</v>
      </c>
      <c r="P13" s="15">
        <v>0</v>
      </c>
      <c r="Q13" s="15">
        <v>0</v>
      </c>
      <c r="R13" s="15">
        <v>0</v>
      </c>
      <c r="S13" s="15">
        <v>0</v>
      </c>
      <c r="T13" s="15">
        <v>0</v>
      </c>
      <c r="U13" s="15">
        <v>0</v>
      </c>
      <c r="V13" s="15">
        <v>0</v>
      </c>
      <c r="W13" s="15">
        <v>0</v>
      </c>
      <c r="X13" s="15">
        <v>3.8461538461538498E-2</v>
      </c>
      <c r="Y13" s="15">
        <v>0</v>
      </c>
      <c r="Z13" s="15">
        <v>0</v>
      </c>
      <c r="AA13" s="15"/>
      <c r="AB13" s="15">
        <v>5.2631578947368403E-3</v>
      </c>
      <c r="AC13" s="15">
        <v>6.9930069930069904E-3</v>
      </c>
      <c r="AD13" s="15">
        <v>0</v>
      </c>
      <c r="AE13" s="15">
        <v>0</v>
      </c>
      <c r="AF13" s="15"/>
      <c r="AG13" s="15">
        <v>3.4364261168384901E-3</v>
      </c>
      <c r="AH13" s="15">
        <v>8.5470085470085496E-3</v>
      </c>
      <c r="AI13" s="15">
        <v>0</v>
      </c>
      <c r="AJ13" s="15">
        <v>0</v>
      </c>
      <c r="AK13" s="15"/>
      <c r="AL13" s="15">
        <v>0</v>
      </c>
      <c r="AM13" s="15">
        <v>1.0928961748633901E-2</v>
      </c>
      <c r="AN13" s="15">
        <v>0</v>
      </c>
      <c r="AO13" s="15"/>
      <c r="AP13" s="15">
        <v>5.0251256281407001E-3</v>
      </c>
      <c r="AQ13" s="15">
        <v>0</v>
      </c>
      <c r="AR13" s="15">
        <v>0</v>
      </c>
      <c r="AS13" s="15">
        <v>0</v>
      </c>
      <c r="AT13" s="15">
        <v>0</v>
      </c>
      <c r="AU13" s="15"/>
      <c r="AV13" s="15">
        <v>0</v>
      </c>
      <c r="AW13" s="15">
        <v>0</v>
      </c>
      <c r="AX13" s="15">
        <v>0</v>
      </c>
      <c r="AY13" s="15">
        <v>0</v>
      </c>
      <c r="AZ13" s="15">
        <v>0</v>
      </c>
      <c r="BA13" s="15">
        <v>1.6666666666666701E-2</v>
      </c>
      <c r="BB13" s="15">
        <v>6.25E-2</v>
      </c>
      <c r="BC13" s="15"/>
      <c r="BD13" s="15">
        <v>3.53356890459364E-3</v>
      </c>
      <c r="BE13" s="15">
        <v>1.6949152542372899E-2</v>
      </c>
      <c r="BF13" s="15">
        <v>2.9411764705882401E-2</v>
      </c>
      <c r="BG13" s="15">
        <v>0</v>
      </c>
      <c r="BH13" s="15">
        <v>0</v>
      </c>
      <c r="BI13" s="15">
        <v>0</v>
      </c>
      <c r="BJ13" s="15"/>
      <c r="BK13" s="15">
        <v>0</v>
      </c>
      <c r="BL13" s="15">
        <v>1.3245033112582801E-2</v>
      </c>
      <c r="BM13" s="15">
        <v>0</v>
      </c>
      <c r="BN13" s="15">
        <v>0</v>
      </c>
      <c r="BO13" s="15">
        <v>0</v>
      </c>
      <c r="BP13" s="15">
        <v>2.9411764705882401E-2</v>
      </c>
      <c r="BQ13" s="15"/>
      <c r="BR13" s="15">
        <v>6.4935064935064896E-3</v>
      </c>
      <c r="BS13" s="15">
        <v>6.0606060606060597E-3</v>
      </c>
      <c r="BT13" s="15"/>
      <c r="BU13" s="15">
        <v>6.13496932515337E-3</v>
      </c>
      <c r="BV13" s="15">
        <v>6.4516129032258099E-3</v>
      </c>
      <c r="BW13" s="15"/>
      <c r="BX13" s="15">
        <v>7.6628352490421504E-3</v>
      </c>
      <c r="BY13" s="15">
        <v>0</v>
      </c>
    </row>
    <row r="14" spans="2:77" x14ac:dyDescent="0.35">
      <c r="B14" s="16" t="s">
        <v>126</v>
      </c>
      <c r="C14" s="18">
        <v>0.16067653276955601</v>
      </c>
      <c r="D14" s="18">
        <v>0.182266009852217</v>
      </c>
      <c r="E14" s="18">
        <v>0.14444444444444399</v>
      </c>
      <c r="F14" s="18"/>
      <c r="G14" s="18">
        <v>0.13131313131313099</v>
      </c>
      <c r="H14" s="18">
        <v>0.16844919786096299</v>
      </c>
      <c r="I14" s="18"/>
      <c r="J14" s="18">
        <v>0.209302325581395</v>
      </c>
      <c r="K14" s="18">
        <v>0.15702479338843001</v>
      </c>
      <c r="L14" s="18">
        <v>0.13559322033898299</v>
      </c>
      <c r="M14" s="18">
        <v>0.126582278481013</v>
      </c>
      <c r="N14" s="18"/>
      <c r="O14" s="18">
        <v>0.108695652173913</v>
      </c>
      <c r="P14" s="18">
        <v>0.19178082191780799</v>
      </c>
      <c r="Q14" s="18">
        <v>0.23529411764705899</v>
      </c>
      <c r="R14" s="18">
        <v>0.125</v>
      </c>
      <c r="S14" s="18">
        <v>0.2</v>
      </c>
      <c r="T14" s="18">
        <v>0.20512820512820501</v>
      </c>
      <c r="U14" s="18">
        <v>0.108695652173913</v>
      </c>
      <c r="V14" s="18">
        <v>0.12</v>
      </c>
      <c r="W14" s="18">
        <v>0.14754098360655701</v>
      </c>
      <c r="X14" s="18">
        <v>0.17307692307692299</v>
      </c>
      <c r="Y14" s="18">
        <v>0.105263157894737</v>
      </c>
      <c r="Z14" s="18">
        <v>0.4</v>
      </c>
      <c r="AA14" s="18"/>
      <c r="AB14" s="18">
        <v>9.4736842105263203E-2</v>
      </c>
      <c r="AC14" s="18">
        <v>0.16783216783216801</v>
      </c>
      <c r="AD14" s="18">
        <v>0.27586206896551702</v>
      </c>
      <c r="AE14" s="18">
        <v>0.30612244897959201</v>
      </c>
      <c r="AF14" s="18"/>
      <c r="AG14" s="18">
        <v>0.164948453608247</v>
      </c>
      <c r="AH14" s="18">
        <v>0.15384615384615399</v>
      </c>
      <c r="AI14" s="18">
        <v>0.173913043478261</v>
      </c>
      <c r="AJ14" s="18">
        <v>0.25</v>
      </c>
      <c r="AK14" s="18"/>
      <c r="AL14" s="18">
        <v>0.17410714285714299</v>
      </c>
      <c r="AM14" s="18">
        <v>0.15300546448087399</v>
      </c>
      <c r="AN14" s="18">
        <v>0.13559322033898299</v>
      </c>
      <c r="AO14" s="18"/>
      <c r="AP14" s="18">
        <v>0.21105527638190999</v>
      </c>
      <c r="AQ14" s="18">
        <v>9.8214285714285698E-2</v>
      </c>
      <c r="AR14" s="18">
        <v>0.11111111111111099</v>
      </c>
      <c r="AS14" s="18">
        <v>0</v>
      </c>
      <c r="AT14" s="18">
        <v>0.186440677966102</v>
      </c>
      <c r="AU14" s="18"/>
      <c r="AV14" s="18">
        <v>0.4</v>
      </c>
      <c r="AW14" s="18">
        <v>0.125</v>
      </c>
      <c r="AX14" s="18">
        <v>0.125</v>
      </c>
      <c r="AY14" s="18">
        <v>0.170212765957447</v>
      </c>
      <c r="AZ14" s="18">
        <v>0.13953488372093001</v>
      </c>
      <c r="BA14" s="18">
        <v>6.6666666666666693E-2</v>
      </c>
      <c r="BB14" s="18">
        <v>6.25E-2</v>
      </c>
      <c r="BC14" s="18"/>
      <c r="BD14" s="18">
        <v>0.18727915194346301</v>
      </c>
      <c r="BE14" s="18">
        <v>0.20338983050847501</v>
      </c>
      <c r="BF14" s="18">
        <v>5.8823529411764698E-2</v>
      </c>
      <c r="BG14" s="18">
        <v>5.3571428571428603E-2</v>
      </c>
      <c r="BH14" s="18">
        <v>0.14705882352941199</v>
      </c>
      <c r="BI14" s="18">
        <v>0.2</v>
      </c>
      <c r="BJ14" s="18"/>
      <c r="BK14" s="18">
        <v>0.138461538461538</v>
      </c>
      <c r="BL14" s="18">
        <v>0.15231788079470199</v>
      </c>
      <c r="BM14" s="18">
        <v>0.16</v>
      </c>
      <c r="BN14" s="18">
        <v>0.148148148148148</v>
      </c>
      <c r="BO14" s="18">
        <v>0.15625</v>
      </c>
      <c r="BP14" s="18">
        <v>0.29411764705882398</v>
      </c>
      <c r="BQ14" s="18"/>
      <c r="BR14" s="18">
        <v>0.172077922077922</v>
      </c>
      <c r="BS14" s="18">
        <v>0.13939393939393899</v>
      </c>
      <c r="BT14" s="18"/>
      <c r="BU14" s="18">
        <v>0.17177914110429399</v>
      </c>
      <c r="BV14" s="18">
        <v>0.154838709677419</v>
      </c>
      <c r="BW14" s="18"/>
      <c r="BX14" s="18">
        <v>0.126436781609195</v>
      </c>
      <c r="BY14" s="18">
        <v>0.20487804878048799</v>
      </c>
    </row>
    <row r="15" spans="2:77" x14ac:dyDescent="0.35">
      <c r="B15" s="16" t="s">
        <v>127</v>
      </c>
      <c r="C15" s="18">
        <v>0.60465116279069797</v>
      </c>
      <c r="D15" s="18">
        <v>0.600985221674877</v>
      </c>
      <c r="E15" s="18">
        <v>0.60740740740740695</v>
      </c>
      <c r="F15" s="18"/>
      <c r="G15" s="18">
        <v>0.69696969696969702</v>
      </c>
      <c r="H15" s="18">
        <v>0.58021390374331505</v>
      </c>
      <c r="I15" s="18"/>
      <c r="J15" s="18">
        <v>0.50387596899224796</v>
      </c>
      <c r="K15" s="18">
        <v>0.63636363636363602</v>
      </c>
      <c r="L15" s="18">
        <v>0.64406779661017</v>
      </c>
      <c r="M15" s="18">
        <v>0.664556962025316</v>
      </c>
      <c r="N15" s="18"/>
      <c r="O15" s="18">
        <v>0.60869565217391297</v>
      </c>
      <c r="P15" s="18">
        <v>0.65753424657534199</v>
      </c>
      <c r="Q15" s="18">
        <v>0.5</v>
      </c>
      <c r="R15" s="18">
        <v>0.6875</v>
      </c>
      <c r="S15" s="18">
        <v>0.72</v>
      </c>
      <c r="T15" s="18">
        <v>0.56410256410256399</v>
      </c>
      <c r="U15" s="18">
        <v>0.565217391304348</v>
      </c>
      <c r="V15" s="18">
        <v>0.68</v>
      </c>
      <c r="W15" s="18">
        <v>0.50819672131147497</v>
      </c>
      <c r="X15" s="18">
        <v>0.59615384615384603</v>
      </c>
      <c r="Y15" s="18">
        <v>0.68421052631578905</v>
      </c>
      <c r="Z15" s="18">
        <v>0.4</v>
      </c>
      <c r="AA15" s="18"/>
      <c r="AB15" s="18">
        <v>0.72105263157894695</v>
      </c>
      <c r="AC15" s="18">
        <v>0.58741258741258695</v>
      </c>
      <c r="AD15" s="18">
        <v>0.51724137931034497</v>
      </c>
      <c r="AE15" s="18">
        <v>0.469387755102041</v>
      </c>
      <c r="AF15" s="18"/>
      <c r="AG15" s="18">
        <v>0.60481099656357395</v>
      </c>
      <c r="AH15" s="18">
        <v>0.58974358974358998</v>
      </c>
      <c r="AI15" s="18">
        <v>0.60869565217391297</v>
      </c>
      <c r="AJ15" s="18">
        <v>0.5</v>
      </c>
      <c r="AK15" s="18"/>
      <c r="AL15" s="18">
        <v>0.58035714285714302</v>
      </c>
      <c r="AM15" s="18">
        <v>0.65573770491803296</v>
      </c>
      <c r="AN15" s="18">
        <v>0.54237288135593198</v>
      </c>
      <c r="AO15" s="18"/>
      <c r="AP15" s="18">
        <v>0.54773869346733695</v>
      </c>
      <c r="AQ15" s="18">
        <v>0.67857142857142905</v>
      </c>
      <c r="AR15" s="18">
        <v>0.69444444444444398</v>
      </c>
      <c r="AS15" s="18">
        <v>1</v>
      </c>
      <c r="AT15" s="18">
        <v>0.55932203389830504</v>
      </c>
      <c r="AU15" s="18"/>
      <c r="AV15" s="18">
        <v>0.6</v>
      </c>
      <c r="AW15" s="18">
        <v>0.75</v>
      </c>
      <c r="AX15" s="18">
        <v>0.75</v>
      </c>
      <c r="AY15" s="18">
        <v>0.63829787234042601</v>
      </c>
      <c r="AZ15" s="18">
        <v>0.65116279069767402</v>
      </c>
      <c r="BA15" s="18">
        <v>0.81666666666666698</v>
      </c>
      <c r="BB15" s="18">
        <v>0.6875</v>
      </c>
      <c r="BC15" s="18"/>
      <c r="BD15" s="18">
        <v>0.55123674911660803</v>
      </c>
      <c r="BE15" s="18">
        <v>0.57627118644067798</v>
      </c>
      <c r="BF15" s="18">
        <v>0.79411764705882404</v>
      </c>
      <c r="BG15" s="18">
        <v>0.73214285714285698</v>
      </c>
      <c r="BH15" s="18">
        <v>0.70588235294117596</v>
      </c>
      <c r="BI15" s="18">
        <v>0.6</v>
      </c>
      <c r="BJ15" s="18"/>
      <c r="BK15" s="18">
        <v>0.64615384615384597</v>
      </c>
      <c r="BL15" s="18">
        <v>0.60927152317880795</v>
      </c>
      <c r="BM15" s="18">
        <v>0.6</v>
      </c>
      <c r="BN15" s="18">
        <v>0.54629629629629595</v>
      </c>
      <c r="BO15" s="18">
        <v>0.65625</v>
      </c>
      <c r="BP15" s="18">
        <v>0.58823529411764697</v>
      </c>
      <c r="BQ15" s="18"/>
      <c r="BR15" s="18">
        <v>0.587662337662338</v>
      </c>
      <c r="BS15" s="18">
        <v>0.63636363636363602</v>
      </c>
      <c r="BT15" s="18"/>
      <c r="BU15" s="18">
        <v>0.60122699386503098</v>
      </c>
      <c r="BV15" s="18">
        <v>0.60645161290322602</v>
      </c>
      <c r="BW15" s="18"/>
      <c r="BX15" s="18">
        <v>0.66666666666666696</v>
      </c>
      <c r="BY15" s="18">
        <v>0.53170731707317098</v>
      </c>
    </row>
    <row r="16" spans="2:77" x14ac:dyDescent="0.35">
      <c r="B16" s="16" t="s">
        <v>108</v>
      </c>
      <c r="C16" s="19">
        <v>-0.44397463002114201</v>
      </c>
      <c r="D16" s="19">
        <v>-0.41871921182265998</v>
      </c>
      <c r="E16" s="19">
        <v>-0.46296296296296302</v>
      </c>
      <c r="F16" s="19"/>
      <c r="G16" s="19">
        <v>-0.56565656565656597</v>
      </c>
      <c r="H16" s="19">
        <v>-0.41176470588235298</v>
      </c>
      <c r="I16" s="19"/>
      <c r="J16" s="19">
        <v>-0.29457364341085301</v>
      </c>
      <c r="K16" s="19">
        <v>-0.47933884297520701</v>
      </c>
      <c r="L16" s="19">
        <v>-0.50847457627118697</v>
      </c>
      <c r="M16" s="19">
        <v>-0.537974683544304</v>
      </c>
      <c r="N16" s="19"/>
      <c r="O16" s="19">
        <v>-0.5</v>
      </c>
      <c r="P16" s="19">
        <v>-0.465753424657534</v>
      </c>
      <c r="Q16" s="19">
        <v>-0.26470588235294101</v>
      </c>
      <c r="R16" s="19">
        <v>-0.5625</v>
      </c>
      <c r="S16" s="19">
        <v>-0.52</v>
      </c>
      <c r="T16" s="19">
        <v>-0.35897435897435898</v>
      </c>
      <c r="U16" s="19">
        <v>-0.45652173913043498</v>
      </c>
      <c r="V16" s="19">
        <v>-0.56000000000000005</v>
      </c>
      <c r="W16" s="19">
        <v>-0.36065573770491799</v>
      </c>
      <c r="X16" s="19">
        <v>-0.42307692307692302</v>
      </c>
      <c r="Y16" s="19">
        <v>-0.57894736842105299</v>
      </c>
      <c r="Z16" s="19">
        <v>0</v>
      </c>
      <c r="AA16" s="19"/>
      <c r="AB16" s="19">
        <v>-0.62631578947368405</v>
      </c>
      <c r="AC16" s="19">
        <v>-0.41958041958042003</v>
      </c>
      <c r="AD16" s="19">
        <v>-0.24137931034482801</v>
      </c>
      <c r="AE16" s="19">
        <v>-0.16326530612244899</v>
      </c>
      <c r="AF16" s="19"/>
      <c r="AG16" s="19">
        <v>-0.43986254295532701</v>
      </c>
      <c r="AH16" s="19">
        <v>-0.43589743589743601</v>
      </c>
      <c r="AI16" s="19">
        <v>-0.434782608695652</v>
      </c>
      <c r="AJ16" s="19">
        <v>-0.25</v>
      </c>
      <c r="AK16" s="19"/>
      <c r="AL16" s="19">
        <v>-0.40625</v>
      </c>
      <c r="AM16" s="19">
        <v>-0.50273224043715903</v>
      </c>
      <c r="AN16" s="19">
        <v>-0.40677966101694901</v>
      </c>
      <c r="AO16" s="19"/>
      <c r="AP16" s="19">
        <v>-0.33668341708542698</v>
      </c>
      <c r="AQ16" s="19">
        <v>-0.58035714285714302</v>
      </c>
      <c r="AR16" s="19">
        <v>-0.58333333333333304</v>
      </c>
      <c r="AS16" s="19">
        <v>-1</v>
      </c>
      <c r="AT16" s="19">
        <v>-0.37288135593220301</v>
      </c>
      <c r="AU16" s="19"/>
      <c r="AV16" s="19">
        <v>-0.2</v>
      </c>
      <c r="AW16" s="19">
        <v>-0.625</v>
      </c>
      <c r="AX16" s="19">
        <v>-0.625</v>
      </c>
      <c r="AY16" s="19">
        <v>-0.46808510638297901</v>
      </c>
      <c r="AZ16" s="19">
        <v>-0.51162790697674398</v>
      </c>
      <c r="BA16" s="19">
        <v>-0.75</v>
      </c>
      <c r="BB16" s="19">
        <v>-0.625</v>
      </c>
      <c r="BC16" s="19"/>
      <c r="BD16" s="19">
        <v>-0.36395759717314502</v>
      </c>
      <c r="BE16" s="19">
        <v>-0.37288135593220301</v>
      </c>
      <c r="BF16" s="19">
        <v>-0.73529411764705899</v>
      </c>
      <c r="BG16" s="19">
        <v>-0.67857142857142905</v>
      </c>
      <c r="BH16" s="19">
        <v>-0.55882352941176505</v>
      </c>
      <c r="BI16" s="19">
        <v>-0.4</v>
      </c>
      <c r="BJ16" s="19"/>
      <c r="BK16" s="19">
        <v>-0.507692307692308</v>
      </c>
      <c r="BL16" s="19">
        <v>-0.45695364238410602</v>
      </c>
      <c r="BM16" s="19">
        <v>-0.44</v>
      </c>
      <c r="BN16" s="19">
        <v>-0.39814814814814797</v>
      </c>
      <c r="BO16" s="19">
        <v>-0.5</v>
      </c>
      <c r="BP16" s="19">
        <v>-0.29411764705882398</v>
      </c>
      <c r="BQ16" s="19"/>
      <c r="BR16" s="19">
        <v>-0.415584415584416</v>
      </c>
      <c r="BS16" s="19">
        <v>-0.49696969696969701</v>
      </c>
      <c r="BT16" s="19"/>
      <c r="BU16" s="19">
        <v>-0.42944785276073599</v>
      </c>
      <c r="BV16" s="19">
        <v>-0.45161290322580599</v>
      </c>
      <c r="BW16" s="19"/>
      <c r="BX16" s="19">
        <v>-0.54022988505747105</v>
      </c>
      <c r="BY16" s="19">
        <v>-0.326829268292683</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Y14"/>
  <sheetViews>
    <sheetView showGridLines="0" topLeftCell="A2" workbookViewId="0">
      <pane xSplit="2" topLeftCell="C1" activePane="topRight" state="frozen"/>
      <selection pane="topRight" activeCell="B14" sqref="B14"/>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426</v>
      </c>
      <c r="D7" s="10">
        <v>179</v>
      </c>
      <c r="E7" s="10">
        <v>247</v>
      </c>
      <c r="F7" s="10"/>
      <c r="G7" s="10">
        <v>78</v>
      </c>
      <c r="H7" s="10">
        <v>348</v>
      </c>
      <c r="I7" s="10"/>
      <c r="J7" s="10">
        <v>122</v>
      </c>
      <c r="K7" s="10">
        <v>113</v>
      </c>
      <c r="L7" s="10">
        <v>53</v>
      </c>
      <c r="M7" s="10">
        <v>132</v>
      </c>
      <c r="N7" s="10"/>
      <c r="O7" s="10">
        <v>40</v>
      </c>
      <c r="P7" s="10">
        <v>64</v>
      </c>
      <c r="Q7" s="10">
        <v>32</v>
      </c>
      <c r="R7" s="10">
        <v>45</v>
      </c>
      <c r="S7" s="10">
        <v>21</v>
      </c>
      <c r="T7" s="10">
        <v>36</v>
      </c>
      <c r="U7" s="10">
        <v>42</v>
      </c>
      <c r="V7" s="10">
        <v>24</v>
      </c>
      <c r="W7" s="10">
        <v>52</v>
      </c>
      <c r="X7" s="10">
        <v>48</v>
      </c>
      <c r="Y7" s="10">
        <v>17</v>
      </c>
      <c r="Z7" s="10">
        <v>5</v>
      </c>
      <c r="AA7" s="10"/>
      <c r="AB7" s="10">
        <v>164</v>
      </c>
      <c r="AC7" s="10">
        <v>126</v>
      </c>
      <c r="AD7" s="10">
        <v>56</v>
      </c>
      <c r="AE7" s="10">
        <v>49</v>
      </c>
      <c r="AF7" s="10"/>
      <c r="AG7" s="10">
        <v>260</v>
      </c>
      <c r="AH7" s="10">
        <v>107</v>
      </c>
      <c r="AI7" s="10">
        <v>41</v>
      </c>
      <c r="AJ7" s="10">
        <v>3</v>
      </c>
      <c r="AK7" s="10"/>
      <c r="AL7" s="10">
        <v>207</v>
      </c>
      <c r="AM7" s="10">
        <v>161</v>
      </c>
      <c r="AN7" s="10">
        <v>51</v>
      </c>
      <c r="AO7" s="10"/>
      <c r="AP7" s="10">
        <v>189</v>
      </c>
      <c r="AQ7" s="10">
        <v>96</v>
      </c>
      <c r="AR7" s="10">
        <v>29</v>
      </c>
      <c r="AS7" s="10">
        <v>7</v>
      </c>
      <c r="AT7" s="10">
        <v>51</v>
      </c>
      <c r="AU7" s="10"/>
      <c r="AV7" s="10">
        <v>5</v>
      </c>
      <c r="AW7" s="10">
        <v>8</v>
      </c>
      <c r="AX7" s="10">
        <v>8</v>
      </c>
      <c r="AY7" s="10" t="s">
        <v>131</v>
      </c>
      <c r="AZ7" s="10">
        <v>43</v>
      </c>
      <c r="BA7" s="10">
        <v>60</v>
      </c>
      <c r="BB7" s="10">
        <v>16</v>
      </c>
      <c r="BC7" s="10"/>
      <c r="BD7" s="10">
        <v>266</v>
      </c>
      <c r="BE7" s="10">
        <v>54</v>
      </c>
      <c r="BF7" s="10">
        <v>31</v>
      </c>
      <c r="BG7" s="10">
        <v>45</v>
      </c>
      <c r="BH7" s="10">
        <v>23</v>
      </c>
      <c r="BI7" s="10">
        <v>5</v>
      </c>
      <c r="BJ7" s="10"/>
      <c r="BK7" s="10">
        <v>57</v>
      </c>
      <c r="BL7" s="10">
        <v>134</v>
      </c>
      <c r="BM7" s="10">
        <v>43</v>
      </c>
      <c r="BN7" s="10">
        <v>97</v>
      </c>
      <c r="BO7" s="10">
        <v>60</v>
      </c>
      <c r="BP7" s="10">
        <v>34</v>
      </c>
      <c r="BQ7" s="10"/>
      <c r="BR7" s="10">
        <v>287</v>
      </c>
      <c r="BS7" s="10">
        <v>139</v>
      </c>
      <c r="BT7" s="10"/>
      <c r="BU7" s="10">
        <v>153</v>
      </c>
      <c r="BV7" s="10">
        <v>273</v>
      </c>
      <c r="BW7" s="10"/>
      <c r="BX7" s="10">
        <v>235</v>
      </c>
      <c r="BY7" s="10">
        <v>185</v>
      </c>
    </row>
    <row r="8" spans="2:77" x14ac:dyDescent="0.35">
      <c r="B8" s="16" t="s">
        <v>129</v>
      </c>
      <c r="C8" s="15">
        <v>0.94366197183098599</v>
      </c>
      <c r="D8" s="15">
        <v>0.977653631284916</v>
      </c>
      <c r="E8" s="15">
        <v>0.91902834008097201</v>
      </c>
      <c r="F8" s="15"/>
      <c r="G8" s="15">
        <v>0.89743589743589702</v>
      </c>
      <c r="H8" s="15">
        <v>0.95402298850574696</v>
      </c>
      <c r="I8" s="15"/>
      <c r="J8" s="15">
        <v>0.99180327868852503</v>
      </c>
      <c r="K8" s="15">
        <v>0.98230088495575196</v>
      </c>
      <c r="L8" s="15">
        <v>0.98113207547169801</v>
      </c>
      <c r="M8" s="15">
        <v>0.85606060606060597</v>
      </c>
      <c r="N8" s="15"/>
      <c r="O8" s="15">
        <v>0.92500000000000004</v>
      </c>
      <c r="P8" s="15">
        <v>0.984375</v>
      </c>
      <c r="Q8" s="15">
        <v>0.875</v>
      </c>
      <c r="R8" s="15">
        <v>1</v>
      </c>
      <c r="S8" s="15">
        <v>0.90476190476190499</v>
      </c>
      <c r="T8" s="15">
        <v>0.91666666666666696</v>
      </c>
      <c r="U8" s="15">
        <v>0.97619047619047605</v>
      </c>
      <c r="V8" s="15">
        <v>1</v>
      </c>
      <c r="W8" s="15">
        <v>0.90384615384615397</v>
      </c>
      <c r="X8" s="15">
        <v>0.89583333333333304</v>
      </c>
      <c r="Y8" s="15">
        <v>1</v>
      </c>
      <c r="Z8" s="15">
        <v>1</v>
      </c>
      <c r="AA8" s="15"/>
      <c r="AB8" s="15">
        <v>0.89634146341463405</v>
      </c>
      <c r="AC8" s="15">
        <v>0.96825396825396803</v>
      </c>
      <c r="AD8" s="15">
        <v>1</v>
      </c>
      <c r="AE8" s="15">
        <v>0.97959183673469397</v>
      </c>
      <c r="AF8" s="15"/>
      <c r="AG8" s="15">
        <v>0.93846153846153801</v>
      </c>
      <c r="AH8" s="15">
        <v>0.95327102803738295</v>
      </c>
      <c r="AI8" s="15">
        <v>1</v>
      </c>
      <c r="AJ8" s="15">
        <v>0.66666666666666696</v>
      </c>
      <c r="AK8" s="15"/>
      <c r="AL8" s="15">
        <v>0.96618357487922701</v>
      </c>
      <c r="AM8" s="15">
        <v>0.95031055900621098</v>
      </c>
      <c r="AN8" s="15">
        <v>0.86274509803921595</v>
      </c>
      <c r="AO8" s="15"/>
      <c r="AP8" s="15">
        <v>0.97354497354497305</v>
      </c>
      <c r="AQ8" s="15">
        <v>0.91666666666666696</v>
      </c>
      <c r="AR8" s="15">
        <v>1</v>
      </c>
      <c r="AS8" s="15">
        <v>0.85714285714285698</v>
      </c>
      <c r="AT8" s="15">
        <v>0.88235294117647101</v>
      </c>
      <c r="AU8" s="15"/>
      <c r="AV8" s="15">
        <v>1</v>
      </c>
      <c r="AW8" s="15">
        <v>1</v>
      </c>
      <c r="AX8" s="15">
        <v>1</v>
      </c>
      <c r="AY8" s="15" t="s">
        <v>132</v>
      </c>
      <c r="AZ8" s="15">
        <v>0.90697674418604601</v>
      </c>
      <c r="BA8" s="15">
        <v>0.85</v>
      </c>
      <c r="BB8" s="15">
        <v>0.9375</v>
      </c>
      <c r="BC8" s="15"/>
      <c r="BD8" s="15">
        <v>0.977443609022556</v>
      </c>
      <c r="BE8" s="15">
        <v>0.96296296296296302</v>
      </c>
      <c r="BF8" s="15">
        <v>0.83870967741935498</v>
      </c>
      <c r="BG8" s="15">
        <v>0.82222222222222197</v>
      </c>
      <c r="BH8" s="15">
        <v>0.91304347826086996</v>
      </c>
      <c r="BI8" s="15">
        <v>0.8</v>
      </c>
      <c r="BJ8" s="15"/>
      <c r="BK8" s="15">
        <v>0.89473684210526305</v>
      </c>
      <c r="BL8" s="15">
        <v>0.92537313432835799</v>
      </c>
      <c r="BM8" s="15">
        <v>0.95348837209302295</v>
      </c>
      <c r="BN8" s="15">
        <v>0.97938144329896903</v>
      </c>
      <c r="BO8" s="15">
        <v>0.96666666666666701</v>
      </c>
      <c r="BP8" s="15">
        <v>0.94117647058823495</v>
      </c>
      <c r="BQ8" s="15"/>
      <c r="BR8" s="15">
        <v>0.94425087108013905</v>
      </c>
      <c r="BS8" s="15">
        <v>0.94244604316546798</v>
      </c>
      <c r="BT8" s="15"/>
      <c r="BU8" s="15">
        <v>0.92156862745098</v>
      </c>
      <c r="BV8" s="15">
        <v>0.95604395604395598</v>
      </c>
      <c r="BW8" s="15"/>
      <c r="BX8" s="15">
        <v>0.927659574468085</v>
      </c>
      <c r="BY8" s="15">
        <v>0.97297297297297303</v>
      </c>
    </row>
    <row r="9" spans="2:77" x14ac:dyDescent="0.35">
      <c r="B9" s="16" t="s">
        <v>130</v>
      </c>
      <c r="C9" s="17">
        <v>5.63380281690141E-2</v>
      </c>
      <c r="D9" s="17">
        <v>2.23463687150838E-2</v>
      </c>
      <c r="E9" s="17">
        <v>8.0971659919028299E-2</v>
      </c>
      <c r="F9" s="17"/>
      <c r="G9" s="17">
        <v>0.102564102564103</v>
      </c>
      <c r="H9" s="17">
        <v>4.5977011494252901E-2</v>
      </c>
      <c r="I9" s="17"/>
      <c r="J9" s="17">
        <v>8.1967213114754103E-3</v>
      </c>
      <c r="K9" s="17">
        <v>1.7699115044247801E-2</v>
      </c>
      <c r="L9" s="17">
        <v>1.88679245283019E-2</v>
      </c>
      <c r="M9" s="17">
        <v>0.14393939393939401</v>
      </c>
      <c r="N9" s="17"/>
      <c r="O9" s="17">
        <v>7.4999999999999997E-2</v>
      </c>
      <c r="P9" s="17">
        <v>1.5625E-2</v>
      </c>
      <c r="Q9" s="17">
        <v>0.125</v>
      </c>
      <c r="R9" s="17">
        <v>0</v>
      </c>
      <c r="S9" s="17">
        <v>9.5238095238095205E-2</v>
      </c>
      <c r="T9" s="17">
        <v>8.3333333333333301E-2</v>
      </c>
      <c r="U9" s="17">
        <v>2.3809523809523801E-2</v>
      </c>
      <c r="V9" s="17">
        <v>0</v>
      </c>
      <c r="W9" s="17">
        <v>9.6153846153846201E-2</v>
      </c>
      <c r="X9" s="17">
        <v>0.104166666666667</v>
      </c>
      <c r="Y9" s="17">
        <v>0</v>
      </c>
      <c r="Z9" s="17">
        <v>0</v>
      </c>
      <c r="AA9" s="17"/>
      <c r="AB9" s="17">
        <v>0.103658536585366</v>
      </c>
      <c r="AC9" s="17">
        <v>3.1746031746031703E-2</v>
      </c>
      <c r="AD9" s="17">
        <v>0</v>
      </c>
      <c r="AE9" s="17">
        <v>2.04081632653061E-2</v>
      </c>
      <c r="AF9" s="17"/>
      <c r="AG9" s="17">
        <v>6.15384615384615E-2</v>
      </c>
      <c r="AH9" s="17">
        <v>4.67289719626168E-2</v>
      </c>
      <c r="AI9" s="17">
        <v>0</v>
      </c>
      <c r="AJ9" s="17">
        <v>0.33333333333333298</v>
      </c>
      <c r="AK9" s="17"/>
      <c r="AL9" s="17">
        <v>3.3816425120772903E-2</v>
      </c>
      <c r="AM9" s="17">
        <v>4.9689440993788803E-2</v>
      </c>
      <c r="AN9" s="17">
        <v>0.13725490196078399</v>
      </c>
      <c r="AO9" s="17"/>
      <c r="AP9" s="17">
        <v>2.6455026455026499E-2</v>
      </c>
      <c r="AQ9" s="17">
        <v>8.3333333333333301E-2</v>
      </c>
      <c r="AR9" s="17">
        <v>0</v>
      </c>
      <c r="AS9" s="17">
        <v>0.14285714285714299</v>
      </c>
      <c r="AT9" s="17">
        <v>0.11764705882352899</v>
      </c>
      <c r="AU9" s="17"/>
      <c r="AV9" s="17">
        <v>0</v>
      </c>
      <c r="AW9" s="17">
        <v>0</v>
      </c>
      <c r="AX9" s="17">
        <v>0</v>
      </c>
      <c r="AY9" s="17" t="s">
        <v>132</v>
      </c>
      <c r="AZ9" s="17">
        <v>9.3023255813953501E-2</v>
      </c>
      <c r="BA9" s="17">
        <v>0.15</v>
      </c>
      <c r="BB9" s="17">
        <v>6.25E-2</v>
      </c>
      <c r="BC9" s="17"/>
      <c r="BD9" s="17">
        <v>2.2556390977443601E-2</v>
      </c>
      <c r="BE9" s="17">
        <v>3.7037037037037E-2</v>
      </c>
      <c r="BF9" s="17">
        <v>0.16129032258064499</v>
      </c>
      <c r="BG9" s="17">
        <v>0.17777777777777801</v>
      </c>
      <c r="BH9" s="17">
        <v>8.6956521739130405E-2</v>
      </c>
      <c r="BI9" s="17">
        <v>0.2</v>
      </c>
      <c r="BJ9" s="17"/>
      <c r="BK9" s="17">
        <v>0.105263157894737</v>
      </c>
      <c r="BL9" s="17">
        <v>7.4626865671641798E-2</v>
      </c>
      <c r="BM9" s="17">
        <v>4.6511627906976702E-2</v>
      </c>
      <c r="BN9" s="17">
        <v>2.06185567010309E-2</v>
      </c>
      <c r="BO9" s="17">
        <v>3.3333333333333298E-2</v>
      </c>
      <c r="BP9" s="17">
        <v>5.8823529411764698E-2</v>
      </c>
      <c r="BQ9" s="17"/>
      <c r="BR9" s="17">
        <v>5.5749128919860599E-2</v>
      </c>
      <c r="BS9" s="17">
        <v>5.7553956834532398E-2</v>
      </c>
      <c r="BT9" s="17"/>
      <c r="BU9" s="17">
        <v>7.8431372549019607E-2</v>
      </c>
      <c r="BV9" s="17">
        <v>4.3956043956044001E-2</v>
      </c>
      <c r="BW9" s="17"/>
      <c r="BX9" s="17">
        <v>7.2340425531914901E-2</v>
      </c>
      <c r="BY9" s="17">
        <v>2.7027027027027001E-2</v>
      </c>
    </row>
    <row r="10" spans="2:77" x14ac:dyDescent="0.35">
      <c r="B10" t="s">
        <v>392</v>
      </c>
    </row>
    <row r="11" spans="2:77" x14ac:dyDescent="0.35">
      <c r="B11" t="s">
        <v>99</v>
      </c>
    </row>
    <row r="12" spans="2:77" x14ac:dyDescent="0.35">
      <c r="B12" t="s">
        <v>100</v>
      </c>
    </row>
    <row r="14" spans="2:77" x14ac:dyDescent="0.35">
      <c r="B14"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Y15"/>
  <sheetViews>
    <sheetView showGridLines="0" topLeftCell="A2"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129</v>
      </c>
      <c r="C8" s="15">
        <v>0.691542288557214</v>
      </c>
      <c r="D8" s="15">
        <v>0.80571428571428605</v>
      </c>
      <c r="E8" s="15">
        <v>0.60352422907489001</v>
      </c>
      <c r="F8" s="15"/>
      <c r="G8" s="15">
        <v>0.3</v>
      </c>
      <c r="H8" s="15">
        <v>0.77409638554216897</v>
      </c>
      <c r="I8" s="15"/>
      <c r="J8" s="15">
        <v>0.81818181818181801</v>
      </c>
      <c r="K8" s="15">
        <v>0.80180180180180205</v>
      </c>
      <c r="L8" s="15">
        <v>0.69230769230769196</v>
      </c>
      <c r="M8" s="15">
        <v>0.43362831858407103</v>
      </c>
      <c r="N8" s="15"/>
      <c r="O8" s="15">
        <v>0.56756756756756799</v>
      </c>
      <c r="P8" s="15">
        <v>0.76190476190476197</v>
      </c>
      <c r="Q8" s="15">
        <v>0.57142857142857095</v>
      </c>
      <c r="R8" s="15">
        <v>0.71111111111111103</v>
      </c>
      <c r="S8" s="15">
        <v>0.63157894736842102</v>
      </c>
      <c r="T8" s="15">
        <v>0.75757575757575801</v>
      </c>
      <c r="U8" s="15">
        <v>0.75609756097560998</v>
      </c>
      <c r="V8" s="15">
        <v>0.625</v>
      </c>
      <c r="W8" s="15">
        <v>0.72340425531914898</v>
      </c>
      <c r="X8" s="15">
        <v>0.67441860465116299</v>
      </c>
      <c r="Y8" s="15">
        <v>0.58823529411764697</v>
      </c>
      <c r="Z8" s="15">
        <v>1</v>
      </c>
      <c r="AA8" s="15"/>
      <c r="AB8" s="15">
        <v>0.57142857142857095</v>
      </c>
      <c r="AC8" s="15">
        <v>0.73770491803278704</v>
      </c>
      <c r="AD8" s="15">
        <v>0.75</v>
      </c>
      <c r="AE8" s="15">
        <v>0.83333333333333304</v>
      </c>
      <c r="AF8" s="15"/>
      <c r="AG8" s="15">
        <v>0.65983606557377095</v>
      </c>
      <c r="AH8" s="15">
        <v>0.73529411764705899</v>
      </c>
      <c r="AI8" s="15">
        <v>0.78048780487804903</v>
      </c>
      <c r="AJ8" s="15">
        <v>1</v>
      </c>
      <c r="AK8" s="15"/>
      <c r="AL8" s="15">
        <v>0.71499999999999997</v>
      </c>
      <c r="AM8" s="15">
        <v>0.67973856209150296</v>
      </c>
      <c r="AN8" s="15">
        <v>0.63636363636363602</v>
      </c>
      <c r="AO8" s="15"/>
      <c r="AP8" s="15">
        <v>0.80434782608695699</v>
      </c>
      <c r="AQ8" s="15">
        <v>0.5</v>
      </c>
      <c r="AR8" s="15">
        <v>0.79310344827586199</v>
      </c>
      <c r="AS8" s="15">
        <v>0.83333333333333304</v>
      </c>
      <c r="AT8" s="15">
        <v>0.6</v>
      </c>
      <c r="AU8" s="15"/>
      <c r="AV8" s="15">
        <v>1</v>
      </c>
      <c r="AW8" s="15">
        <v>1</v>
      </c>
      <c r="AX8" s="15">
        <v>1</v>
      </c>
      <c r="AY8" s="15" t="s">
        <v>132</v>
      </c>
      <c r="AZ8" s="15">
        <v>0.512820512820513</v>
      </c>
      <c r="BA8" s="15">
        <v>0.35294117647058798</v>
      </c>
      <c r="BB8" s="15">
        <v>6.6666666666666693E-2</v>
      </c>
      <c r="BC8" s="15"/>
      <c r="BD8" s="15">
        <v>0.84230769230769198</v>
      </c>
      <c r="BE8" s="15">
        <v>0.5</v>
      </c>
      <c r="BF8" s="15">
        <v>0.30769230769230799</v>
      </c>
      <c r="BG8" s="15">
        <v>0.45945945945945899</v>
      </c>
      <c r="BH8" s="15">
        <v>0.28571428571428598</v>
      </c>
      <c r="BI8" s="15">
        <v>0.5</v>
      </c>
      <c r="BJ8" s="15"/>
      <c r="BK8" s="15">
        <v>0.45098039215686297</v>
      </c>
      <c r="BL8" s="15">
        <v>0.74193548387096797</v>
      </c>
      <c r="BM8" s="15">
        <v>0.60975609756097604</v>
      </c>
      <c r="BN8" s="15">
        <v>0.78947368421052599</v>
      </c>
      <c r="BO8" s="15">
        <v>0.70689655172413801</v>
      </c>
      <c r="BP8" s="15">
        <v>0.65625</v>
      </c>
      <c r="BQ8" s="15"/>
      <c r="BR8" s="15">
        <v>0.66420664206642099</v>
      </c>
      <c r="BS8" s="15">
        <v>0.74809160305343503</v>
      </c>
      <c r="BT8" s="15"/>
      <c r="BU8" s="15">
        <v>0.659574468085106</v>
      </c>
      <c r="BV8" s="15">
        <v>0.70881226053639801</v>
      </c>
      <c r="BW8" s="15"/>
      <c r="BX8" s="15">
        <v>0.63302752293578002</v>
      </c>
      <c r="BY8" s="15">
        <v>0.75555555555555598</v>
      </c>
    </row>
    <row r="9" spans="2:77" x14ac:dyDescent="0.35">
      <c r="B9" s="16" t="s">
        <v>130</v>
      </c>
      <c r="C9" s="15">
        <v>0.25621890547263698</v>
      </c>
      <c r="D9" s="15">
        <v>0.17142857142857101</v>
      </c>
      <c r="E9" s="15">
        <v>0.3215859030837</v>
      </c>
      <c r="F9" s="15"/>
      <c r="G9" s="15">
        <v>0.55714285714285705</v>
      </c>
      <c r="H9" s="15">
        <v>0.19277108433734899</v>
      </c>
      <c r="I9" s="15"/>
      <c r="J9" s="15">
        <v>0.15702479338843001</v>
      </c>
      <c r="K9" s="15">
        <v>0.162162162162162</v>
      </c>
      <c r="L9" s="15">
        <v>0.21153846153846201</v>
      </c>
      <c r="M9" s="15">
        <v>0.48672566371681403</v>
      </c>
      <c r="N9" s="15"/>
      <c r="O9" s="15">
        <v>0.40540540540540498</v>
      </c>
      <c r="P9" s="15">
        <v>0.22222222222222199</v>
      </c>
      <c r="Q9" s="15">
        <v>0.39285714285714302</v>
      </c>
      <c r="R9" s="15">
        <v>0.2</v>
      </c>
      <c r="S9" s="15">
        <v>0.26315789473684198</v>
      </c>
      <c r="T9" s="15">
        <v>0.12121212121212099</v>
      </c>
      <c r="U9" s="15">
        <v>0.19512195121951201</v>
      </c>
      <c r="V9" s="15">
        <v>0.29166666666666702</v>
      </c>
      <c r="W9" s="15">
        <v>0.25531914893617003</v>
      </c>
      <c r="X9" s="15">
        <v>0.27906976744186002</v>
      </c>
      <c r="Y9" s="15">
        <v>0.35294117647058798</v>
      </c>
      <c r="Z9" s="15">
        <v>0</v>
      </c>
      <c r="AA9" s="15"/>
      <c r="AB9" s="15">
        <v>0.34693877551020402</v>
      </c>
      <c r="AC9" s="15">
        <v>0.22131147540983601</v>
      </c>
      <c r="AD9" s="15">
        <v>0.23214285714285701</v>
      </c>
      <c r="AE9" s="15">
        <v>0.14583333333333301</v>
      </c>
      <c r="AF9" s="15"/>
      <c r="AG9" s="15">
        <v>0.27868852459016402</v>
      </c>
      <c r="AH9" s="15">
        <v>0.22549019607843099</v>
      </c>
      <c r="AI9" s="15">
        <v>0.19512195121951201</v>
      </c>
      <c r="AJ9" s="15">
        <v>0</v>
      </c>
      <c r="AK9" s="15"/>
      <c r="AL9" s="15">
        <v>0.24</v>
      </c>
      <c r="AM9" s="15">
        <v>0.24836601307189499</v>
      </c>
      <c r="AN9" s="15">
        <v>0.34090909090909099</v>
      </c>
      <c r="AO9" s="15"/>
      <c r="AP9" s="15">
        <v>0.157608695652174</v>
      </c>
      <c r="AQ9" s="15">
        <v>0.39772727272727298</v>
      </c>
      <c r="AR9" s="15">
        <v>0.17241379310344801</v>
      </c>
      <c r="AS9" s="15">
        <v>0.16666666666666699</v>
      </c>
      <c r="AT9" s="15">
        <v>0.37777777777777799</v>
      </c>
      <c r="AU9" s="15"/>
      <c r="AV9" s="15">
        <v>0</v>
      </c>
      <c r="AW9" s="15">
        <v>0</v>
      </c>
      <c r="AX9" s="15">
        <v>0</v>
      </c>
      <c r="AY9" s="15" t="s">
        <v>132</v>
      </c>
      <c r="AZ9" s="15">
        <v>0.41025641025641002</v>
      </c>
      <c r="BA9" s="15">
        <v>0.50980392156862697</v>
      </c>
      <c r="BB9" s="15">
        <v>0.8</v>
      </c>
      <c r="BC9" s="15"/>
      <c r="BD9" s="15">
        <v>0.119230769230769</v>
      </c>
      <c r="BE9" s="15">
        <v>0.36538461538461497</v>
      </c>
      <c r="BF9" s="15">
        <v>0.65384615384615397</v>
      </c>
      <c r="BG9" s="15">
        <v>0.48648648648648701</v>
      </c>
      <c r="BH9" s="15">
        <v>0.66666666666666696</v>
      </c>
      <c r="BI9" s="15">
        <v>0.5</v>
      </c>
      <c r="BJ9" s="15"/>
      <c r="BK9" s="15">
        <v>0.49019607843137297</v>
      </c>
      <c r="BL9" s="15">
        <v>0.209677419354839</v>
      </c>
      <c r="BM9" s="15">
        <v>0.34146341463414598</v>
      </c>
      <c r="BN9" s="15">
        <v>0.13684210526315799</v>
      </c>
      <c r="BO9" s="15">
        <v>0.24137931034482801</v>
      </c>
      <c r="BP9" s="15">
        <v>0.34375</v>
      </c>
      <c r="BQ9" s="15"/>
      <c r="BR9" s="15">
        <v>0.287822878228782</v>
      </c>
      <c r="BS9" s="15">
        <v>0.19083969465648901</v>
      </c>
      <c r="BT9" s="15"/>
      <c r="BU9" s="15">
        <v>0.290780141843972</v>
      </c>
      <c r="BV9" s="15">
        <v>0.23754789272030699</v>
      </c>
      <c r="BW9" s="15"/>
      <c r="BX9" s="15">
        <v>0.298165137614679</v>
      </c>
      <c r="BY9" s="15">
        <v>0.211111111111111</v>
      </c>
    </row>
    <row r="10" spans="2:77" x14ac:dyDescent="0.35">
      <c r="B10" s="16" t="s">
        <v>134</v>
      </c>
      <c r="C10" s="17">
        <v>5.22388059701493E-2</v>
      </c>
      <c r="D10" s="17">
        <v>2.2857142857142899E-2</v>
      </c>
      <c r="E10" s="17">
        <v>7.4889867841409705E-2</v>
      </c>
      <c r="F10" s="17"/>
      <c r="G10" s="17">
        <v>0.14285714285714299</v>
      </c>
      <c r="H10" s="17">
        <v>3.3132530120481903E-2</v>
      </c>
      <c r="I10" s="17"/>
      <c r="J10" s="17">
        <v>2.4793388429752101E-2</v>
      </c>
      <c r="K10" s="17">
        <v>3.6036036036036001E-2</v>
      </c>
      <c r="L10" s="17">
        <v>9.6153846153846201E-2</v>
      </c>
      <c r="M10" s="17">
        <v>7.9646017699115002E-2</v>
      </c>
      <c r="N10" s="17"/>
      <c r="O10" s="17">
        <v>2.7027027027027001E-2</v>
      </c>
      <c r="P10" s="17">
        <v>1.58730158730159E-2</v>
      </c>
      <c r="Q10" s="17">
        <v>3.5714285714285698E-2</v>
      </c>
      <c r="R10" s="17">
        <v>8.8888888888888906E-2</v>
      </c>
      <c r="S10" s="17">
        <v>0.105263157894737</v>
      </c>
      <c r="T10" s="17">
        <v>0.12121212121212099</v>
      </c>
      <c r="U10" s="17">
        <v>4.8780487804878099E-2</v>
      </c>
      <c r="V10" s="17">
        <v>8.3333333333333301E-2</v>
      </c>
      <c r="W10" s="17">
        <v>2.1276595744680899E-2</v>
      </c>
      <c r="X10" s="17">
        <v>4.6511627906976702E-2</v>
      </c>
      <c r="Y10" s="17">
        <v>5.8823529411764698E-2</v>
      </c>
      <c r="Z10" s="17">
        <v>0</v>
      </c>
      <c r="AA10" s="17"/>
      <c r="AB10" s="17">
        <v>8.1632653061224497E-2</v>
      </c>
      <c r="AC10" s="17">
        <v>4.0983606557376998E-2</v>
      </c>
      <c r="AD10" s="17">
        <v>1.7857142857142901E-2</v>
      </c>
      <c r="AE10" s="17">
        <v>2.0833333333333301E-2</v>
      </c>
      <c r="AF10" s="17"/>
      <c r="AG10" s="17">
        <v>6.14754098360656E-2</v>
      </c>
      <c r="AH10" s="17">
        <v>3.9215686274509803E-2</v>
      </c>
      <c r="AI10" s="17">
        <v>2.4390243902439001E-2</v>
      </c>
      <c r="AJ10" s="17">
        <v>0</v>
      </c>
      <c r="AK10" s="17"/>
      <c r="AL10" s="17">
        <v>4.4999999999999998E-2</v>
      </c>
      <c r="AM10" s="17">
        <v>7.1895424836601302E-2</v>
      </c>
      <c r="AN10" s="17">
        <v>2.27272727272727E-2</v>
      </c>
      <c r="AO10" s="17"/>
      <c r="AP10" s="17">
        <v>3.8043478260869602E-2</v>
      </c>
      <c r="AQ10" s="17">
        <v>0.102272727272727</v>
      </c>
      <c r="AR10" s="17">
        <v>3.4482758620689703E-2</v>
      </c>
      <c r="AS10" s="17">
        <v>0</v>
      </c>
      <c r="AT10" s="17">
        <v>2.2222222222222199E-2</v>
      </c>
      <c r="AU10" s="17"/>
      <c r="AV10" s="17">
        <v>0</v>
      </c>
      <c r="AW10" s="17">
        <v>0</v>
      </c>
      <c r="AX10" s="17">
        <v>0</v>
      </c>
      <c r="AY10" s="17" t="s">
        <v>132</v>
      </c>
      <c r="AZ10" s="17">
        <v>7.69230769230769E-2</v>
      </c>
      <c r="BA10" s="17">
        <v>0.13725490196078399</v>
      </c>
      <c r="BB10" s="17">
        <v>0.133333333333333</v>
      </c>
      <c r="BC10" s="17"/>
      <c r="BD10" s="17">
        <v>3.8461538461538498E-2</v>
      </c>
      <c r="BE10" s="17">
        <v>0.134615384615385</v>
      </c>
      <c r="BF10" s="17">
        <v>3.8461538461538498E-2</v>
      </c>
      <c r="BG10" s="17">
        <v>5.4054054054054099E-2</v>
      </c>
      <c r="BH10" s="17">
        <v>4.7619047619047603E-2</v>
      </c>
      <c r="BI10" s="17">
        <v>0</v>
      </c>
      <c r="BJ10" s="17"/>
      <c r="BK10" s="17">
        <v>5.8823529411764698E-2</v>
      </c>
      <c r="BL10" s="17">
        <v>4.8387096774193498E-2</v>
      </c>
      <c r="BM10" s="17">
        <v>4.8780487804878099E-2</v>
      </c>
      <c r="BN10" s="17">
        <v>7.3684210526315796E-2</v>
      </c>
      <c r="BO10" s="17">
        <v>5.1724137931034503E-2</v>
      </c>
      <c r="BP10" s="17">
        <v>0</v>
      </c>
      <c r="BQ10" s="17"/>
      <c r="BR10" s="17">
        <v>4.7970479704797099E-2</v>
      </c>
      <c r="BS10" s="17">
        <v>6.1068702290076299E-2</v>
      </c>
      <c r="BT10" s="17"/>
      <c r="BU10" s="17">
        <v>4.9645390070922002E-2</v>
      </c>
      <c r="BV10" s="17">
        <v>5.3639846743295E-2</v>
      </c>
      <c r="BW10" s="17"/>
      <c r="BX10" s="17">
        <v>6.8807339449541302E-2</v>
      </c>
      <c r="BY10" s="17">
        <v>3.3333333333333298E-2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Y16"/>
  <sheetViews>
    <sheetView showGridLines="0" topLeftCell="A7"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136</v>
      </c>
      <c r="C8" s="15">
        <v>0.885572139303483</v>
      </c>
      <c r="D8" s="15">
        <v>0.90285714285714302</v>
      </c>
      <c r="E8" s="15">
        <v>0.87224669603524196</v>
      </c>
      <c r="F8" s="15"/>
      <c r="G8" s="15">
        <v>0.74285714285714299</v>
      </c>
      <c r="H8" s="15">
        <v>0.91566265060241003</v>
      </c>
      <c r="I8" s="15"/>
      <c r="J8" s="15">
        <v>0.91735537190082606</v>
      </c>
      <c r="K8" s="15">
        <v>0.86486486486486502</v>
      </c>
      <c r="L8" s="15">
        <v>0.92307692307692302</v>
      </c>
      <c r="M8" s="15">
        <v>0.84955752212389402</v>
      </c>
      <c r="N8" s="15"/>
      <c r="O8" s="15">
        <v>0.70270270270270296</v>
      </c>
      <c r="P8" s="15">
        <v>0.93650793650793696</v>
      </c>
      <c r="Q8" s="15">
        <v>0.89285714285714302</v>
      </c>
      <c r="R8" s="15">
        <v>0.97777777777777797</v>
      </c>
      <c r="S8" s="15">
        <v>0.78947368421052599</v>
      </c>
      <c r="T8" s="15">
        <v>0.90909090909090895</v>
      </c>
      <c r="U8" s="15">
        <v>0.90243902439024404</v>
      </c>
      <c r="V8" s="15">
        <v>0.83333333333333304</v>
      </c>
      <c r="W8" s="15">
        <v>0.91489361702127703</v>
      </c>
      <c r="X8" s="15">
        <v>0.86046511627906996</v>
      </c>
      <c r="Y8" s="15">
        <v>0.88235294117647101</v>
      </c>
      <c r="Z8" s="15">
        <v>1</v>
      </c>
      <c r="AA8" s="15"/>
      <c r="AB8" s="15">
        <v>0.87074829931972797</v>
      </c>
      <c r="AC8" s="15">
        <v>0.88524590163934402</v>
      </c>
      <c r="AD8" s="15">
        <v>0.85714285714285698</v>
      </c>
      <c r="AE8" s="15">
        <v>0.97916666666666696</v>
      </c>
      <c r="AF8" s="15"/>
      <c r="AG8" s="15">
        <v>0.87295081967213095</v>
      </c>
      <c r="AH8" s="15">
        <v>0.91176470588235303</v>
      </c>
      <c r="AI8" s="15">
        <v>0.90243902439024404</v>
      </c>
      <c r="AJ8" s="15">
        <v>0.5</v>
      </c>
      <c r="AK8" s="15"/>
      <c r="AL8" s="15">
        <v>0.88500000000000001</v>
      </c>
      <c r="AM8" s="15">
        <v>0.908496732026144</v>
      </c>
      <c r="AN8" s="15">
        <v>0.81818181818181801</v>
      </c>
      <c r="AO8" s="15"/>
      <c r="AP8" s="15">
        <v>0.90760869565217395</v>
      </c>
      <c r="AQ8" s="15">
        <v>0.81818181818181801</v>
      </c>
      <c r="AR8" s="15">
        <v>0.931034482758621</v>
      </c>
      <c r="AS8" s="15">
        <v>1</v>
      </c>
      <c r="AT8" s="15">
        <v>0.88888888888888895</v>
      </c>
      <c r="AU8" s="15"/>
      <c r="AV8" s="15">
        <v>1</v>
      </c>
      <c r="AW8" s="15">
        <v>0.875</v>
      </c>
      <c r="AX8" s="15">
        <v>0.875</v>
      </c>
      <c r="AY8" s="15" t="s">
        <v>132</v>
      </c>
      <c r="AZ8" s="15">
        <v>0.87179487179487203</v>
      </c>
      <c r="BA8" s="15">
        <v>0.80392156862745101</v>
      </c>
      <c r="BB8" s="15">
        <v>0.8</v>
      </c>
      <c r="BC8" s="15"/>
      <c r="BD8" s="15">
        <v>0.92307692307692302</v>
      </c>
      <c r="BE8" s="15">
        <v>0.86538461538461497</v>
      </c>
      <c r="BF8" s="15">
        <v>0.73076923076923095</v>
      </c>
      <c r="BG8" s="15">
        <v>0.81081081081081097</v>
      </c>
      <c r="BH8" s="15">
        <v>0.85714285714285698</v>
      </c>
      <c r="BI8" s="15">
        <v>0.75</v>
      </c>
      <c r="BJ8" s="15"/>
      <c r="BK8" s="15">
        <v>0.76470588235294101</v>
      </c>
      <c r="BL8" s="15">
        <v>0.87903225806451601</v>
      </c>
      <c r="BM8" s="15">
        <v>0.92682926829268297</v>
      </c>
      <c r="BN8" s="15">
        <v>0.90526315789473699</v>
      </c>
      <c r="BO8" s="15">
        <v>0.89655172413793105</v>
      </c>
      <c r="BP8" s="15">
        <v>0.96875</v>
      </c>
      <c r="BQ8" s="15"/>
      <c r="BR8" s="15">
        <v>0.867158671586716</v>
      </c>
      <c r="BS8" s="15">
        <v>0.92366412213740501</v>
      </c>
      <c r="BT8" s="15"/>
      <c r="BU8" s="15">
        <v>0.86524822695035497</v>
      </c>
      <c r="BV8" s="15">
        <v>0.89655172413793105</v>
      </c>
      <c r="BW8" s="15"/>
      <c r="BX8" s="15">
        <v>0.87614678899082599</v>
      </c>
      <c r="BY8" s="15">
        <v>0.89444444444444404</v>
      </c>
    </row>
    <row r="9" spans="2:77" ht="58" x14ac:dyDescent="0.35">
      <c r="B9" s="16" t="s">
        <v>137</v>
      </c>
      <c r="C9" s="15">
        <v>1.24378109452736E-2</v>
      </c>
      <c r="D9" s="15">
        <v>5.7142857142857099E-3</v>
      </c>
      <c r="E9" s="15">
        <v>1.7621145374449299E-2</v>
      </c>
      <c r="F9" s="15"/>
      <c r="G9" s="15">
        <v>0</v>
      </c>
      <c r="H9" s="15">
        <v>1.5060240963855401E-2</v>
      </c>
      <c r="I9" s="15"/>
      <c r="J9" s="15">
        <v>2.4793388429752101E-2</v>
      </c>
      <c r="K9" s="15">
        <v>9.0090090090090107E-3</v>
      </c>
      <c r="L9" s="15">
        <v>0</v>
      </c>
      <c r="M9" s="15">
        <v>8.8495575221238902E-3</v>
      </c>
      <c r="N9" s="15"/>
      <c r="O9" s="15">
        <v>8.1081081081081099E-2</v>
      </c>
      <c r="P9" s="15">
        <v>0</v>
      </c>
      <c r="Q9" s="15">
        <v>0</v>
      </c>
      <c r="R9" s="15">
        <v>2.2222222222222199E-2</v>
      </c>
      <c r="S9" s="15">
        <v>0</v>
      </c>
      <c r="T9" s="15">
        <v>3.03030303030303E-2</v>
      </c>
      <c r="U9" s="15">
        <v>0</v>
      </c>
      <c r="V9" s="15">
        <v>0</v>
      </c>
      <c r="W9" s="15">
        <v>0</v>
      </c>
      <c r="X9" s="15">
        <v>0</v>
      </c>
      <c r="Y9" s="15">
        <v>0</v>
      </c>
      <c r="Z9" s="15">
        <v>0</v>
      </c>
      <c r="AA9" s="15"/>
      <c r="AB9" s="15">
        <v>0</v>
      </c>
      <c r="AC9" s="15">
        <v>2.4590163934426201E-2</v>
      </c>
      <c r="AD9" s="15">
        <v>3.5714285714285698E-2</v>
      </c>
      <c r="AE9" s="15">
        <v>0</v>
      </c>
      <c r="AF9" s="15"/>
      <c r="AG9" s="15">
        <v>4.0983606557377103E-3</v>
      </c>
      <c r="AH9" s="15">
        <v>2.9411764705882401E-2</v>
      </c>
      <c r="AI9" s="15">
        <v>2.4390243902439001E-2</v>
      </c>
      <c r="AJ9" s="15">
        <v>0</v>
      </c>
      <c r="AK9" s="15"/>
      <c r="AL9" s="15">
        <v>5.0000000000000001E-3</v>
      </c>
      <c r="AM9" s="15">
        <v>1.9607843137254902E-2</v>
      </c>
      <c r="AN9" s="15">
        <v>2.27272727272727E-2</v>
      </c>
      <c r="AO9" s="15"/>
      <c r="AP9" s="15">
        <v>1.0869565217391301E-2</v>
      </c>
      <c r="AQ9" s="15">
        <v>1.13636363636364E-2</v>
      </c>
      <c r="AR9" s="15">
        <v>3.4482758620689703E-2</v>
      </c>
      <c r="AS9" s="15">
        <v>0</v>
      </c>
      <c r="AT9" s="15">
        <v>0</v>
      </c>
      <c r="AU9" s="15"/>
      <c r="AV9" s="15">
        <v>0</v>
      </c>
      <c r="AW9" s="15">
        <v>0</v>
      </c>
      <c r="AX9" s="15">
        <v>0</v>
      </c>
      <c r="AY9" s="15" t="s">
        <v>132</v>
      </c>
      <c r="AZ9" s="15">
        <v>0</v>
      </c>
      <c r="BA9" s="15">
        <v>0</v>
      </c>
      <c r="BB9" s="15">
        <v>0</v>
      </c>
      <c r="BC9" s="15"/>
      <c r="BD9" s="15">
        <v>1.9230769230769201E-2</v>
      </c>
      <c r="BE9" s="15">
        <v>0</v>
      </c>
      <c r="BF9" s="15">
        <v>0</v>
      </c>
      <c r="BG9" s="15">
        <v>0</v>
      </c>
      <c r="BH9" s="15">
        <v>0</v>
      </c>
      <c r="BI9" s="15">
        <v>0</v>
      </c>
      <c r="BJ9" s="15"/>
      <c r="BK9" s="15">
        <v>1.9607843137254902E-2</v>
      </c>
      <c r="BL9" s="15">
        <v>2.4193548387096801E-2</v>
      </c>
      <c r="BM9" s="15">
        <v>0</v>
      </c>
      <c r="BN9" s="15">
        <v>1.05263157894737E-2</v>
      </c>
      <c r="BO9" s="15">
        <v>0</v>
      </c>
      <c r="BP9" s="15">
        <v>0</v>
      </c>
      <c r="BQ9" s="15"/>
      <c r="BR9" s="15">
        <v>1.4760147601476E-2</v>
      </c>
      <c r="BS9" s="15">
        <v>7.63358778625954E-3</v>
      </c>
      <c r="BT9" s="15"/>
      <c r="BU9" s="15">
        <v>2.1276595744680899E-2</v>
      </c>
      <c r="BV9" s="15">
        <v>7.6628352490421504E-3</v>
      </c>
      <c r="BW9" s="15"/>
      <c r="BX9" s="15">
        <v>1.3761467889908299E-2</v>
      </c>
      <c r="BY9" s="15">
        <v>1.1111111111111099E-2</v>
      </c>
    </row>
    <row r="10" spans="2:77" ht="29" x14ac:dyDescent="0.35">
      <c r="B10" s="16" t="s">
        <v>138</v>
      </c>
      <c r="C10" s="15">
        <v>9.2039800995024901E-2</v>
      </c>
      <c r="D10" s="15">
        <v>8.5714285714285701E-2</v>
      </c>
      <c r="E10" s="15">
        <v>9.6916299559471397E-2</v>
      </c>
      <c r="F10" s="15"/>
      <c r="G10" s="15">
        <v>0.2</v>
      </c>
      <c r="H10" s="15">
        <v>6.9277108433734899E-2</v>
      </c>
      <c r="I10" s="15"/>
      <c r="J10" s="15">
        <v>4.9586776859504099E-2</v>
      </c>
      <c r="K10" s="15">
        <v>0.126126126126126</v>
      </c>
      <c r="L10" s="15">
        <v>5.7692307692307702E-2</v>
      </c>
      <c r="M10" s="15">
        <v>0.123893805309735</v>
      </c>
      <c r="N10" s="15"/>
      <c r="O10" s="15">
        <v>0.18918918918918901</v>
      </c>
      <c r="P10" s="15">
        <v>4.7619047619047603E-2</v>
      </c>
      <c r="Q10" s="15">
        <v>0.107142857142857</v>
      </c>
      <c r="R10" s="15">
        <v>0</v>
      </c>
      <c r="S10" s="15">
        <v>0.157894736842105</v>
      </c>
      <c r="T10" s="15">
        <v>3.03030303030303E-2</v>
      </c>
      <c r="U10" s="15">
        <v>9.7560975609756101E-2</v>
      </c>
      <c r="V10" s="15">
        <v>0.16666666666666699</v>
      </c>
      <c r="W10" s="15">
        <v>8.5106382978723402E-2</v>
      </c>
      <c r="X10" s="15">
        <v>0.13953488372093001</v>
      </c>
      <c r="Y10" s="15">
        <v>0.11764705882352899</v>
      </c>
      <c r="Z10" s="15">
        <v>0</v>
      </c>
      <c r="AA10" s="15"/>
      <c r="AB10" s="15">
        <v>0.122448979591837</v>
      </c>
      <c r="AC10" s="15">
        <v>7.3770491803278701E-2</v>
      </c>
      <c r="AD10" s="15">
        <v>8.9285714285714302E-2</v>
      </c>
      <c r="AE10" s="15">
        <v>2.0833333333333301E-2</v>
      </c>
      <c r="AF10" s="15"/>
      <c r="AG10" s="15">
        <v>0.110655737704918</v>
      </c>
      <c r="AH10" s="15">
        <v>5.8823529411764698E-2</v>
      </c>
      <c r="AI10" s="15">
        <v>4.8780487804878099E-2</v>
      </c>
      <c r="AJ10" s="15">
        <v>0.5</v>
      </c>
      <c r="AK10" s="15"/>
      <c r="AL10" s="15">
        <v>0.1</v>
      </c>
      <c r="AM10" s="15">
        <v>6.5359477124182996E-2</v>
      </c>
      <c r="AN10" s="15">
        <v>0.13636363636363599</v>
      </c>
      <c r="AO10" s="15"/>
      <c r="AP10" s="15">
        <v>8.1521739130434798E-2</v>
      </c>
      <c r="AQ10" s="15">
        <v>0.14772727272727301</v>
      </c>
      <c r="AR10" s="15">
        <v>3.4482758620689703E-2</v>
      </c>
      <c r="AS10" s="15">
        <v>0</v>
      </c>
      <c r="AT10" s="15">
        <v>8.8888888888888906E-2</v>
      </c>
      <c r="AU10" s="15"/>
      <c r="AV10" s="15">
        <v>0</v>
      </c>
      <c r="AW10" s="15">
        <v>0.125</v>
      </c>
      <c r="AX10" s="15">
        <v>0.125</v>
      </c>
      <c r="AY10" s="15" t="s">
        <v>132</v>
      </c>
      <c r="AZ10" s="15">
        <v>0.128205128205128</v>
      </c>
      <c r="BA10" s="15">
        <v>0.17647058823529399</v>
      </c>
      <c r="BB10" s="15">
        <v>0.2</v>
      </c>
      <c r="BC10" s="15"/>
      <c r="BD10" s="15">
        <v>5.3846153846153801E-2</v>
      </c>
      <c r="BE10" s="15">
        <v>0.115384615384615</v>
      </c>
      <c r="BF10" s="15">
        <v>0.269230769230769</v>
      </c>
      <c r="BG10" s="15">
        <v>0.135135135135135</v>
      </c>
      <c r="BH10" s="15">
        <v>0.14285714285714299</v>
      </c>
      <c r="BI10" s="15">
        <v>0.25</v>
      </c>
      <c r="BJ10" s="15"/>
      <c r="BK10" s="15">
        <v>0.17647058823529399</v>
      </c>
      <c r="BL10" s="15">
        <v>8.8709677419354802E-2</v>
      </c>
      <c r="BM10" s="15">
        <v>7.3170731707317097E-2</v>
      </c>
      <c r="BN10" s="15">
        <v>7.3684210526315796E-2</v>
      </c>
      <c r="BO10" s="15">
        <v>0.10344827586206901</v>
      </c>
      <c r="BP10" s="15">
        <v>3.125E-2</v>
      </c>
      <c r="BQ10" s="15"/>
      <c r="BR10" s="15">
        <v>0.11070110701107</v>
      </c>
      <c r="BS10" s="15">
        <v>5.34351145038168E-2</v>
      </c>
      <c r="BT10" s="15"/>
      <c r="BU10" s="15">
        <v>9.9290780141844004E-2</v>
      </c>
      <c r="BV10" s="15">
        <v>8.8122605363984696E-2</v>
      </c>
      <c r="BW10" s="15"/>
      <c r="BX10" s="15">
        <v>0.100917431192661</v>
      </c>
      <c r="BY10" s="15">
        <v>8.3333333333333301E-2</v>
      </c>
    </row>
    <row r="11" spans="2:77" x14ac:dyDescent="0.35">
      <c r="B11" s="16" t="s">
        <v>96</v>
      </c>
      <c r="C11" s="17">
        <v>9.9502487562189105E-3</v>
      </c>
      <c r="D11" s="17">
        <v>5.7142857142857099E-3</v>
      </c>
      <c r="E11" s="17">
        <v>1.3215859030837E-2</v>
      </c>
      <c r="F11" s="17"/>
      <c r="G11" s="17">
        <v>5.7142857142857099E-2</v>
      </c>
      <c r="H11" s="17">
        <v>0</v>
      </c>
      <c r="I11" s="17"/>
      <c r="J11" s="17">
        <v>8.2644628099173608E-3</v>
      </c>
      <c r="K11" s="17">
        <v>0</v>
      </c>
      <c r="L11" s="17">
        <v>1.9230769230769201E-2</v>
      </c>
      <c r="M11" s="17">
        <v>1.7699115044247801E-2</v>
      </c>
      <c r="N11" s="17"/>
      <c r="O11" s="17">
        <v>2.7027027027027001E-2</v>
      </c>
      <c r="P11" s="17">
        <v>1.58730158730159E-2</v>
      </c>
      <c r="Q11" s="17">
        <v>0</v>
      </c>
      <c r="R11" s="17">
        <v>0</v>
      </c>
      <c r="S11" s="17">
        <v>5.2631578947368397E-2</v>
      </c>
      <c r="T11" s="17">
        <v>3.03030303030303E-2</v>
      </c>
      <c r="U11" s="17">
        <v>0</v>
      </c>
      <c r="V11" s="17">
        <v>0</v>
      </c>
      <c r="W11" s="17">
        <v>0</v>
      </c>
      <c r="X11" s="17">
        <v>0</v>
      </c>
      <c r="Y11" s="17">
        <v>0</v>
      </c>
      <c r="Z11" s="17">
        <v>0</v>
      </c>
      <c r="AA11" s="17"/>
      <c r="AB11" s="17">
        <v>6.8027210884353704E-3</v>
      </c>
      <c r="AC11" s="17">
        <v>1.63934426229508E-2</v>
      </c>
      <c r="AD11" s="17">
        <v>1.7857142857142901E-2</v>
      </c>
      <c r="AE11" s="17">
        <v>0</v>
      </c>
      <c r="AF11" s="17"/>
      <c r="AG11" s="17">
        <v>1.2295081967213101E-2</v>
      </c>
      <c r="AH11" s="17">
        <v>0</v>
      </c>
      <c r="AI11" s="17">
        <v>2.4390243902439001E-2</v>
      </c>
      <c r="AJ11" s="17">
        <v>0</v>
      </c>
      <c r="AK11" s="17"/>
      <c r="AL11" s="17">
        <v>0.01</v>
      </c>
      <c r="AM11" s="17">
        <v>6.5359477124183E-3</v>
      </c>
      <c r="AN11" s="17">
        <v>2.27272727272727E-2</v>
      </c>
      <c r="AO11" s="17"/>
      <c r="AP11" s="17">
        <v>0</v>
      </c>
      <c r="AQ11" s="17">
        <v>2.27272727272727E-2</v>
      </c>
      <c r="AR11" s="17">
        <v>0</v>
      </c>
      <c r="AS11" s="17">
        <v>0</v>
      </c>
      <c r="AT11" s="17">
        <v>2.2222222222222199E-2</v>
      </c>
      <c r="AU11" s="17"/>
      <c r="AV11" s="17">
        <v>0</v>
      </c>
      <c r="AW11" s="17">
        <v>0</v>
      </c>
      <c r="AX11" s="17">
        <v>0</v>
      </c>
      <c r="AY11" s="17" t="s">
        <v>132</v>
      </c>
      <c r="AZ11" s="17">
        <v>0</v>
      </c>
      <c r="BA11" s="17">
        <v>1.9607843137254902E-2</v>
      </c>
      <c r="BB11" s="17">
        <v>0</v>
      </c>
      <c r="BC11" s="17"/>
      <c r="BD11" s="17">
        <v>3.8461538461538498E-3</v>
      </c>
      <c r="BE11" s="17">
        <v>1.9230769230769201E-2</v>
      </c>
      <c r="BF11" s="17">
        <v>0</v>
      </c>
      <c r="BG11" s="17">
        <v>5.4054054054054099E-2</v>
      </c>
      <c r="BH11" s="17">
        <v>0</v>
      </c>
      <c r="BI11" s="17">
        <v>0</v>
      </c>
      <c r="BJ11" s="17"/>
      <c r="BK11" s="17">
        <v>3.9215686274509803E-2</v>
      </c>
      <c r="BL11" s="17">
        <v>8.0645161290322596E-3</v>
      </c>
      <c r="BM11" s="17">
        <v>0</v>
      </c>
      <c r="BN11" s="17">
        <v>1.05263157894737E-2</v>
      </c>
      <c r="BO11" s="17">
        <v>0</v>
      </c>
      <c r="BP11" s="17">
        <v>0</v>
      </c>
      <c r="BQ11" s="17"/>
      <c r="BR11" s="17">
        <v>7.3800738007380098E-3</v>
      </c>
      <c r="BS11" s="17">
        <v>1.5267175572519101E-2</v>
      </c>
      <c r="BT11" s="17"/>
      <c r="BU11" s="17">
        <v>1.41843971631206E-2</v>
      </c>
      <c r="BV11" s="17">
        <v>7.6628352490421504E-3</v>
      </c>
      <c r="BW11" s="17"/>
      <c r="BX11" s="17">
        <v>9.1743119266055103E-3</v>
      </c>
      <c r="BY11" s="17">
        <v>1.1111111111111099E-2</v>
      </c>
    </row>
    <row r="12" spans="2:77" x14ac:dyDescent="0.35">
      <c r="B12" t="s">
        <v>393</v>
      </c>
    </row>
    <row r="13" spans="2:77" x14ac:dyDescent="0.35">
      <c r="B13" t="s">
        <v>99</v>
      </c>
    </row>
    <row r="14" spans="2:77" x14ac:dyDescent="0.35">
      <c r="B14" t="s">
        <v>100</v>
      </c>
    </row>
    <row r="16" spans="2:77" x14ac:dyDescent="0.35">
      <c r="B16"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Y15"/>
  <sheetViews>
    <sheetView showGridLines="0" topLeftCell="A6"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356</v>
      </c>
      <c r="D7" s="10">
        <v>158</v>
      </c>
      <c r="E7" s="10">
        <v>198</v>
      </c>
      <c r="F7" s="10"/>
      <c r="G7" s="10">
        <v>52</v>
      </c>
      <c r="H7" s="10">
        <v>304</v>
      </c>
      <c r="I7" s="10"/>
      <c r="J7" s="10">
        <v>111</v>
      </c>
      <c r="K7" s="10">
        <v>96</v>
      </c>
      <c r="L7" s="10">
        <v>48</v>
      </c>
      <c r="M7" s="10">
        <v>96</v>
      </c>
      <c r="N7" s="10"/>
      <c r="O7" s="10">
        <v>26</v>
      </c>
      <c r="P7" s="10">
        <v>59</v>
      </c>
      <c r="Q7" s="10">
        <v>25</v>
      </c>
      <c r="R7" s="10">
        <v>44</v>
      </c>
      <c r="S7" s="10">
        <v>15</v>
      </c>
      <c r="T7" s="10">
        <v>30</v>
      </c>
      <c r="U7" s="10">
        <v>37</v>
      </c>
      <c r="V7" s="10">
        <v>20</v>
      </c>
      <c r="W7" s="10">
        <v>43</v>
      </c>
      <c r="X7" s="10">
        <v>37</v>
      </c>
      <c r="Y7" s="10">
        <v>15</v>
      </c>
      <c r="Z7" s="10">
        <v>5</v>
      </c>
      <c r="AA7" s="10"/>
      <c r="AB7" s="10">
        <v>128</v>
      </c>
      <c r="AC7" s="10">
        <v>108</v>
      </c>
      <c r="AD7" s="10">
        <v>48</v>
      </c>
      <c r="AE7" s="10">
        <v>47</v>
      </c>
      <c r="AF7" s="10"/>
      <c r="AG7" s="10">
        <v>213</v>
      </c>
      <c r="AH7" s="10">
        <v>93</v>
      </c>
      <c r="AI7" s="10">
        <v>37</v>
      </c>
      <c r="AJ7" s="10">
        <v>1</v>
      </c>
      <c r="AK7" s="10"/>
      <c r="AL7" s="10">
        <v>177</v>
      </c>
      <c r="AM7" s="10">
        <v>139</v>
      </c>
      <c r="AN7" s="10">
        <v>36</v>
      </c>
      <c r="AO7" s="10"/>
      <c r="AP7" s="10">
        <v>167</v>
      </c>
      <c r="AQ7" s="10">
        <v>72</v>
      </c>
      <c r="AR7" s="10">
        <v>27</v>
      </c>
      <c r="AS7" s="10">
        <v>6</v>
      </c>
      <c r="AT7" s="10">
        <v>40</v>
      </c>
      <c r="AU7" s="10"/>
      <c r="AV7" s="10">
        <v>5</v>
      </c>
      <c r="AW7" s="10">
        <v>7</v>
      </c>
      <c r="AX7" s="10">
        <v>7</v>
      </c>
      <c r="AY7" s="10" t="s">
        <v>131</v>
      </c>
      <c r="AZ7" s="10">
        <v>34</v>
      </c>
      <c r="BA7" s="10">
        <v>41</v>
      </c>
      <c r="BB7" s="10">
        <v>12</v>
      </c>
      <c r="BC7" s="10"/>
      <c r="BD7" s="10">
        <v>240</v>
      </c>
      <c r="BE7" s="10">
        <v>45</v>
      </c>
      <c r="BF7" s="10">
        <v>19</v>
      </c>
      <c r="BG7" s="10">
        <v>30</v>
      </c>
      <c r="BH7" s="10">
        <v>18</v>
      </c>
      <c r="BI7" s="10">
        <v>3</v>
      </c>
      <c r="BJ7" s="10"/>
      <c r="BK7" s="10">
        <v>39</v>
      </c>
      <c r="BL7" s="10">
        <v>109</v>
      </c>
      <c r="BM7" s="10">
        <v>38</v>
      </c>
      <c r="BN7" s="10">
        <v>86</v>
      </c>
      <c r="BO7" s="10">
        <v>52</v>
      </c>
      <c r="BP7" s="10">
        <v>31</v>
      </c>
      <c r="BQ7" s="10"/>
      <c r="BR7" s="10">
        <v>235</v>
      </c>
      <c r="BS7" s="10">
        <v>121</v>
      </c>
      <c r="BT7" s="10"/>
      <c r="BU7" s="10">
        <v>122</v>
      </c>
      <c r="BV7" s="10">
        <v>234</v>
      </c>
      <c r="BW7" s="10"/>
      <c r="BX7" s="10">
        <v>191</v>
      </c>
      <c r="BY7" s="10">
        <v>161</v>
      </c>
    </row>
    <row r="8" spans="2:77" ht="29" x14ac:dyDescent="0.35">
      <c r="B8" s="16" t="s">
        <v>140</v>
      </c>
      <c r="C8" s="15">
        <v>0.83146067415730296</v>
      </c>
      <c r="D8" s="15">
        <v>0.822784810126582</v>
      </c>
      <c r="E8" s="15">
        <v>0.83838383838383801</v>
      </c>
      <c r="F8" s="15"/>
      <c r="G8" s="15">
        <v>0.76923076923076905</v>
      </c>
      <c r="H8" s="15">
        <v>0.84210526315789502</v>
      </c>
      <c r="I8" s="15"/>
      <c r="J8" s="15">
        <v>0.855855855855856</v>
      </c>
      <c r="K8" s="15">
        <v>0.85416666666666696</v>
      </c>
      <c r="L8" s="15">
        <v>0.875</v>
      </c>
      <c r="M8" s="15">
        <v>0.75</v>
      </c>
      <c r="N8" s="15"/>
      <c r="O8" s="15">
        <v>0.88461538461538503</v>
      </c>
      <c r="P8" s="15">
        <v>0.86440677966101698</v>
      </c>
      <c r="Q8" s="15">
        <v>0.88</v>
      </c>
      <c r="R8" s="15">
        <v>0.86363636363636398</v>
      </c>
      <c r="S8" s="15">
        <v>0.86666666666666703</v>
      </c>
      <c r="T8" s="15">
        <v>0.7</v>
      </c>
      <c r="U8" s="15">
        <v>0.81081081081081097</v>
      </c>
      <c r="V8" s="15">
        <v>0.9</v>
      </c>
      <c r="W8" s="15">
        <v>0.81395348837209303</v>
      </c>
      <c r="X8" s="15">
        <v>0.81081081081081097</v>
      </c>
      <c r="Y8" s="15">
        <v>0.66666666666666696</v>
      </c>
      <c r="Z8" s="15">
        <v>1</v>
      </c>
      <c r="AA8" s="15"/>
      <c r="AB8" s="15">
        <v>0.796875</v>
      </c>
      <c r="AC8" s="15">
        <v>0.842592592592593</v>
      </c>
      <c r="AD8" s="15">
        <v>0.83333333333333304</v>
      </c>
      <c r="AE8" s="15">
        <v>0.91489361702127703</v>
      </c>
      <c r="AF8" s="15"/>
      <c r="AG8" s="15">
        <v>0.84037558685446001</v>
      </c>
      <c r="AH8" s="15">
        <v>0.84946236559139798</v>
      </c>
      <c r="AI8" s="15">
        <v>0.86486486486486502</v>
      </c>
      <c r="AJ8" s="15">
        <v>1</v>
      </c>
      <c r="AK8" s="15"/>
      <c r="AL8" s="15">
        <v>0.870056497175141</v>
      </c>
      <c r="AM8" s="15">
        <v>0.83453237410071901</v>
      </c>
      <c r="AN8" s="15">
        <v>0.63888888888888895</v>
      </c>
      <c r="AO8" s="15"/>
      <c r="AP8" s="15">
        <v>0.87425149700598803</v>
      </c>
      <c r="AQ8" s="15">
        <v>0.83333333333333304</v>
      </c>
      <c r="AR8" s="15">
        <v>0.81481481481481499</v>
      </c>
      <c r="AS8" s="15">
        <v>1</v>
      </c>
      <c r="AT8" s="15">
        <v>0.72499999999999998</v>
      </c>
      <c r="AU8" s="15"/>
      <c r="AV8" s="15">
        <v>0.8</v>
      </c>
      <c r="AW8" s="15">
        <v>1</v>
      </c>
      <c r="AX8" s="15">
        <v>1</v>
      </c>
      <c r="AY8" s="15" t="s">
        <v>132</v>
      </c>
      <c r="AZ8" s="15">
        <v>0.85294117647058798</v>
      </c>
      <c r="BA8" s="15">
        <v>0.78048780487804903</v>
      </c>
      <c r="BB8" s="15">
        <v>0.58333333333333304</v>
      </c>
      <c r="BC8" s="15"/>
      <c r="BD8" s="15">
        <v>0.88333333333333297</v>
      </c>
      <c r="BE8" s="15">
        <v>0.64444444444444404</v>
      </c>
      <c r="BF8" s="15">
        <v>0.78947368421052599</v>
      </c>
      <c r="BG8" s="15">
        <v>0.66666666666666696</v>
      </c>
      <c r="BH8" s="15">
        <v>0.88888888888888895</v>
      </c>
      <c r="BI8" s="15">
        <v>1</v>
      </c>
      <c r="BJ8" s="15"/>
      <c r="BK8" s="15">
        <v>0.84615384615384603</v>
      </c>
      <c r="BL8" s="15">
        <v>0.85321100917431203</v>
      </c>
      <c r="BM8" s="15">
        <v>0.81578947368421095</v>
      </c>
      <c r="BN8" s="15">
        <v>0.77906976744186096</v>
      </c>
      <c r="BO8" s="15">
        <v>0.90384615384615397</v>
      </c>
      <c r="BP8" s="15">
        <v>0.80645161290322598</v>
      </c>
      <c r="BQ8" s="15"/>
      <c r="BR8" s="15">
        <v>0.82553191489361699</v>
      </c>
      <c r="BS8" s="15">
        <v>0.84297520661156999</v>
      </c>
      <c r="BT8" s="15"/>
      <c r="BU8" s="15">
        <v>0.83606557377049195</v>
      </c>
      <c r="BV8" s="15">
        <v>0.829059829059829</v>
      </c>
      <c r="BW8" s="15"/>
      <c r="BX8" s="15">
        <v>0.80104712041884796</v>
      </c>
      <c r="BY8" s="15">
        <v>0.86956521739130399</v>
      </c>
    </row>
    <row r="9" spans="2:77" ht="29" x14ac:dyDescent="0.35">
      <c r="B9" s="16" t="s">
        <v>141</v>
      </c>
      <c r="C9" s="15">
        <v>7.3033707865168496E-2</v>
      </c>
      <c r="D9" s="15">
        <v>9.49367088607595E-2</v>
      </c>
      <c r="E9" s="15">
        <v>5.5555555555555601E-2</v>
      </c>
      <c r="F9" s="15"/>
      <c r="G9" s="15">
        <v>7.69230769230769E-2</v>
      </c>
      <c r="H9" s="15">
        <v>7.2368421052631596E-2</v>
      </c>
      <c r="I9" s="15"/>
      <c r="J9" s="15">
        <v>7.2072072072072099E-2</v>
      </c>
      <c r="K9" s="15">
        <v>6.25E-2</v>
      </c>
      <c r="L9" s="15">
        <v>2.0833333333333301E-2</v>
      </c>
      <c r="M9" s="15">
        <v>0.114583333333333</v>
      </c>
      <c r="N9" s="15"/>
      <c r="O9" s="15">
        <v>7.69230769230769E-2</v>
      </c>
      <c r="P9" s="15">
        <v>6.7796610169491497E-2</v>
      </c>
      <c r="Q9" s="15">
        <v>0.04</v>
      </c>
      <c r="R9" s="15">
        <v>4.5454545454545497E-2</v>
      </c>
      <c r="S9" s="15">
        <v>0.133333333333333</v>
      </c>
      <c r="T9" s="15">
        <v>0.1</v>
      </c>
      <c r="U9" s="15">
        <v>5.4054054054054099E-2</v>
      </c>
      <c r="V9" s="15">
        <v>0.05</v>
      </c>
      <c r="W9" s="15">
        <v>6.9767441860465101E-2</v>
      </c>
      <c r="X9" s="15">
        <v>8.1081081081081099E-2</v>
      </c>
      <c r="Y9" s="15">
        <v>0.2</v>
      </c>
      <c r="Z9" s="15">
        <v>0</v>
      </c>
      <c r="AA9" s="15"/>
      <c r="AB9" s="15">
        <v>8.59375E-2</v>
      </c>
      <c r="AC9" s="15">
        <v>7.4074074074074098E-2</v>
      </c>
      <c r="AD9" s="15">
        <v>6.25E-2</v>
      </c>
      <c r="AE9" s="15">
        <v>2.1276595744680899E-2</v>
      </c>
      <c r="AF9" s="15"/>
      <c r="AG9" s="15">
        <v>5.16431924882629E-2</v>
      </c>
      <c r="AH9" s="15">
        <v>0.118279569892473</v>
      </c>
      <c r="AI9" s="15">
        <v>8.1081081081081099E-2</v>
      </c>
      <c r="AJ9" s="15">
        <v>0</v>
      </c>
      <c r="AK9" s="15"/>
      <c r="AL9" s="15">
        <v>5.6497175141242903E-2</v>
      </c>
      <c r="AM9" s="15">
        <v>7.9136690647481994E-2</v>
      </c>
      <c r="AN9" s="15">
        <v>0.13888888888888901</v>
      </c>
      <c r="AO9" s="15"/>
      <c r="AP9" s="15">
        <v>7.1856287425149698E-2</v>
      </c>
      <c r="AQ9" s="15">
        <v>6.9444444444444406E-2</v>
      </c>
      <c r="AR9" s="15">
        <v>0.11111111111111099</v>
      </c>
      <c r="AS9" s="15">
        <v>0</v>
      </c>
      <c r="AT9" s="15">
        <v>0.1</v>
      </c>
      <c r="AU9" s="15"/>
      <c r="AV9" s="15">
        <v>0</v>
      </c>
      <c r="AW9" s="15">
        <v>0</v>
      </c>
      <c r="AX9" s="15">
        <v>0</v>
      </c>
      <c r="AY9" s="15" t="s">
        <v>132</v>
      </c>
      <c r="AZ9" s="15">
        <v>0.14705882352941199</v>
      </c>
      <c r="BA9" s="15">
        <v>7.3170731707317097E-2</v>
      </c>
      <c r="BB9" s="15">
        <v>8.3333333333333301E-2</v>
      </c>
      <c r="BC9" s="15"/>
      <c r="BD9" s="15">
        <v>5.4166666666666703E-2</v>
      </c>
      <c r="BE9" s="15">
        <v>0.17777777777777801</v>
      </c>
      <c r="BF9" s="15">
        <v>5.2631578947368397E-2</v>
      </c>
      <c r="BG9" s="15">
        <v>0.1</v>
      </c>
      <c r="BH9" s="15">
        <v>5.5555555555555601E-2</v>
      </c>
      <c r="BI9" s="15">
        <v>0</v>
      </c>
      <c r="BJ9" s="15"/>
      <c r="BK9" s="15">
        <v>0.102564102564103</v>
      </c>
      <c r="BL9" s="15">
        <v>4.5871559633027498E-2</v>
      </c>
      <c r="BM9" s="15">
        <v>0.105263157894737</v>
      </c>
      <c r="BN9" s="15">
        <v>9.3023255813953501E-2</v>
      </c>
      <c r="BO9" s="15">
        <v>3.8461538461538498E-2</v>
      </c>
      <c r="BP9" s="15">
        <v>9.6774193548387094E-2</v>
      </c>
      <c r="BQ9" s="15"/>
      <c r="BR9" s="15">
        <v>7.2340425531914901E-2</v>
      </c>
      <c r="BS9" s="15">
        <v>7.43801652892562E-2</v>
      </c>
      <c r="BT9" s="15"/>
      <c r="BU9" s="15">
        <v>6.5573770491803296E-2</v>
      </c>
      <c r="BV9" s="15">
        <v>7.69230769230769E-2</v>
      </c>
      <c r="BW9" s="15"/>
      <c r="BX9" s="15">
        <v>8.3769633507853394E-2</v>
      </c>
      <c r="BY9" s="15">
        <v>6.2111801242236003E-2</v>
      </c>
    </row>
    <row r="10" spans="2:77" x14ac:dyDescent="0.35">
      <c r="B10" s="16" t="s">
        <v>96</v>
      </c>
      <c r="C10" s="17">
        <v>9.5505617977528101E-2</v>
      </c>
      <c r="D10" s="17">
        <v>8.2278481012658194E-2</v>
      </c>
      <c r="E10" s="17">
        <v>0.10606060606060599</v>
      </c>
      <c r="F10" s="17"/>
      <c r="G10" s="17">
        <v>0.15384615384615399</v>
      </c>
      <c r="H10" s="17">
        <v>8.55263157894737E-2</v>
      </c>
      <c r="I10" s="17"/>
      <c r="J10" s="17">
        <v>7.2072072072072099E-2</v>
      </c>
      <c r="K10" s="17">
        <v>8.3333333333333301E-2</v>
      </c>
      <c r="L10" s="17">
        <v>0.104166666666667</v>
      </c>
      <c r="M10" s="17">
        <v>0.13541666666666699</v>
      </c>
      <c r="N10" s="17"/>
      <c r="O10" s="17">
        <v>3.8461538461538498E-2</v>
      </c>
      <c r="P10" s="17">
        <v>6.7796610169491497E-2</v>
      </c>
      <c r="Q10" s="17">
        <v>0.08</v>
      </c>
      <c r="R10" s="17">
        <v>9.0909090909090898E-2</v>
      </c>
      <c r="S10" s="17">
        <v>0</v>
      </c>
      <c r="T10" s="17">
        <v>0.2</v>
      </c>
      <c r="U10" s="17">
        <v>0.135135135135135</v>
      </c>
      <c r="V10" s="17">
        <v>0.05</v>
      </c>
      <c r="W10" s="17">
        <v>0.116279069767442</v>
      </c>
      <c r="X10" s="17">
        <v>0.108108108108108</v>
      </c>
      <c r="Y10" s="17">
        <v>0.133333333333333</v>
      </c>
      <c r="Z10" s="17">
        <v>0</v>
      </c>
      <c r="AA10" s="17"/>
      <c r="AB10" s="17">
        <v>0.1171875</v>
      </c>
      <c r="AC10" s="17">
        <v>8.3333333333333301E-2</v>
      </c>
      <c r="AD10" s="17">
        <v>0.104166666666667</v>
      </c>
      <c r="AE10" s="17">
        <v>6.3829787234042507E-2</v>
      </c>
      <c r="AF10" s="17"/>
      <c r="AG10" s="17">
        <v>0.107981220657277</v>
      </c>
      <c r="AH10" s="17">
        <v>3.2258064516128997E-2</v>
      </c>
      <c r="AI10" s="17">
        <v>5.4054054054054099E-2</v>
      </c>
      <c r="AJ10" s="17">
        <v>0</v>
      </c>
      <c r="AK10" s="17"/>
      <c r="AL10" s="17">
        <v>7.3446327683615795E-2</v>
      </c>
      <c r="AM10" s="17">
        <v>8.6330935251798593E-2</v>
      </c>
      <c r="AN10" s="17">
        <v>0.22222222222222199</v>
      </c>
      <c r="AO10" s="17"/>
      <c r="AP10" s="17">
        <v>5.3892215568862298E-2</v>
      </c>
      <c r="AQ10" s="17">
        <v>9.7222222222222196E-2</v>
      </c>
      <c r="AR10" s="17">
        <v>7.4074074074074098E-2</v>
      </c>
      <c r="AS10" s="17">
        <v>0</v>
      </c>
      <c r="AT10" s="17">
        <v>0.17499999999999999</v>
      </c>
      <c r="AU10" s="17"/>
      <c r="AV10" s="17">
        <v>0.2</v>
      </c>
      <c r="AW10" s="17">
        <v>0</v>
      </c>
      <c r="AX10" s="17">
        <v>0</v>
      </c>
      <c r="AY10" s="17" t="s">
        <v>132</v>
      </c>
      <c r="AZ10" s="17">
        <v>0</v>
      </c>
      <c r="BA10" s="17">
        <v>0.146341463414634</v>
      </c>
      <c r="BB10" s="17">
        <v>0.33333333333333298</v>
      </c>
      <c r="BC10" s="17"/>
      <c r="BD10" s="17">
        <v>6.25E-2</v>
      </c>
      <c r="BE10" s="17">
        <v>0.17777777777777801</v>
      </c>
      <c r="BF10" s="17">
        <v>0.157894736842105</v>
      </c>
      <c r="BG10" s="17">
        <v>0.233333333333333</v>
      </c>
      <c r="BH10" s="17">
        <v>5.5555555555555601E-2</v>
      </c>
      <c r="BI10" s="17">
        <v>0</v>
      </c>
      <c r="BJ10" s="17"/>
      <c r="BK10" s="17">
        <v>5.1282051282051301E-2</v>
      </c>
      <c r="BL10" s="17">
        <v>0.100917431192661</v>
      </c>
      <c r="BM10" s="17">
        <v>7.8947368421052599E-2</v>
      </c>
      <c r="BN10" s="17">
        <v>0.127906976744186</v>
      </c>
      <c r="BO10" s="17">
        <v>5.7692307692307702E-2</v>
      </c>
      <c r="BP10" s="17">
        <v>9.6774193548387094E-2</v>
      </c>
      <c r="BQ10" s="17"/>
      <c r="BR10" s="17">
        <v>0.102127659574468</v>
      </c>
      <c r="BS10" s="17">
        <v>8.2644628099173598E-2</v>
      </c>
      <c r="BT10" s="17"/>
      <c r="BU10" s="17">
        <v>9.8360655737704902E-2</v>
      </c>
      <c r="BV10" s="17">
        <v>9.4017094017094002E-2</v>
      </c>
      <c r="BW10" s="17"/>
      <c r="BX10" s="17">
        <v>0.115183246073298</v>
      </c>
      <c r="BY10" s="17">
        <v>6.8322981366459604E-2</v>
      </c>
    </row>
    <row r="11" spans="2:77" x14ac:dyDescent="0.35">
      <c r="B11" t="s">
        <v>159</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Y27"/>
  <sheetViews>
    <sheetView showGridLines="0" topLeftCell="A16" workbookViewId="0">
      <pane xSplit="2" topLeftCell="C1" activePane="topRight" state="frozen"/>
      <selection pane="topRight" activeCell="B23" sqref="B23"/>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ht="29" x14ac:dyDescent="0.35">
      <c r="B8" s="16" t="s">
        <v>143</v>
      </c>
      <c r="C8" s="15">
        <v>0.33084577114427899</v>
      </c>
      <c r="D8" s="15">
        <v>0.38857142857142901</v>
      </c>
      <c r="E8" s="15">
        <v>0.28634361233480199</v>
      </c>
      <c r="F8" s="15"/>
      <c r="G8" s="15">
        <v>0.14285714285714299</v>
      </c>
      <c r="H8" s="15">
        <v>0.37048192771084298</v>
      </c>
      <c r="I8" s="15"/>
      <c r="J8" s="15">
        <v>0.43801652892561999</v>
      </c>
      <c r="K8" s="15">
        <v>0.38738738738738698</v>
      </c>
      <c r="L8" s="15">
        <v>0.36538461538461497</v>
      </c>
      <c r="M8" s="15">
        <v>0.132743362831858</v>
      </c>
      <c r="N8" s="15"/>
      <c r="O8" s="15">
        <v>0.32432432432432401</v>
      </c>
      <c r="P8" s="15">
        <v>0.38095238095238099</v>
      </c>
      <c r="Q8" s="15">
        <v>0.25</v>
      </c>
      <c r="R8" s="15">
        <v>0.28888888888888897</v>
      </c>
      <c r="S8" s="15">
        <v>0.31578947368421101</v>
      </c>
      <c r="T8" s="15">
        <v>0.30303030303030298</v>
      </c>
      <c r="U8" s="15">
        <v>0.39024390243902402</v>
      </c>
      <c r="V8" s="15">
        <v>0.41666666666666702</v>
      </c>
      <c r="W8" s="15">
        <v>0.29787234042553201</v>
      </c>
      <c r="X8" s="15">
        <v>0.39534883720930197</v>
      </c>
      <c r="Y8" s="15">
        <v>0.11764705882352899</v>
      </c>
      <c r="Z8" s="15">
        <v>0.4</v>
      </c>
      <c r="AA8" s="15"/>
      <c r="AB8" s="15">
        <v>0.25170068027210901</v>
      </c>
      <c r="AC8" s="15">
        <v>0.37704918032786899</v>
      </c>
      <c r="AD8" s="15">
        <v>0.30357142857142899</v>
      </c>
      <c r="AE8" s="15">
        <v>0.41666666666666702</v>
      </c>
      <c r="AF8" s="15"/>
      <c r="AG8" s="15">
        <v>0.286885245901639</v>
      </c>
      <c r="AH8" s="15">
        <v>0.42156862745098</v>
      </c>
      <c r="AI8" s="15">
        <v>0.39024390243902402</v>
      </c>
      <c r="AJ8" s="15">
        <v>0</v>
      </c>
      <c r="AK8" s="15"/>
      <c r="AL8" s="15">
        <v>0.31</v>
      </c>
      <c r="AM8" s="15">
        <v>0.39215686274509798</v>
      </c>
      <c r="AN8" s="15">
        <v>0.25</v>
      </c>
      <c r="AO8" s="15"/>
      <c r="AP8" s="15">
        <v>0.33695652173912999</v>
      </c>
      <c r="AQ8" s="15">
        <v>0.22727272727272699</v>
      </c>
      <c r="AR8" s="15">
        <v>0.51724137931034497</v>
      </c>
      <c r="AS8" s="15">
        <v>0.5</v>
      </c>
      <c r="AT8" s="15">
        <v>0.33333333333333298</v>
      </c>
      <c r="AU8" s="15"/>
      <c r="AV8" s="15">
        <v>0.2</v>
      </c>
      <c r="AW8" s="15">
        <v>0.5</v>
      </c>
      <c r="AX8" s="15">
        <v>0.5</v>
      </c>
      <c r="AY8" s="15" t="s">
        <v>132</v>
      </c>
      <c r="AZ8" s="15">
        <v>0.35897435897435898</v>
      </c>
      <c r="BA8" s="15">
        <v>3.9215686274509803E-2</v>
      </c>
      <c r="BB8" s="15">
        <v>0</v>
      </c>
      <c r="BC8" s="15"/>
      <c r="BD8" s="15">
        <v>0.43461538461538501</v>
      </c>
      <c r="BE8" s="15">
        <v>0.21153846153846201</v>
      </c>
      <c r="BF8" s="15">
        <v>3.8461538461538498E-2</v>
      </c>
      <c r="BG8" s="15">
        <v>0.108108108108108</v>
      </c>
      <c r="BH8" s="15">
        <v>0.19047619047618999</v>
      </c>
      <c r="BI8" s="15">
        <v>0</v>
      </c>
      <c r="BJ8" s="15"/>
      <c r="BK8" s="15">
        <v>0.29411764705882398</v>
      </c>
      <c r="BL8" s="15">
        <v>0.35483870967741898</v>
      </c>
      <c r="BM8" s="15">
        <v>0.34146341463414598</v>
      </c>
      <c r="BN8" s="15">
        <v>0.336842105263158</v>
      </c>
      <c r="BO8" s="15">
        <v>0.25862068965517199</v>
      </c>
      <c r="BP8" s="15">
        <v>0.40625</v>
      </c>
      <c r="BQ8" s="15"/>
      <c r="BR8" s="15">
        <v>0.29151291512915101</v>
      </c>
      <c r="BS8" s="15">
        <v>0.41221374045801501</v>
      </c>
      <c r="BT8" s="15"/>
      <c r="BU8" s="15">
        <v>0.27659574468085102</v>
      </c>
      <c r="BV8" s="15">
        <v>0.360153256704981</v>
      </c>
      <c r="BW8" s="15"/>
      <c r="BX8" s="15">
        <v>0.25229357798165097</v>
      </c>
      <c r="BY8" s="15">
        <v>0.422222222222222</v>
      </c>
    </row>
    <row r="9" spans="2:77" ht="58" x14ac:dyDescent="0.35">
      <c r="B9" s="16" t="s">
        <v>144</v>
      </c>
      <c r="C9" s="15">
        <v>0.26119402985074602</v>
      </c>
      <c r="D9" s="15">
        <v>0.25714285714285701</v>
      </c>
      <c r="E9" s="15">
        <v>0.26431718061673998</v>
      </c>
      <c r="F9" s="15"/>
      <c r="G9" s="15">
        <v>0.38571428571428601</v>
      </c>
      <c r="H9" s="15">
        <v>0.234939759036145</v>
      </c>
      <c r="I9" s="15"/>
      <c r="J9" s="15">
        <v>0.107438016528926</v>
      </c>
      <c r="K9" s="15">
        <v>0.144144144144144</v>
      </c>
      <c r="L9" s="15">
        <v>0.269230769230769</v>
      </c>
      <c r="M9" s="15">
        <v>0.54867256637168105</v>
      </c>
      <c r="N9" s="15"/>
      <c r="O9" s="15">
        <v>0.27027027027027001</v>
      </c>
      <c r="P9" s="15">
        <v>0.25396825396825401</v>
      </c>
      <c r="Q9" s="15">
        <v>0.25</v>
      </c>
      <c r="R9" s="15">
        <v>0.28888888888888897</v>
      </c>
      <c r="S9" s="15">
        <v>0.31578947368421101</v>
      </c>
      <c r="T9" s="15">
        <v>0.27272727272727298</v>
      </c>
      <c r="U9" s="15">
        <v>0.24390243902438999</v>
      </c>
      <c r="V9" s="15">
        <v>8.3333333333333301E-2</v>
      </c>
      <c r="W9" s="15">
        <v>0.27659574468085102</v>
      </c>
      <c r="X9" s="15">
        <v>0.232558139534884</v>
      </c>
      <c r="Y9" s="15">
        <v>0.35294117647058798</v>
      </c>
      <c r="Z9" s="15">
        <v>0.6</v>
      </c>
      <c r="AA9" s="15"/>
      <c r="AB9" s="15">
        <v>0.44217687074829898</v>
      </c>
      <c r="AC9" s="15">
        <v>0.19672131147541</v>
      </c>
      <c r="AD9" s="15">
        <v>0.14285714285714299</v>
      </c>
      <c r="AE9" s="15">
        <v>0.104166666666667</v>
      </c>
      <c r="AF9" s="15"/>
      <c r="AG9" s="15">
        <v>0.29918032786885201</v>
      </c>
      <c r="AH9" s="15">
        <v>0.20588235294117599</v>
      </c>
      <c r="AI9" s="15">
        <v>0.219512195121951</v>
      </c>
      <c r="AJ9" s="15">
        <v>0</v>
      </c>
      <c r="AK9" s="15"/>
      <c r="AL9" s="15">
        <v>0.27500000000000002</v>
      </c>
      <c r="AM9" s="15">
        <v>0.21568627450980399</v>
      </c>
      <c r="AN9" s="15">
        <v>0.34090909090909099</v>
      </c>
      <c r="AO9" s="15"/>
      <c r="AP9" s="15">
        <v>0.22826086956521699</v>
      </c>
      <c r="AQ9" s="15">
        <v>0.29545454545454503</v>
      </c>
      <c r="AR9" s="15">
        <v>0.20689655172413801</v>
      </c>
      <c r="AS9" s="15">
        <v>0</v>
      </c>
      <c r="AT9" s="15">
        <v>0.4</v>
      </c>
      <c r="AU9" s="15"/>
      <c r="AV9" s="15">
        <v>0.4</v>
      </c>
      <c r="AW9" s="15">
        <v>0</v>
      </c>
      <c r="AX9" s="15">
        <v>0</v>
      </c>
      <c r="AY9" s="15" t="s">
        <v>132</v>
      </c>
      <c r="AZ9" s="15">
        <v>0.30769230769230799</v>
      </c>
      <c r="BA9" s="15">
        <v>0.88235294117647101</v>
      </c>
      <c r="BB9" s="15">
        <v>6.6666666666666693E-2</v>
      </c>
      <c r="BC9" s="15"/>
      <c r="BD9" s="15">
        <v>0.16923076923076899</v>
      </c>
      <c r="BE9" s="15">
        <v>0.269230769230769</v>
      </c>
      <c r="BF9" s="15">
        <v>0.57692307692307698</v>
      </c>
      <c r="BG9" s="15">
        <v>0.54054054054054101</v>
      </c>
      <c r="BH9" s="15">
        <v>0.42857142857142899</v>
      </c>
      <c r="BI9" s="15">
        <v>0.5</v>
      </c>
      <c r="BJ9" s="15"/>
      <c r="BK9" s="15">
        <v>0.49019607843137297</v>
      </c>
      <c r="BL9" s="15">
        <v>0.217741935483871</v>
      </c>
      <c r="BM9" s="15">
        <v>0.24390243902438999</v>
      </c>
      <c r="BN9" s="15">
        <v>0.21052631578947401</v>
      </c>
      <c r="BO9" s="15">
        <v>0.25862068965517199</v>
      </c>
      <c r="BP9" s="15">
        <v>0.25</v>
      </c>
      <c r="BQ9" s="15"/>
      <c r="BR9" s="15">
        <v>0.25092250922509202</v>
      </c>
      <c r="BS9" s="15">
        <v>0.28244274809160302</v>
      </c>
      <c r="BT9" s="15"/>
      <c r="BU9" s="15">
        <v>0.25531914893617003</v>
      </c>
      <c r="BV9" s="15">
        <v>0.26436781609195398</v>
      </c>
      <c r="BW9" s="15"/>
      <c r="BX9" s="15">
        <v>0.44495412844036702</v>
      </c>
      <c r="BY9" s="15">
        <v>4.4444444444444398E-2</v>
      </c>
    </row>
    <row r="10" spans="2:77" ht="43.5" x14ac:dyDescent="0.35">
      <c r="B10" s="16" t="s">
        <v>145</v>
      </c>
      <c r="C10" s="15">
        <v>0.25870646766169197</v>
      </c>
      <c r="D10" s="15">
        <v>0.16</v>
      </c>
      <c r="E10" s="15">
        <v>0.33480176211453699</v>
      </c>
      <c r="F10" s="15"/>
      <c r="G10" s="15">
        <v>0.41428571428571398</v>
      </c>
      <c r="H10" s="15">
        <v>0.225903614457831</v>
      </c>
      <c r="I10" s="15"/>
      <c r="J10" s="15">
        <v>0.256198347107438</v>
      </c>
      <c r="K10" s="15">
        <v>0.23423423423423401</v>
      </c>
      <c r="L10" s="15">
        <v>0.34615384615384598</v>
      </c>
      <c r="M10" s="15">
        <v>0.25663716814159299</v>
      </c>
      <c r="N10" s="15"/>
      <c r="O10" s="15">
        <v>0.40540540540540498</v>
      </c>
      <c r="P10" s="15">
        <v>0.17460317460317501</v>
      </c>
      <c r="Q10" s="15">
        <v>0.32142857142857101</v>
      </c>
      <c r="R10" s="15">
        <v>0.24444444444444399</v>
      </c>
      <c r="S10" s="15">
        <v>0.42105263157894701</v>
      </c>
      <c r="T10" s="15">
        <v>0.24242424242424199</v>
      </c>
      <c r="U10" s="15">
        <v>0.146341463414634</v>
      </c>
      <c r="V10" s="15">
        <v>0.41666666666666702</v>
      </c>
      <c r="W10" s="15">
        <v>0.25531914893617003</v>
      </c>
      <c r="X10" s="15">
        <v>0.25581395348837199</v>
      </c>
      <c r="Y10" s="15">
        <v>0.17647058823529399</v>
      </c>
      <c r="Z10" s="15">
        <v>0</v>
      </c>
      <c r="AA10" s="15"/>
      <c r="AB10" s="15">
        <v>0.183673469387755</v>
      </c>
      <c r="AC10" s="15">
        <v>0.36065573770491799</v>
      </c>
      <c r="AD10" s="15">
        <v>0.23214285714285701</v>
      </c>
      <c r="AE10" s="15">
        <v>0.22916666666666699</v>
      </c>
      <c r="AF10" s="15"/>
      <c r="AG10" s="15">
        <v>0.266393442622951</v>
      </c>
      <c r="AH10" s="15">
        <v>0.23529411764705899</v>
      </c>
      <c r="AI10" s="15">
        <v>0.24390243902438999</v>
      </c>
      <c r="AJ10" s="15">
        <v>0</v>
      </c>
      <c r="AK10" s="15"/>
      <c r="AL10" s="15">
        <v>0.27</v>
      </c>
      <c r="AM10" s="15">
        <v>0.24183006535947699</v>
      </c>
      <c r="AN10" s="15">
        <v>0.25</v>
      </c>
      <c r="AO10" s="15"/>
      <c r="AP10" s="15">
        <v>0.25</v>
      </c>
      <c r="AQ10" s="15">
        <v>0.34090909090909099</v>
      </c>
      <c r="AR10" s="15">
        <v>0.10344827586206901</v>
      </c>
      <c r="AS10" s="15">
        <v>0.33333333333333298</v>
      </c>
      <c r="AT10" s="15">
        <v>0.22222222222222199</v>
      </c>
      <c r="AU10" s="15"/>
      <c r="AV10" s="15">
        <v>0.2</v>
      </c>
      <c r="AW10" s="15">
        <v>0.25</v>
      </c>
      <c r="AX10" s="15">
        <v>0.25</v>
      </c>
      <c r="AY10" s="15" t="s">
        <v>132</v>
      </c>
      <c r="AZ10" s="15">
        <v>0.256410256410256</v>
      </c>
      <c r="BA10" s="15">
        <v>9.8039215686274495E-2</v>
      </c>
      <c r="BB10" s="15">
        <v>0.86666666666666703</v>
      </c>
      <c r="BC10" s="15"/>
      <c r="BD10" s="15">
        <v>0.21538461538461501</v>
      </c>
      <c r="BE10" s="15">
        <v>0.36538461538461497</v>
      </c>
      <c r="BF10" s="15">
        <v>0.269230769230769</v>
      </c>
      <c r="BG10" s="15">
        <v>0.29729729729729698</v>
      </c>
      <c r="BH10" s="15">
        <v>0.38095238095238099</v>
      </c>
      <c r="BI10" s="15">
        <v>0.5</v>
      </c>
      <c r="BJ10" s="15"/>
      <c r="BK10" s="15">
        <v>0.23529411764705899</v>
      </c>
      <c r="BL10" s="15">
        <v>0.25806451612903197</v>
      </c>
      <c r="BM10" s="15">
        <v>0.31707317073170699</v>
      </c>
      <c r="BN10" s="15">
        <v>0.24210526315789499</v>
      </c>
      <c r="BO10" s="15">
        <v>0.27586206896551702</v>
      </c>
      <c r="BP10" s="15">
        <v>0.25</v>
      </c>
      <c r="BQ10" s="15"/>
      <c r="BR10" s="15">
        <v>0.29520295202952002</v>
      </c>
      <c r="BS10" s="15">
        <v>0.18320610687022901</v>
      </c>
      <c r="BT10" s="15"/>
      <c r="BU10" s="15">
        <v>0.33333333333333298</v>
      </c>
      <c r="BV10" s="15">
        <v>0.21839080459770099</v>
      </c>
      <c r="BW10" s="15"/>
      <c r="BX10" s="15">
        <v>0.22477064220183501</v>
      </c>
      <c r="BY10" s="15">
        <v>0.30555555555555602</v>
      </c>
    </row>
    <row r="11" spans="2:77" ht="29" x14ac:dyDescent="0.35">
      <c r="B11" s="16" t="s">
        <v>146</v>
      </c>
      <c r="C11" s="15">
        <v>0.22636815920398001</v>
      </c>
      <c r="D11" s="15">
        <v>0.32</v>
      </c>
      <c r="E11" s="15">
        <v>0.154185022026432</v>
      </c>
      <c r="F11" s="15"/>
      <c r="G11" s="15">
        <v>0.14285714285714299</v>
      </c>
      <c r="H11" s="15">
        <v>0.24397590361445801</v>
      </c>
      <c r="I11" s="15"/>
      <c r="J11" s="15">
        <v>0.28099173553718998</v>
      </c>
      <c r="K11" s="15">
        <v>0.27927927927927898</v>
      </c>
      <c r="L11" s="15">
        <v>0.230769230769231</v>
      </c>
      <c r="M11" s="15">
        <v>0.11504424778761101</v>
      </c>
      <c r="N11" s="15"/>
      <c r="O11" s="15">
        <v>0.32432432432432401</v>
      </c>
      <c r="P11" s="15">
        <v>0.25396825396825401</v>
      </c>
      <c r="Q11" s="15">
        <v>0.17857142857142899</v>
      </c>
      <c r="R11" s="15">
        <v>0.24444444444444399</v>
      </c>
      <c r="S11" s="15">
        <v>0.26315789473684198</v>
      </c>
      <c r="T11" s="15">
        <v>0.18181818181818199</v>
      </c>
      <c r="U11" s="15">
        <v>0.24390243902438999</v>
      </c>
      <c r="V11" s="15">
        <v>0.29166666666666702</v>
      </c>
      <c r="W11" s="15">
        <v>0.170212765957447</v>
      </c>
      <c r="X11" s="15">
        <v>0.162790697674419</v>
      </c>
      <c r="Y11" s="15">
        <v>0.23529411764705899</v>
      </c>
      <c r="Z11" s="15">
        <v>0</v>
      </c>
      <c r="AA11" s="15"/>
      <c r="AB11" s="15">
        <v>0.21768707482993199</v>
      </c>
      <c r="AC11" s="15">
        <v>0.23770491803278701</v>
      </c>
      <c r="AD11" s="15">
        <v>0.17857142857142899</v>
      </c>
      <c r="AE11" s="15">
        <v>0.29166666666666702</v>
      </c>
      <c r="AF11" s="15"/>
      <c r="AG11" s="15">
        <v>0.204918032786885</v>
      </c>
      <c r="AH11" s="15">
        <v>0.21568627450980399</v>
      </c>
      <c r="AI11" s="15">
        <v>0.39024390243902402</v>
      </c>
      <c r="AJ11" s="15">
        <v>0.5</v>
      </c>
      <c r="AK11" s="15"/>
      <c r="AL11" s="15">
        <v>0.23</v>
      </c>
      <c r="AM11" s="15">
        <v>0.25490196078431399</v>
      </c>
      <c r="AN11" s="15">
        <v>0.13636363636363599</v>
      </c>
      <c r="AO11" s="15"/>
      <c r="AP11" s="15">
        <v>0.22282608695652201</v>
      </c>
      <c r="AQ11" s="15">
        <v>0.204545454545455</v>
      </c>
      <c r="AR11" s="15">
        <v>0.31034482758620702</v>
      </c>
      <c r="AS11" s="15">
        <v>0.5</v>
      </c>
      <c r="AT11" s="15">
        <v>0.2</v>
      </c>
      <c r="AU11" s="15"/>
      <c r="AV11" s="15">
        <v>0.2</v>
      </c>
      <c r="AW11" s="15">
        <v>0.25</v>
      </c>
      <c r="AX11" s="15">
        <v>0.25</v>
      </c>
      <c r="AY11" s="15" t="s">
        <v>132</v>
      </c>
      <c r="AZ11" s="15">
        <v>0.30769230769230799</v>
      </c>
      <c r="BA11" s="15">
        <v>7.8431372549019607E-2</v>
      </c>
      <c r="BB11" s="15">
        <v>0</v>
      </c>
      <c r="BC11" s="15"/>
      <c r="BD11" s="15">
        <v>0.269230769230769</v>
      </c>
      <c r="BE11" s="15">
        <v>0.21153846153846201</v>
      </c>
      <c r="BF11" s="15">
        <v>7.69230769230769E-2</v>
      </c>
      <c r="BG11" s="15">
        <v>5.4054054054054099E-2</v>
      </c>
      <c r="BH11" s="15">
        <v>0.238095238095238</v>
      </c>
      <c r="BI11" s="15">
        <v>0</v>
      </c>
      <c r="BJ11" s="15"/>
      <c r="BK11" s="15">
        <v>0.29411764705882398</v>
      </c>
      <c r="BL11" s="15">
        <v>0.233870967741935</v>
      </c>
      <c r="BM11" s="15">
        <v>0.17073170731707299</v>
      </c>
      <c r="BN11" s="15">
        <v>0.27368421052631597</v>
      </c>
      <c r="BO11" s="15">
        <v>0.17241379310344801</v>
      </c>
      <c r="BP11" s="15">
        <v>0.125</v>
      </c>
      <c r="BQ11" s="15"/>
      <c r="BR11" s="15">
        <v>0.177121771217712</v>
      </c>
      <c r="BS11" s="15">
        <v>0.32824427480916002</v>
      </c>
      <c r="BT11" s="15"/>
      <c r="BU11" s="15">
        <v>0.14893617021276601</v>
      </c>
      <c r="BV11" s="15">
        <v>0.26819923371647503</v>
      </c>
      <c r="BW11" s="15"/>
      <c r="BX11" s="15">
        <v>0.192660550458716</v>
      </c>
      <c r="BY11" s="15">
        <v>0.27222222222222198</v>
      </c>
    </row>
    <row r="12" spans="2:77" ht="43.5" x14ac:dyDescent="0.35">
      <c r="B12" s="16" t="s">
        <v>147</v>
      </c>
      <c r="C12" s="15">
        <v>0.15920398009950201</v>
      </c>
      <c r="D12" s="15">
        <v>0.2</v>
      </c>
      <c r="E12" s="15">
        <v>0.12775330396475801</v>
      </c>
      <c r="F12" s="15"/>
      <c r="G12" s="15">
        <v>0.1</v>
      </c>
      <c r="H12" s="15">
        <v>0.171686746987952</v>
      </c>
      <c r="I12" s="15"/>
      <c r="J12" s="15">
        <v>0.256198347107438</v>
      </c>
      <c r="K12" s="15">
        <v>0.18918918918918901</v>
      </c>
      <c r="L12" s="15">
        <v>9.6153846153846201E-2</v>
      </c>
      <c r="M12" s="15">
        <v>4.4247787610619503E-2</v>
      </c>
      <c r="N12" s="15"/>
      <c r="O12" s="15">
        <v>0.27027027027027001</v>
      </c>
      <c r="P12" s="15">
        <v>0.14285714285714299</v>
      </c>
      <c r="Q12" s="15">
        <v>0.17857142857142899</v>
      </c>
      <c r="R12" s="15">
        <v>0.155555555555556</v>
      </c>
      <c r="S12" s="15">
        <v>5.2631578947368397E-2</v>
      </c>
      <c r="T12" s="15">
        <v>0.12121212121212099</v>
      </c>
      <c r="U12" s="15">
        <v>0.19512195121951201</v>
      </c>
      <c r="V12" s="15">
        <v>0.125</v>
      </c>
      <c r="W12" s="15">
        <v>0.14893617021276601</v>
      </c>
      <c r="X12" s="15">
        <v>0.186046511627907</v>
      </c>
      <c r="Y12" s="15">
        <v>0.11764705882352899</v>
      </c>
      <c r="Z12" s="15">
        <v>0</v>
      </c>
      <c r="AA12" s="15"/>
      <c r="AB12" s="15">
        <v>8.1632653061224497E-2</v>
      </c>
      <c r="AC12" s="15">
        <v>0.204918032786885</v>
      </c>
      <c r="AD12" s="15">
        <v>0.214285714285714</v>
      </c>
      <c r="AE12" s="15">
        <v>0.22916666666666699</v>
      </c>
      <c r="AF12" s="15"/>
      <c r="AG12" s="15">
        <v>0.13114754098360701</v>
      </c>
      <c r="AH12" s="15">
        <v>0.18627450980392199</v>
      </c>
      <c r="AI12" s="15">
        <v>0.31707317073170699</v>
      </c>
      <c r="AJ12" s="15">
        <v>0</v>
      </c>
      <c r="AK12" s="15"/>
      <c r="AL12" s="15">
        <v>0.155</v>
      </c>
      <c r="AM12" s="15">
        <v>0.18300653594771199</v>
      </c>
      <c r="AN12" s="15">
        <v>0.11363636363636399</v>
      </c>
      <c r="AO12" s="15"/>
      <c r="AP12" s="15">
        <v>0.201086956521739</v>
      </c>
      <c r="AQ12" s="15">
        <v>9.0909090909090898E-2</v>
      </c>
      <c r="AR12" s="15">
        <v>0.34482758620689702</v>
      </c>
      <c r="AS12" s="15">
        <v>0.16666666666666699</v>
      </c>
      <c r="AT12" s="15">
        <v>0.11111111111111099</v>
      </c>
      <c r="AU12" s="15"/>
      <c r="AV12" s="15">
        <v>0</v>
      </c>
      <c r="AW12" s="15">
        <v>0.125</v>
      </c>
      <c r="AX12" s="15">
        <v>0.125</v>
      </c>
      <c r="AY12" s="15" t="s">
        <v>132</v>
      </c>
      <c r="AZ12" s="15">
        <v>7.69230769230769E-2</v>
      </c>
      <c r="BA12" s="15">
        <v>1.9607843137254902E-2</v>
      </c>
      <c r="BB12" s="15">
        <v>0</v>
      </c>
      <c r="BC12" s="15"/>
      <c r="BD12" s="15">
        <v>0.20769230769230801</v>
      </c>
      <c r="BE12" s="15">
        <v>0.115384615384615</v>
      </c>
      <c r="BF12" s="15">
        <v>7.69230769230769E-2</v>
      </c>
      <c r="BG12" s="15">
        <v>0</v>
      </c>
      <c r="BH12" s="15">
        <v>9.5238095238095205E-2</v>
      </c>
      <c r="BI12" s="15">
        <v>0</v>
      </c>
      <c r="BJ12" s="15"/>
      <c r="BK12" s="15">
        <v>0.19607843137254899</v>
      </c>
      <c r="BL12" s="15">
        <v>0.18548387096774199</v>
      </c>
      <c r="BM12" s="15">
        <v>9.7560975609756101E-2</v>
      </c>
      <c r="BN12" s="15">
        <v>0.115789473684211</v>
      </c>
      <c r="BO12" s="15">
        <v>0.13793103448275901</v>
      </c>
      <c r="BP12" s="15">
        <v>0.25</v>
      </c>
      <c r="BQ12" s="15"/>
      <c r="BR12" s="15">
        <v>0.15129151291512899</v>
      </c>
      <c r="BS12" s="15">
        <v>0.17557251908396901</v>
      </c>
      <c r="BT12" s="15"/>
      <c r="BU12" s="15">
        <v>0.12765957446808501</v>
      </c>
      <c r="BV12" s="15">
        <v>0.176245210727969</v>
      </c>
      <c r="BW12" s="15"/>
      <c r="BX12" s="15">
        <v>0.12844036697247699</v>
      </c>
      <c r="BY12" s="15">
        <v>0.2</v>
      </c>
    </row>
    <row r="13" spans="2:77" ht="43.5" x14ac:dyDescent="0.35">
      <c r="B13" s="16" t="s">
        <v>148</v>
      </c>
      <c r="C13" s="15">
        <v>0.14179104477611901</v>
      </c>
      <c r="D13" s="15">
        <v>0.17142857142857101</v>
      </c>
      <c r="E13" s="15">
        <v>0.11894273127753301</v>
      </c>
      <c r="F13" s="15"/>
      <c r="G13" s="15">
        <v>4.2857142857142899E-2</v>
      </c>
      <c r="H13" s="15">
        <v>0.16265060240963899</v>
      </c>
      <c r="I13" s="15"/>
      <c r="J13" s="15">
        <v>0.173553719008264</v>
      </c>
      <c r="K13" s="15">
        <v>0.18018018018018001</v>
      </c>
      <c r="L13" s="15">
        <v>0.115384615384615</v>
      </c>
      <c r="M13" s="15">
        <v>7.0796460176991094E-2</v>
      </c>
      <c r="N13" s="15"/>
      <c r="O13" s="15">
        <v>0.27027027027027001</v>
      </c>
      <c r="P13" s="15">
        <v>0.126984126984127</v>
      </c>
      <c r="Q13" s="15">
        <v>0.14285714285714299</v>
      </c>
      <c r="R13" s="15">
        <v>0.11111111111111099</v>
      </c>
      <c r="S13" s="15">
        <v>0.21052631578947401</v>
      </c>
      <c r="T13" s="15">
        <v>3.03030303030303E-2</v>
      </c>
      <c r="U13" s="15">
        <v>0.17073170731707299</v>
      </c>
      <c r="V13" s="15">
        <v>0.25</v>
      </c>
      <c r="W13" s="15">
        <v>0.14893617021276601</v>
      </c>
      <c r="X13" s="15">
        <v>0.116279069767442</v>
      </c>
      <c r="Y13" s="15">
        <v>0</v>
      </c>
      <c r="Z13" s="15">
        <v>0</v>
      </c>
      <c r="AA13" s="15"/>
      <c r="AB13" s="15">
        <v>0.108843537414966</v>
      </c>
      <c r="AC13" s="15">
        <v>0.14754098360655701</v>
      </c>
      <c r="AD13" s="15">
        <v>8.9285714285714302E-2</v>
      </c>
      <c r="AE13" s="15">
        <v>0.22916666666666699</v>
      </c>
      <c r="AF13" s="15"/>
      <c r="AG13" s="15">
        <v>0.13114754098360701</v>
      </c>
      <c r="AH13" s="15">
        <v>0.15686274509803899</v>
      </c>
      <c r="AI13" s="15">
        <v>0.17073170731707299</v>
      </c>
      <c r="AJ13" s="15">
        <v>0.5</v>
      </c>
      <c r="AK13" s="15"/>
      <c r="AL13" s="15">
        <v>0.13500000000000001</v>
      </c>
      <c r="AM13" s="15">
        <v>0.18300653594771199</v>
      </c>
      <c r="AN13" s="15">
        <v>2.27272727272727E-2</v>
      </c>
      <c r="AO13" s="15"/>
      <c r="AP13" s="15">
        <v>0.17934782608695701</v>
      </c>
      <c r="AQ13" s="15">
        <v>0.11363636363636399</v>
      </c>
      <c r="AR13" s="15">
        <v>0.20689655172413801</v>
      </c>
      <c r="AS13" s="15">
        <v>0.33333333333333298</v>
      </c>
      <c r="AT13" s="15">
        <v>4.4444444444444398E-2</v>
      </c>
      <c r="AU13" s="15"/>
      <c r="AV13" s="15">
        <v>0</v>
      </c>
      <c r="AW13" s="15">
        <v>0</v>
      </c>
      <c r="AX13" s="15">
        <v>0</v>
      </c>
      <c r="AY13" s="15" t="s">
        <v>132</v>
      </c>
      <c r="AZ13" s="15">
        <v>0.17948717948717899</v>
      </c>
      <c r="BA13" s="15">
        <v>1.9607843137254902E-2</v>
      </c>
      <c r="BB13" s="15">
        <v>6.6666666666666693E-2</v>
      </c>
      <c r="BC13" s="15"/>
      <c r="BD13" s="15">
        <v>0.16923076923076899</v>
      </c>
      <c r="BE13" s="15">
        <v>0.115384615384615</v>
      </c>
      <c r="BF13" s="15">
        <v>7.69230769230769E-2</v>
      </c>
      <c r="BG13" s="15">
        <v>8.1081081081081099E-2</v>
      </c>
      <c r="BH13" s="15">
        <v>9.5238095238095205E-2</v>
      </c>
      <c r="BI13" s="15">
        <v>0</v>
      </c>
      <c r="BJ13" s="15"/>
      <c r="BK13" s="15">
        <v>0.17647058823529399</v>
      </c>
      <c r="BL13" s="15">
        <v>0.13709677419354799</v>
      </c>
      <c r="BM13" s="15">
        <v>7.3170731707317097E-2</v>
      </c>
      <c r="BN13" s="15">
        <v>0.157894736842105</v>
      </c>
      <c r="BO13" s="15">
        <v>0.13793103448275901</v>
      </c>
      <c r="BP13" s="15">
        <v>0.15625</v>
      </c>
      <c r="BQ13" s="15"/>
      <c r="BR13" s="15">
        <v>0.12915129151291499</v>
      </c>
      <c r="BS13" s="15">
        <v>0.16793893129771001</v>
      </c>
      <c r="BT13" s="15"/>
      <c r="BU13" s="15">
        <v>0.10638297872340401</v>
      </c>
      <c r="BV13" s="15">
        <v>0.160919540229885</v>
      </c>
      <c r="BW13" s="15"/>
      <c r="BX13" s="15">
        <v>0.11467889908256899</v>
      </c>
      <c r="BY13" s="15">
        <v>0.17777777777777801</v>
      </c>
    </row>
    <row r="14" spans="2:77" ht="29" x14ac:dyDescent="0.35">
      <c r="B14" s="16" t="s">
        <v>149</v>
      </c>
      <c r="C14" s="15">
        <v>0.12935323383084599</v>
      </c>
      <c r="D14" s="15">
        <v>0.114285714285714</v>
      </c>
      <c r="E14" s="15">
        <v>0.140969162995595</v>
      </c>
      <c r="F14" s="15"/>
      <c r="G14" s="15">
        <v>0.114285714285714</v>
      </c>
      <c r="H14" s="15">
        <v>0.132530120481928</v>
      </c>
      <c r="I14" s="15"/>
      <c r="J14" s="15">
        <v>6.6115702479338803E-2</v>
      </c>
      <c r="K14" s="15">
        <v>0.126126126126126</v>
      </c>
      <c r="L14" s="15">
        <v>0.17307692307692299</v>
      </c>
      <c r="M14" s="15">
        <v>0.17699115044247801</v>
      </c>
      <c r="N14" s="15"/>
      <c r="O14" s="15">
        <v>0.18918918918918901</v>
      </c>
      <c r="P14" s="15">
        <v>7.9365079365079402E-2</v>
      </c>
      <c r="Q14" s="15">
        <v>3.5714285714285698E-2</v>
      </c>
      <c r="R14" s="15">
        <v>0.2</v>
      </c>
      <c r="S14" s="15">
        <v>0.21052631578947401</v>
      </c>
      <c r="T14" s="15">
        <v>0.15151515151515199</v>
      </c>
      <c r="U14" s="15">
        <v>0.146341463414634</v>
      </c>
      <c r="V14" s="15">
        <v>4.1666666666666699E-2</v>
      </c>
      <c r="W14" s="15">
        <v>8.5106382978723402E-2</v>
      </c>
      <c r="X14" s="15">
        <v>0.13953488372093001</v>
      </c>
      <c r="Y14" s="15">
        <v>0.23529411764705899</v>
      </c>
      <c r="Z14" s="15">
        <v>0</v>
      </c>
      <c r="AA14" s="15"/>
      <c r="AB14" s="15">
        <v>0.129251700680272</v>
      </c>
      <c r="AC14" s="15">
        <v>0.16393442622950799</v>
      </c>
      <c r="AD14" s="15">
        <v>5.3571428571428603E-2</v>
      </c>
      <c r="AE14" s="15">
        <v>0.14583333333333301</v>
      </c>
      <c r="AF14" s="15"/>
      <c r="AG14" s="15">
        <v>0.14754098360655701</v>
      </c>
      <c r="AH14" s="15">
        <v>9.8039215686274495E-2</v>
      </c>
      <c r="AI14" s="15">
        <v>0.146341463414634</v>
      </c>
      <c r="AJ14" s="15">
        <v>0</v>
      </c>
      <c r="AK14" s="15"/>
      <c r="AL14" s="15">
        <v>0.13500000000000001</v>
      </c>
      <c r="AM14" s="15">
        <v>0.10457516339869299</v>
      </c>
      <c r="AN14" s="15">
        <v>0.204545454545455</v>
      </c>
      <c r="AO14" s="15"/>
      <c r="AP14" s="15">
        <v>0.141304347826087</v>
      </c>
      <c r="AQ14" s="15">
        <v>0.102272727272727</v>
      </c>
      <c r="AR14" s="15">
        <v>3.4482758620689703E-2</v>
      </c>
      <c r="AS14" s="15">
        <v>0.16666666666666699</v>
      </c>
      <c r="AT14" s="15">
        <v>0.2</v>
      </c>
      <c r="AU14" s="15"/>
      <c r="AV14" s="15">
        <v>0.6</v>
      </c>
      <c r="AW14" s="15">
        <v>0</v>
      </c>
      <c r="AX14" s="15">
        <v>0</v>
      </c>
      <c r="AY14" s="15" t="s">
        <v>132</v>
      </c>
      <c r="AZ14" s="15">
        <v>5.1282051282051301E-2</v>
      </c>
      <c r="BA14" s="15">
        <v>0.23529411764705899</v>
      </c>
      <c r="BB14" s="15">
        <v>0</v>
      </c>
      <c r="BC14" s="15"/>
      <c r="BD14" s="15">
        <v>0.115384615384615</v>
      </c>
      <c r="BE14" s="15">
        <v>9.6153846153846201E-2</v>
      </c>
      <c r="BF14" s="15">
        <v>0.115384615384615</v>
      </c>
      <c r="BG14" s="15">
        <v>0.27027027027027001</v>
      </c>
      <c r="BH14" s="15">
        <v>9.5238095238095205E-2</v>
      </c>
      <c r="BI14" s="15">
        <v>0.5</v>
      </c>
      <c r="BJ14" s="15"/>
      <c r="BK14" s="15">
        <v>0.19607843137254899</v>
      </c>
      <c r="BL14" s="15">
        <v>0.12903225806451599</v>
      </c>
      <c r="BM14" s="15">
        <v>9.7560975609756101E-2</v>
      </c>
      <c r="BN14" s="15">
        <v>0.115789473684211</v>
      </c>
      <c r="BO14" s="15">
        <v>8.6206896551724102E-2</v>
      </c>
      <c r="BP14" s="15">
        <v>0.1875</v>
      </c>
      <c r="BQ14" s="15"/>
      <c r="BR14" s="15">
        <v>0.14022140221402199</v>
      </c>
      <c r="BS14" s="15">
        <v>0.106870229007634</v>
      </c>
      <c r="BT14" s="15"/>
      <c r="BU14" s="15">
        <v>0.170212765957447</v>
      </c>
      <c r="BV14" s="15">
        <v>0.10727969348659</v>
      </c>
      <c r="BW14" s="15"/>
      <c r="BX14" s="15">
        <v>0.16972477064220201</v>
      </c>
      <c r="BY14" s="15">
        <v>7.2222222222222202E-2</v>
      </c>
    </row>
    <row r="15" spans="2:77" ht="29" x14ac:dyDescent="0.35">
      <c r="B15" s="16" t="s">
        <v>150</v>
      </c>
      <c r="C15" s="15">
        <v>4.2288557213930399E-2</v>
      </c>
      <c r="D15" s="15">
        <v>5.7142857142857099E-2</v>
      </c>
      <c r="E15" s="15">
        <v>3.0837004405286299E-2</v>
      </c>
      <c r="F15" s="15"/>
      <c r="G15" s="15">
        <v>4.2857142857142899E-2</v>
      </c>
      <c r="H15" s="15">
        <v>4.2168674698795199E-2</v>
      </c>
      <c r="I15" s="15"/>
      <c r="J15" s="15">
        <v>8.2644628099173598E-2</v>
      </c>
      <c r="K15" s="15">
        <v>4.5045045045045001E-2</v>
      </c>
      <c r="L15" s="15">
        <v>3.8461538461538498E-2</v>
      </c>
      <c r="M15" s="15">
        <v>0</v>
      </c>
      <c r="N15" s="15"/>
      <c r="O15" s="15">
        <v>8.1081081081081099E-2</v>
      </c>
      <c r="P15" s="15">
        <v>0</v>
      </c>
      <c r="Q15" s="15">
        <v>0.107142857142857</v>
      </c>
      <c r="R15" s="15">
        <v>2.2222222222222199E-2</v>
      </c>
      <c r="S15" s="15">
        <v>0</v>
      </c>
      <c r="T15" s="15">
        <v>3.03030303030303E-2</v>
      </c>
      <c r="U15" s="15">
        <v>0.12195121951219499</v>
      </c>
      <c r="V15" s="15">
        <v>8.3333333333333301E-2</v>
      </c>
      <c r="W15" s="15">
        <v>4.2553191489361701E-2</v>
      </c>
      <c r="X15" s="15">
        <v>0</v>
      </c>
      <c r="Y15" s="15">
        <v>0</v>
      </c>
      <c r="Z15" s="15">
        <v>0</v>
      </c>
      <c r="AA15" s="15"/>
      <c r="AB15" s="15">
        <v>1.3605442176870699E-2</v>
      </c>
      <c r="AC15" s="15">
        <v>6.5573770491803296E-2</v>
      </c>
      <c r="AD15" s="15">
        <v>5.3571428571428603E-2</v>
      </c>
      <c r="AE15" s="15">
        <v>8.3333333333333301E-2</v>
      </c>
      <c r="AF15" s="15"/>
      <c r="AG15" s="15">
        <v>4.5081967213114797E-2</v>
      </c>
      <c r="AH15" s="15">
        <v>1.9607843137254902E-2</v>
      </c>
      <c r="AI15" s="15">
        <v>9.7560975609756101E-2</v>
      </c>
      <c r="AJ15" s="15">
        <v>0</v>
      </c>
      <c r="AK15" s="15"/>
      <c r="AL15" s="15">
        <v>4.4999999999999998E-2</v>
      </c>
      <c r="AM15" s="15">
        <v>3.2679738562091498E-2</v>
      </c>
      <c r="AN15" s="15">
        <v>6.8181818181818205E-2</v>
      </c>
      <c r="AO15" s="15"/>
      <c r="AP15" s="15">
        <v>5.9782608695652197E-2</v>
      </c>
      <c r="AQ15" s="15">
        <v>4.5454545454545497E-2</v>
      </c>
      <c r="AR15" s="15">
        <v>3.4482758620689703E-2</v>
      </c>
      <c r="AS15" s="15">
        <v>0</v>
      </c>
      <c r="AT15" s="15">
        <v>2.2222222222222199E-2</v>
      </c>
      <c r="AU15" s="15"/>
      <c r="AV15" s="15">
        <v>0</v>
      </c>
      <c r="AW15" s="15">
        <v>0.125</v>
      </c>
      <c r="AX15" s="15">
        <v>0.125</v>
      </c>
      <c r="AY15" s="15" t="s">
        <v>132</v>
      </c>
      <c r="AZ15" s="15">
        <v>2.5641025641025599E-2</v>
      </c>
      <c r="BA15" s="15">
        <v>0</v>
      </c>
      <c r="BB15" s="15">
        <v>0</v>
      </c>
      <c r="BC15" s="15"/>
      <c r="BD15" s="15">
        <v>5.7692307692307702E-2</v>
      </c>
      <c r="BE15" s="15">
        <v>0</v>
      </c>
      <c r="BF15" s="15">
        <v>7.69230769230769E-2</v>
      </c>
      <c r="BG15" s="15">
        <v>0</v>
      </c>
      <c r="BH15" s="15">
        <v>0</v>
      </c>
      <c r="BI15" s="15">
        <v>0</v>
      </c>
      <c r="BJ15" s="15"/>
      <c r="BK15" s="15">
        <v>7.8431372549019607E-2</v>
      </c>
      <c r="BL15" s="15">
        <v>3.2258064516128997E-2</v>
      </c>
      <c r="BM15" s="15">
        <v>2.4390243902439001E-2</v>
      </c>
      <c r="BN15" s="15">
        <v>4.2105263157894701E-2</v>
      </c>
      <c r="BO15" s="15">
        <v>3.4482758620689703E-2</v>
      </c>
      <c r="BP15" s="15">
        <v>6.25E-2</v>
      </c>
      <c r="BQ15" s="15"/>
      <c r="BR15" s="15">
        <v>4.4280442804428E-2</v>
      </c>
      <c r="BS15" s="15">
        <v>3.8167938931297697E-2</v>
      </c>
      <c r="BT15" s="15"/>
      <c r="BU15" s="15">
        <v>4.2553191489361701E-2</v>
      </c>
      <c r="BV15" s="15">
        <v>4.2145593869731802E-2</v>
      </c>
      <c r="BW15" s="15"/>
      <c r="BX15" s="15">
        <v>3.6697247706422E-2</v>
      </c>
      <c r="BY15" s="15">
        <v>0.05</v>
      </c>
    </row>
    <row r="16" spans="2:77" ht="29" x14ac:dyDescent="0.35">
      <c r="B16" s="16" t="s">
        <v>151</v>
      </c>
      <c r="C16" s="15">
        <v>4.2288557213930399E-2</v>
      </c>
      <c r="D16" s="15">
        <v>5.7142857142857099E-2</v>
      </c>
      <c r="E16" s="15">
        <v>3.0837004405286299E-2</v>
      </c>
      <c r="F16" s="15"/>
      <c r="G16" s="15">
        <v>4.2857142857142899E-2</v>
      </c>
      <c r="H16" s="15">
        <v>4.2168674698795199E-2</v>
      </c>
      <c r="I16" s="15"/>
      <c r="J16" s="15">
        <v>6.6115702479338803E-2</v>
      </c>
      <c r="K16" s="15">
        <v>4.5045045045045001E-2</v>
      </c>
      <c r="L16" s="15">
        <v>1.9230769230769201E-2</v>
      </c>
      <c r="M16" s="15">
        <v>2.6548672566371698E-2</v>
      </c>
      <c r="N16" s="15"/>
      <c r="O16" s="15">
        <v>2.7027027027027001E-2</v>
      </c>
      <c r="P16" s="15">
        <v>3.1746031746031703E-2</v>
      </c>
      <c r="Q16" s="15">
        <v>0</v>
      </c>
      <c r="R16" s="15">
        <v>2.2222222222222199E-2</v>
      </c>
      <c r="S16" s="15">
        <v>0.157894736842105</v>
      </c>
      <c r="T16" s="15">
        <v>9.0909090909090898E-2</v>
      </c>
      <c r="U16" s="15">
        <v>2.4390243902439001E-2</v>
      </c>
      <c r="V16" s="15">
        <v>4.1666666666666699E-2</v>
      </c>
      <c r="W16" s="15">
        <v>0</v>
      </c>
      <c r="X16" s="15">
        <v>2.32558139534884E-2</v>
      </c>
      <c r="Y16" s="15">
        <v>0.23529411764705899</v>
      </c>
      <c r="Z16" s="15">
        <v>0</v>
      </c>
      <c r="AA16" s="15"/>
      <c r="AB16" s="15">
        <v>3.4013605442176902E-2</v>
      </c>
      <c r="AC16" s="15">
        <v>5.7377049180327898E-2</v>
      </c>
      <c r="AD16" s="15">
        <v>3.5714285714285698E-2</v>
      </c>
      <c r="AE16" s="15">
        <v>4.1666666666666699E-2</v>
      </c>
      <c r="AF16" s="15"/>
      <c r="AG16" s="15">
        <v>5.3278688524590202E-2</v>
      </c>
      <c r="AH16" s="15">
        <v>9.8039215686274508E-3</v>
      </c>
      <c r="AI16" s="15">
        <v>7.3170731707317097E-2</v>
      </c>
      <c r="AJ16" s="15">
        <v>0</v>
      </c>
      <c r="AK16" s="15"/>
      <c r="AL16" s="15">
        <v>0.06</v>
      </c>
      <c r="AM16" s="15">
        <v>2.61437908496732E-2</v>
      </c>
      <c r="AN16" s="15">
        <v>2.27272727272727E-2</v>
      </c>
      <c r="AO16" s="15"/>
      <c r="AP16" s="15">
        <v>6.5217391304347797E-2</v>
      </c>
      <c r="AQ16" s="15">
        <v>3.4090909090909102E-2</v>
      </c>
      <c r="AR16" s="15">
        <v>0</v>
      </c>
      <c r="AS16" s="15">
        <v>0</v>
      </c>
      <c r="AT16" s="15">
        <v>2.2222222222222199E-2</v>
      </c>
      <c r="AU16" s="15"/>
      <c r="AV16" s="15">
        <v>0.2</v>
      </c>
      <c r="AW16" s="15">
        <v>0.375</v>
      </c>
      <c r="AX16" s="15">
        <v>0.375</v>
      </c>
      <c r="AY16" s="15" t="s">
        <v>132</v>
      </c>
      <c r="AZ16" s="15">
        <v>0</v>
      </c>
      <c r="BA16" s="15">
        <v>1.9607843137254902E-2</v>
      </c>
      <c r="BB16" s="15">
        <v>6.6666666666666693E-2</v>
      </c>
      <c r="BC16" s="15"/>
      <c r="BD16" s="15">
        <v>0.05</v>
      </c>
      <c r="BE16" s="15">
        <v>3.8461538461538498E-2</v>
      </c>
      <c r="BF16" s="15">
        <v>0</v>
      </c>
      <c r="BG16" s="15">
        <v>2.7027027027027001E-2</v>
      </c>
      <c r="BH16" s="15">
        <v>0</v>
      </c>
      <c r="BI16" s="15">
        <v>0.25</v>
      </c>
      <c r="BJ16" s="15"/>
      <c r="BK16" s="15">
        <v>0</v>
      </c>
      <c r="BL16" s="15">
        <v>6.4516129032258104E-2</v>
      </c>
      <c r="BM16" s="15">
        <v>2.4390243902439001E-2</v>
      </c>
      <c r="BN16" s="15">
        <v>2.1052631578947399E-2</v>
      </c>
      <c r="BO16" s="15">
        <v>8.6206896551724102E-2</v>
      </c>
      <c r="BP16" s="15">
        <v>3.125E-2</v>
      </c>
      <c r="BQ16" s="15"/>
      <c r="BR16" s="15">
        <v>4.7970479704797099E-2</v>
      </c>
      <c r="BS16" s="15">
        <v>3.0534351145038201E-2</v>
      </c>
      <c r="BT16" s="15"/>
      <c r="BU16" s="15">
        <v>6.3829787234042507E-2</v>
      </c>
      <c r="BV16" s="15">
        <v>3.0651340996168602E-2</v>
      </c>
      <c r="BW16" s="15"/>
      <c r="BX16" s="15">
        <v>3.6697247706422E-2</v>
      </c>
      <c r="BY16" s="15">
        <v>0.05</v>
      </c>
    </row>
    <row r="17" spans="2:77" ht="58" x14ac:dyDescent="0.35">
      <c r="B17" s="16" t="s">
        <v>152</v>
      </c>
      <c r="C17" s="15">
        <v>2.7363184079602001E-2</v>
      </c>
      <c r="D17" s="15">
        <v>1.7142857142857099E-2</v>
      </c>
      <c r="E17" s="15">
        <v>3.5242290748898703E-2</v>
      </c>
      <c r="F17" s="15"/>
      <c r="G17" s="15">
        <v>4.2857142857142899E-2</v>
      </c>
      <c r="H17" s="15">
        <v>2.40963855421687E-2</v>
      </c>
      <c r="I17" s="15"/>
      <c r="J17" s="15">
        <v>3.3057851239669402E-2</v>
      </c>
      <c r="K17" s="15">
        <v>2.7027027027027001E-2</v>
      </c>
      <c r="L17" s="15">
        <v>1.9230769230769201E-2</v>
      </c>
      <c r="M17" s="15">
        <v>2.6548672566371698E-2</v>
      </c>
      <c r="N17" s="15"/>
      <c r="O17" s="15">
        <v>8.1081081081081099E-2</v>
      </c>
      <c r="P17" s="15">
        <v>4.7619047619047603E-2</v>
      </c>
      <c r="Q17" s="15">
        <v>0</v>
      </c>
      <c r="R17" s="15">
        <v>2.2222222222222199E-2</v>
      </c>
      <c r="S17" s="15">
        <v>0</v>
      </c>
      <c r="T17" s="15">
        <v>0</v>
      </c>
      <c r="U17" s="15">
        <v>2.4390243902439001E-2</v>
      </c>
      <c r="V17" s="15">
        <v>0</v>
      </c>
      <c r="W17" s="15">
        <v>0</v>
      </c>
      <c r="X17" s="15">
        <v>2.32558139534884E-2</v>
      </c>
      <c r="Y17" s="15">
        <v>0.11764705882352899</v>
      </c>
      <c r="Z17" s="15">
        <v>0</v>
      </c>
      <c r="AA17" s="15"/>
      <c r="AB17" s="15">
        <v>2.04081632653061E-2</v>
      </c>
      <c r="AC17" s="15">
        <v>4.0983606557376998E-2</v>
      </c>
      <c r="AD17" s="15">
        <v>0</v>
      </c>
      <c r="AE17" s="15">
        <v>6.25E-2</v>
      </c>
      <c r="AF17" s="15"/>
      <c r="AG17" s="15">
        <v>1.63934426229508E-2</v>
      </c>
      <c r="AH17" s="15">
        <v>2.9411764705882401E-2</v>
      </c>
      <c r="AI17" s="15">
        <v>7.3170731707317097E-2</v>
      </c>
      <c r="AJ17" s="15">
        <v>0</v>
      </c>
      <c r="AK17" s="15"/>
      <c r="AL17" s="15">
        <v>2.5000000000000001E-2</v>
      </c>
      <c r="AM17" s="15">
        <v>2.61437908496732E-2</v>
      </c>
      <c r="AN17" s="15">
        <v>4.5454545454545497E-2</v>
      </c>
      <c r="AO17" s="15"/>
      <c r="AP17" s="15">
        <v>2.1739130434782601E-2</v>
      </c>
      <c r="AQ17" s="15">
        <v>2.27272727272727E-2</v>
      </c>
      <c r="AR17" s="15">
        <v>3.4482758620689703E-2</v>
      </c>
      <c r="AS17" s="15">
        <v>0.16666666666666699</v>
      </c>
      <c r="AT17" s="15">
        <v>4.4444444444444398E-2</v>
      </c>
      <c r="AU17" s="15"/>
      <c r="AV17" s="15">
        <v>0</v>
      </c>
      <c r="AW17" s="15">
        <v>0</v>
      </c>
      <c r="AX17" s="15">
        <v>0</v>
      </c>
      <c r="AY17" s="15" t="s">
        <v>132</v>
      </c>
      <c r="AZ17" s="15">
        <v>2.5641025641025599E-2</v>
      </c>
      <c r="BA17" s="15">
        <v>3.9215686274509803E-2</v>
      </c>
      <c r="BB17" s="15">
        <v>0</v>
      </c>
      <c r="BC17" s="15"/>
      <c r="BD17" s="15">
        <v>1.5384615384615399E-2</v>
      </c>
      <c r="BE17" s="15">
        <v>5.7692307692307702E-2</v>
      </c>
      <c r="BF17" s="15">
        <v>3.8461538461538498E-2</v>
      </c>
      <c r="BG17" s="15">
        <v>5.4054054054054099E-2</v>
      </c>
      <c r="BH17" s="15">
        <v>4.7619047619047603E-2</v>
      </c>
      <c r="BI17" s="15">
        <v>0</v>
      </c>
      <c r="BJ17" s="15"/>
      <c r="BK17" s="15">
        <v>5.8823529411764698E-2</v>
      </c>
      <c r="BL17" s="15">
        <v>3.2258064516128997E-2</v>
      </c>
      <c r="BM17" s="15">
        <v>0</v>
      </c>
      <c r="BN17" s="15">
        <v>2.1052631578947399E-2</v>
      </c>
      <c r="BO17" s="15">
        <v>1.72413793103448E-2</v>
      </c>
      <c r="BP17" s="15">
        <v>3.125E-2</v>
      </c>
      <c r="BQ17" s="15"/>
      <c r="BR17" s="15">
        <v>1.8450184501845001E-2</v>
      </c>
      <c r="BS17" s="15">
        <v>4.58015267175573E-2</v>
      </c>
      <c r="BT17" s="15"/>
      <c r="BU17" s="15">
        <v>1.41843971631206E-2</v>
      </c>
      <c r="BV17" s="15">
        <v>3.4482758620689703E-2</v>
      </c>
      <c r="BW17" s="15"/>
      <c r="BX17" s="15">
        <v>3.2110091743119303E-2</v>
      </c>
      <c r="BY17" s="15">
        <v>2.2222222222222199E-2</v>
      </c>
    </row>
    <row r="18" spans="2:77" ht="43.5" x14ac:dyDescent="0.35">
      <c r="B18" s="16" t="s">
        <v>153</v>
      </c>
      <c r="C18" s="15">
        <v>1.49253731343284E-2</v>
      </c>
      <c r="D18" s="15">
        <v>2.8571428571428598E-2</v>
      </c>
      <c r="E18" s="15">
        <v>4.4052863436123404E-3</v>
      </c>
      <c r="F18" s="15"/>
      <c r="G18" s="15">
        <v>0</v>
      </c>
      <c r="H18" s="15">
        <v>1.8072289156626498E-2</v>
      </c>
      <c r="I18" s="15"/>
      <c r="J18" s="15">
        <v>3.3057851239669402E-2</v>
      </c>
      <c r="K18" s="15">
        <v>9.0090090090090107E-3</v>
      </c>
      <c r="L18" s="15">
        <v>0</v>
      </c>
      <c r="M18" s="15">
        <v>8.8495575221238902E-3</v>
      </c>
      <c r="N18" s="15"/>
      <c r="O18" s="15">
        <v>0</v>
      </c>
      <c r="P18" s="15">
        <v>1.58730158730159E-2</v>
      </c>
      <c r="Q18" s="15">
        <v>0</v>
      </c>
      <c r="R18" s="15">
        <v>2.2222222222222199E-2</v>
      </c>
      <c r="S18" s="15">
        <v>5.2631578947368397E-2</v>
      </c>
      <c r="T18" s="15">
        <v>0</v>
      </c>
      <c r="U18" s="15">
        <v>2.4390243902439001E-2</v>
      </c>
      <c r="V18" s="15">
        <v>0</v>
      </c>
      <c r="W18" s="15">
        <v>2.1276595744680899E-2</v>
      </c>
      <c r="X18" s="15">
        <v>2.32558139534884E-2</v>
      </c>
      <c r="Y18" s="15">
        <v>0</v>
      </c>
      <c r="Z18" s="15">
        <v>0</v>
      </c>
      <c r="AA18" s="15"/>
      <c r="AB18" s="15">
        <v>1.3605442176870699E-2</v>
      </c>
      <c r="AC18" s="15">
        <v>1.63934426229508E-2</v>
      </c>
      <c r="AD18" s="15">
        <v>0</v>
      </c>
      <c r="AE18" s="15">
        <v>0</v>
      </c>
      <c r="AF18" s="15"/>
      <c r="AG18" s="15">
        <v>1.63934426229508E-2</v>
      </c>
      <c r="AH18" s="15">
        <v>1.9607843137254902E-2</v>
      </c>
      <c r="AI18" s="15">
        <v>0</v>
      </c>
      <c r="AJ18" s="15">
        <v>0</v>
      </c>
      <c r="AK18" s="15"/>
      <c r="AL18" s="15">
        <v>2.5000000000000001E-2</v>
      </c>
      <c r="AM18" s="15">
        <v>6.5359477124183E-3</v>
      </c>
      <c r="AN18" s="15">
        <v>0</v>
      </c>
      <c r="AO18" s="15"/>
      <c r="AP18" s="15">
        <v>2.1739130434782601E-2</v>
      </c>
      <c r="AQ18" s="15">
        <v>0</v>
      </c>
      <c r="AR18" s="15">
        <v>0</v>
      </c>
      <c r="AS18" s="15">
        <v>0</v>
      </c>
      <c r="AT18" s="15">
        <v>2.2222222222222199E-2</v>
      </c>
      <c r="AU18" s="15"/>
      <c r="AV18" s="15">
        <v>0</v>
      </c>
      <c r="AW18" s="15">
        <v>0.125</v>
      </c>
      <c r="AX18" s="15">
        <v>0.125</v>
      </c>
      <c r="AY18" s="15" t="s">
        <v>132</v>
      </c>
      <c r="AZ18" s="15">
        <v>0</v>
      </c>
      <c r="BA18" s="15">
        <v>0</v>
      </c>
      <c r="BB18" s="15">
        <v>0</v>
      </c>
      <c r="BC18" s="15"/>
      <c r="BD18" s="15">
        <v>1.5384615384615399E-2</v>
      </c>
      <c r="BE18" s="15">
        <v>3.8461538461538498E-2</v>
      </c>
      <c r="BF18" s="15">
        <v>0</v>
      </c>
      <c r="BG18" s="15">
        <v>0</v>
      </c>
      <c r="BH18" s="15">
        <v>0</v>
      </c>
      <c r="BI18" s="15">
        <v>0</v>
      </c>
      <c r="BJ18" s="15"/>
      <c r="BK18" s="15">
        <v>0</v>
      </c>
      <c r="BL18" s="15">
        <v>8.0645161290322596E-3</v>
      </c>
      <c r="BM18" s="15">
        <v>0</v>
      </c>
      <c r="BN18" s="15">
        <v>5.2631578947368397E-2</v>
      </c>
      <c r="BO18" s="15">
        <v>0</v>
      </c>
      <c r="BP18" s="15">
        <v>0</v>
      </c>
      <c r="BQ18" s="15"/>
      <c r="BR18" s="15">
        <v>1.1070110701107E-2</v>
      </c>
      <c r="BS18" s="15">
        <v>2.2900763358778602E-2</v>
      </c>
      <c r="BT18" s="15"/>
      <c r="BU18" s="15">
        <v>1.41843971631206E-2</v>
      </c>
      <c r="BV18" s="15">
        <v>1.5325670498084301E-2</v>
      </c>
      <c r="BW18" s="15"/>
      <c r="BX18" s="15">
        <v>1.3761467889908299E-2</v>
      </c>
      <c r="BY18" s="15">
        <v>1.6666666666666701E-2</v>
      </c>
    </row>
    <row r="19" spans="2:77" ht="29" x14ac:dyDescent="0.35">
      <c r="B19" s="16" t="s">
        <v>154</v>
      </c>
      <c r="C19" s="15">
        <v>1.24378109452736E-2</v>
      </c>
      <c r="D19" s="15">
        <v>1.1428571428571401E-2</v>
      </c>
      <c r="E19" s="15">
        <v>1.3215859030837E-2</v>
      </c>
      <c r="F19" s="15"/>
      <c r="G19" s="15">
        <v>2.8571428571428598E-2</v>
      </c>
      <c r="H19" s="15">
        <v>9.0361445783132491E-3</v>
      </c>
      <c r="I19" s="15"/>
      <c r="J19" s="15">
        <v>8.2644628099173608E-3</v>
      </c>
      <c r="K19" s="15">
        <v>1.8018018018018001E-2</v>
      </c>
      <c r="L19" s="15">
        <v>0</v>
      </c>
      <c r="M19" s="15">
        <v>1.7699115044247801E-2</v>
      </c>
      <c r="N19" s="15"/>
      <c r="O19" s="15">
        <v>8.1081081081081099E-2</v>
      </c>
      <c r="P19" s="15">
        <v>1.58730158730159E-2</v>
      </c>
      <c r="Q19" s="15">
        <v>0</v>
      </c>
      <c r="R19" s="15">
        <v>0</v>
      </c>
      <c r="S19" s="15">
        <v>5.2631578947368397E-2</v>
      </c>
      <c r="T19" s="15">
        <v>0</v>
      </c>
      <c r="U19" s="15">
        <v>0</v>
      </c>
      <c r="V19" s="15">
        <v>0</v>
      </c>
      <c r="W19" s="15">
        <v>0</v>
      </c>
      <c r="X19" s="15">
        <v>0</v>
      </c>
      <c r="Y19" s="15">
        <v>0</v>
      </c>
      <c r="Z19" s="15">
        <v>0</v>
      </c>
      <c r="AA19" s="15"/>
      <c r="AB19" s="15">
        <v>1.3605442176870699E-2</v>
      </c>
      <c r="AC19" s="15">
        <v>2.4590163934426201E-2</v>
      </c>
      <c r="AD19" s="15">
        <v>0</v>
      </c>
      <c r="AE19" s="15">
        <v>0</v>
      </c>
      <c r="AF19" s="15"/>
      <c r="AG19" s="15">
        <v>4.0983606557377103E-3</v>
      </c>
      <c r="AH19" s="15">
        <v>2.9411764705882401E-2</v>
      </c>
      <c r="AI19" s="15">
        <v>2.4390243902439001E-2</v>
      </c>
      <c r="AJ19" s="15">
        <v>0</v>
      </c>
      <c r="AK19" s="15"/>
      <c r="AL19" s="15">
        <v>0.02</v>
      </c>
      <c r="AM19" s="15">
        <v>0</v>
      </c>
      <c r="AN19" s="15">
        <v>2.27272727272727E-2</v>
      </c>
      <c r="AO19" s="15"/>
      <c r="AP19" s="15">
        <v>1.0869565217391301E-2</v>
      </c>
      <c r="AQ19" s="15">
        <v>1.13636363636364E-2</v>
      </c>
      <c r="AR19" s="15">
        <v>3.4482758620689703E-2</v>
      </c>
      <c r="AS19" s="15">
        <v>0</v>
      </c>
      <c r="AT19" s="15">
        <v>2.2222222222222199E-2</v>
      </c>
      <c r="AU19" s="15"/>
      <c r="AV19" s="15">
        <v>0.2</v>
      </c>
      <c r="AW19" s="15">
        <v>0</v>
      </c>
      <c r="AX19" s="15">
        <v>0</v>
      </c>
      <c r="AY19" s="15" t="s">
        <v>132</v>
      </c>
      <c r="AZ19" s="15">
        <v>2.5641025641025599E-2</v>
      </c>
      <c r="BA19" s="15">
        <v>0</v>
      </c>
      <c r="BB19" s="15">
        <v>0</v>
      </c>
      <c r="BC19" s="15"/>
      <c r="BD19" s="15">
        <v>7.6923076923076901E-3</v>
      </c>
      <c r="BE19" s="15">
        <v>0</v>
      </c>
      <c r="BF19" s="15">
        <v>7.69230769230769E-2</v>
      </c>
      <c r="BG19" s="15">
        <v>0</v>
      </c>
      <c r="BH19" s="15">
        <v>0</v>
      </c>
      <c r="BI19" s="15">
        <v>0.25</v>
      </c>
      <c r="BJ19" s="15"/>
      <c r="BK19" s="15">
        <v>3.9215686274509803E-2</v>
      </c>
      <c r="BL19" s="15">
        <v>8.0645161290322596E-3</v>
      </c>
      <c r="BM19" s="15">
        <v>0</v>
      </c>
      <c r="BN19" s="15">
        <v>1.05263157894737E-2</v>
      </c>
      <c r="BO19" s="15">
        <v>1.72413793103448E-2</v>
      </c>
      <c r="BP19" s="15">
        <v>0</v>
      </c>
      <c r="BQ19" s="15"/>
      <c r="BR19" s="15">
        <v>7.3800738007380098E-3</v>
      </c>
      <c r="BS19" s="15">
        <v>2.2900763358778602E-2</v>
      </c>
      <c r="BT19" s="15"/>
      <c r="BU19" s="15">
        <v>7.09219858156028E-3</v>
      </c>
      <c r="BV19" s="15">
        <v>1.5325670498084301E-2</v>
      </c>
      <c r="BW19" s="15"/>
      <c r="BX19" s="15">
        <v>1.8348623853211E-2</v>
      </c>
      <c r="BY19" s="15">
        <v>5.5555555555555601E-3</v>
      </c>
    </row>
    <row r="20" spans="2:77" x14ac:dyDescent="0.35">
      <c r="B20" s="16" t="s">
        <v>96</v>
      </c>
      <c r="C20" s="15">
        <v>9.9502487562189105E-3</v>
      </c>
      <c r="D20" s="15">
        <v>5.7142857142857099E-3</v>
      </c>
      <c r="E20" s="15">
        <v>1.3215859030837E-2</v>
      </c>
      <c r="F20" s="15"/>
      <c r="G20" s="15">
        <v>1.4285714285714299E-2</v>
      </c>
      <c r="H20" s="15">
        <v>9.0361445783132491E-3</v>
      </c>
      <c r="I20" s="15"/>
      <c r="J20" s="15">
        <v>0</v>
      </c>
      <c r="K20" s="15">
        <v>1.8018018018018001E-2</v>
      </c>
      <c r="L20" s="15">
        <v>1.9230769230769201E-2</v>
      </c>
      <c r="M20" s="15">
        <v>0</v>
      </c>
      <c r="N20" s="15"/>
      <c r="O20" s="15">
        <v>0</v>
      </c>
      <c r="P20" s="15">
        <v>0</v>
      </c>
      <c r="Q20" s="15">
        <v>0</v>
      </c>
      <c r="R20" s="15">
        <v>2.2222222222222199E-2</v>
      </c>
      <c r="S20" s="15">
        <v>0</v>
      </c>
      <c r="T20" s="15">
        <v>3.03030303030303E-2</v>
      </c>
      <c r="U20" s="15">
        <v>2.4390243902439001E-2</v>
      </c>
      <c r="V20" s="15">
        <v>0</v>
      </c>
      <c r="W20" s="15">
        <v>2.1276595744680899E-2</v>
      </c>
      <c r="X20" s="15">
        <v>0</v>
      </c>
      <c r="Y20" s="15">
        <v>0</v>
      </c>
      <c r="Z20" s="15">
        <v>0</v>
      </c>
      <c r="AA20" s="15"/>
      <c r="AB20" s="15">
        <v>1.3605442176870699E-2</v>
      </c>
      <c r="AC20" s="15">
        <v>8.1967213114754103E-3</v>
      </c>
      <c r="AD20" s="15">
        <v>0</v>
      </c>
      <c r="AE20" s="15">
        <v>0</v>
      </c>
      <c r="AF20" s="15"/>
      <c r="AG20" s="15">
        <v>1.2295081967213101E-2</v>
      </c>
      <c r="AH20" s="15">
        <v>9.8039215686274508E-3</v>
      </c>
      <c r="AI20" s="15">
        <v>0</v>
      </c>
      <c r="AJ20" s="15">
        <v>0</v>
      </c>
      <c r="AK20" s="15"/>
      <c r="AL20" s="15">
        <v>0</v>
      </c>
      <c r="AM20" s="15">
        <v>1.9607843137254902E-2</v>
      </c>
      <c r="AN20" s="15">
        <v>2.27272727272727E-2</v>
      </c>
      <c r="AO20" s="15"/>
      <c r="AP20" s="15">
        <v>0</v>
      </c>
      <c r="AQ20" s="15">
        <v>3.4090909090909102E-2</v>
      </c>
      <c r="AR20" s="15">
        <v>0</v>
      </c>
      <c r="AS20" s="15">
        <v>0</v>
      </c>
      <c r="AT20" s="15">
        <v>0</v>
      </c>
      <c r="AU20" s="15"/>
      <c r="AV20" s="15">
        <v>0</v>
      </c>
      <c r="AW20" s="15">
        <v>0</v>
      </c>
      <c r="AX20" s="15">
        <v>0</v>
      </c>
      <c r="AY20" s="15" t="s">
        <v>132</v>
      </c>
      <c r="AZ20" s="15">
        <v>0</v>
      </c>
      <c r="BA20" s="15">
        <v>1.9607843137254902E-2</v>
      </c>
      <c r="BB20" s="15">
        <v>0</v>
      </c>
      <c r="BC20" s="15"/>
      <c r="BD20" s="15">
        <v>1.5384615384615399E-2</v>
      </c>
      <c r="BE20" s="15">
        <v>0</v>
      </c>
      <c r="BF20" s="15">
        <v>0</v>
      </c>
      <c r="BG20" s="15">
        <v>0</v>
      </c>
      <c r="BH20" s="15">
        <v>0</v>
      </c>
      <c r="BI20" s="15">
        <v>0</v>
      </c>
      <c r="BJ20" s="15"/>
      <c r="BK20" s="15">
        <v>0</v>
      </c>
      <c r="BL20" s="15">
        <v>1.6129032258064498E-2</v>
      </c>
      <c r="BM20" s="15">
        <v>0</v>
      </c>
      <c r="BN20" s="15">
        <v>1.05263157894737E-2</v>
      </c>
      <c r="BO20" s="15">
        <v>1.72413793103448E-2</v>
      </c>
      <c r="BP20" s="15">
        <v>0</v>
      </c>
      <c r="BQ20" s="15"/>
      <c r="BR20" s="15">
        <v>7.3800738007380098E-3</v>
      </c>
      <c r="BS20" s="15">
        <v>1.5267175572519101E-2</v>
      </c>
      <c r="BT20" s="15"/>
      <c r="BU20" s="15">
        <v>1.41843971631206E-2</v>
      </c>
      <c r="BV20" s="15">
        <v>7.6628352490421504E-3</v>
      </c>
      <c r="BW20" s="15"/>
      <c r="BX20" s="15">
        <v>1.3761467889908299E-2</v>
      </c>
      <c r="BY20" s="15">
        <v>5.5555555555555601E-3</v>
      </c>
    </row>
    <row r="21" spans="2:77" ht="43.5" x14ac:dyDescent="0.35">
      <c r="B21" s="16" t="s">
        <v>155</v>
      </c>
      <c r="C21" s="15">
        <v>2.4875621890547298E-3</v>
      </c>
      <c r="D21" s="15">
        <v>0</v>
      </c>
      <c r="E21" s="15">
        <v>4.4052863436123404E-3</v>
      </c>
      <c r="F21" s="15"/>
      <c r="G21" s="15">
        <v>1.4285714285714299E-2</v>
      </c>
      <c r="H21" s="15">
        <v>0</v>
      </c>
      <c r="I21" s="15"/>
      <c r="J21" s="15">
        <v>8.2644628099173608E-3</v>
      </c>
      <c r="K21" s="15">
        <v>0</v>
      </c>
      <c r="L21" s="15">
        <v>0</v>
      </c>
      <c r="M21" s="15">
        <v>0</v>
      </c>
      <c r="N21" s="15"/>
      <c r="O21" s="15">
        <v>2.7027027027027001E-2</v>
      </c>
      <c r="P21" s="15">
        <v>0</v>
      </c>
      <c r="Q21" s="15">
        <v>0</v>
      </c>
      <c r="R21" s="15">
        <v>0</v>
      </c>
      <c r="S21" s="15">
        <v>0</v>
      </c>
      <c r="T21" s="15">
        <v>0</v>
      </c>
      <c r="U21" s="15">
        <v>0</v>
      </c>
      <c r="V21" s="15">
        <v>0</v>
      </c>
      <c r="W21" s="15">
        <v>0</v>
      </c>
      <c r="X21" s="15">
        <v>0</v>
      </c>
      <c r="Y21" s="15">
        <v>0</v>
      </c>
      <c r="Z21" s="15">
        <v>0</v>
      </c>
      <c r="AA21" s="15"/>
      <c r="AB21" s="15">
        <v>0</v>
      </c>
      <c r="AC21" s="15">
        <v>8.1967213114754103E-3</v>
      </c>
      <c r="AD21" s="15">
        <v>0</v>
      </c>
      <c r="AE21" s="15">
        <v>0</v>
      </c>
      <c r="AF21" s="15"/>
      <c r="AG21" s="15">
        <v>0</v>
      </c>
      <c r="AH21" s="15">
        <v>0</v>
      </c>
      <c r="AI21" s="15">
        <v>2.4390243902439001E-2</v>
      </c>
      <c r="AJ21" s="15">
        <v>0</v>
      </c>
      <c r="AK21" s="15"/>
      <c r="AL21" s="15">
        <v>5.0000000000000001E-3</v>
      </c>
      <c r="AM21" s="15">
        <v>0</v>
      </c>
      <c r="AN21" s="15">
        <v>0</v>
      </c>
      <c r="AO21" s="15"/>
      <c r="AP21" s="15">
        <v>0</v>
      </c>
      <c r="AQ21" s="15">
        <v>1.13636363636364E-2</v>
      </c>
      <c r="AR21" s="15">
        <v>0</v>
      </c>
      <c r="AS21" s="15">
        <v>0</v>
      </c>
      <c r="AT21" s="15">
        <v>0</v>
      </c>
      <c r="AU21" s="15"/>
      <c r="AV21" s="15">
        <v>0</v>
      </c>
      <c r="AW21" s="15">
        <v>0</v>
      </c>
      <c r="AX21" s="15">
        <v>0</v>
      </c>
      <c r="AY21" s="15" t="s">
        <v>132</v>
      </c>
      <c r="AZ21" s="15">
        <v>0</v>
      </c>
      <c r="BA21" s="15">
        <v>0</v>
      </c>
      <c r="BB21" s="15">
        <v>0</v>
      </c>
      <c r="BC21" s="15"/>
      <c r="BD21" s="15">
        <v>0</v>
      </c>
      <c r="BE21" s="15">
        <v>0</v>
      </c>
      <c r="BF21" s="15">
        <v>3.8461538461538498E-2</v>
      </c>
      <c r="BG21" s="15">
        <v>0</v>
      </c>
      <c r="BH21" s="15">
        <v>0</v>
      </c>
      <c r="BI21" s="15">
        <v>0</v>
      </c>
      <c r="BJ21" s="15"/>
      <c r="BK21" s="15">
        <v>1.9607843137254902E-2</v>
      </c>
      <c r="BL21" s="15">
        <v>0</v>
      </c>
      <c r="BM21" s="15">
        <v>0</v>
      </c>
      <c r="BN21" s="15">
        <v>0</v>
      </c>
      <c r="BO21" s="15">
        <v>0</v>
      </c>
      <c r="BP21" s="15">
        <v>0</v>
      </c>
      <c r="BQ21" s="15"/>
      <c r="BR21" s="15">
        <v>0</v>
      </c>
      <c r="BS21" s="15">
        <v>7.63358778625954E-3</v>
      </c>
      <c r="BT21" s="15"/>
      <c r="BU21" s="15">
        <v>0</v>
      </c>
      <c r="BV21" s="15">
        <v>3.83141762452107E-3</v>
      </c>
      <c r="BW21" s="15"/>
      <c r="BX21" s="15">
        <v>4.5871559633027499E-3</v>
      </c>
      <c r="BY21" s="15">
        <v>0</v>
      </c>
    </row>
    <row r="22" spans="2:77" x14ac:dyDescent="0.35">
      <c r="B22" s="16" t="s">
        <v>156</v>
      </c>
      <c r="C22" s="17">
        <v>0.19402985074626899</v>
      </c>
      <c r="D22" s="17">
        <v>0.23428571428571399</v>
      </c>
      <c r="E22" s="17">
        <v>0.16299559471365599</v>
      </c>
      <c r="F22" s="17"/>
      <c r="G22" s="17">
        <v>8.5714285714285701E-2</v>
      </c>
      <c r="H22" s="17">
        <v>0.21686746987951799</v>
      </c>
      <c r="I22" s="17"/>
      <c r="J22" s="17">
        <v>0.23140495867768601</v>
      </c>
      <c r="K22" s="17">
        <v>0.20720720720720701</v>
      </c>
      <c r="L22" s="17">
        <v>0.17307692307692299</v>
      </c>
      <c r="M22" s="17">
        <v>0.15044247787610601</v>
      </c>
      <c r="N22" s="17"/>
      <c r="O22" s="17">
        <v>0.135135135135135</v>
      </c>
      <c r="P22" s="17">
        <v>0.33333333333333298</v>
      </c>
      <c r="Q22" s="17">
        <v>0.14285714285714299</v>
      </c>
      <c r="R22" s="17">
        <v>0.155555555555556</v>
      </c>
      <c r="S22" s="17">
        <v>0.157894736842105</v>
      </c>
      <c r="T22" s="17">
        <v>0.21212121212121199</v>
      </c>
      <c r="U22" s="17">
        <v>0.219512195121951</v>
      </c>
      <c r="V22" s="17">
        <v>0.25</v>
      </c>
      <c r="W22" s="17">
        <v>0.170212765957447</v>
      </c>
      <c r="X22" s="17">
        <v>0.13953488372093001</v>
      </c>
      <c r="Y22" s="17">
        <v>0.11764705882352899</v>
      </c>
      <c r="Z22" s="17">
        <v>0</v>
      </c>
      <c r="AA22" s="17"/>
      <c r="AB22" s="17">
        <v>0.19047619047618999</v>
      </c>
      <c r="AC22" s="17">
        <v>0.17213114754098399</v>
      </c>
      <c r="AD22" s="17">
        <v>0.26785714285714302</v>
      </c>
      <c r="AE22" s="17">
        <v>0.22916666666666699</v>
      </c>
      <c r="AF22" s="17"/>
      <c r="AG22" s="17">
        <v>0.19672131147541</v>
      </c>
      <c r="AH22" s="17">
        <v>0.15686274509803899</v>
      </c>
      <c r="AI22" s="17">
        <v>0.24390243902438999</v>
      </c>
      <c r="AJ22" s="17">
        <v>0</v>
      </c>
      <c r="AK22" s="17"/>
      <c r="AL22" s="17">
        <v>0.2</v>
      </c>
      <c r="AM22" s="17">
        <v>0.18300653594771199</v>
      </c>
      <c r="AN22" s="17">
        <v>0.22727272727272699</v>
      </c>
      <c r="AO22" s="17"/>
      <c r="AP22" s="17">
        <v>0.22282608695652201</v>
      </c>
      <c r="AQ22" s="17">
        <v>0.13636363636363599</v>
      </c>
      <c r="AR22" s="17">
        <v>0.24137931034482801</v>
      </c>
      <c r="AS22" s="17">
        <v>0.5</v>
      </c>
      <c r="AT22" s="17">
        <v>0.2</v>
      </c>
      <c r="AU22" s="17"/>
      <c r="AV22" s="17">
        <v>0.6</v>
      </c>
      <c r="AW22" s="17">
        <v>0</v>
      </c>
      <c r="AX22" s="17">
        <v>0</v>
      </c>
      <c r="AY22" s="17" t="s">
        <v>132</v>
      </c>
      <c r="AZ22" s="17">
        <v>0.128205128205128</v>
      </c>
      <c r="BA22" s="17">
        <v>1.9607843137254902E-2</v>
      </c>
      <c r="BB22" s="17">
        <v>6.6666666666666693E-2</v>
      </c>
      <c r="BC22" s="17"/>
      <c r="BD22" s="17">
        <v>0.21153846153846201</v>
      </c>
      <c r="BE22" s="17">
        <v>0.230769230769231</v>
      </c>
      <c r="BF22" s="17">
        <v>0.19230769230769201</v>
      </c>
      <c r="BG22" s="17">
        <v>0.108108108108108</v>
      </c>
      <c r="BH22" s="17">
        <v>4.7619047619047603E-2</v>
      </c>
      <c r="BI22" s="17">
        <v>0.25</v>
      </c>
      <c r="BJ22" s="17"/>
      <c r="BK22" s="17">
        <v>0.13725490196078399</v>
      </c>
      <c r="BL22" s="17">
        <v>0.16129032258064499</v>
      </c>
      <c r="BM22" s="17">
        <v>0.292682926829268</v>
      </c>
      <c r="BN22" s="17">
        <v>0.221052631578947</v>
      </c>
      <c r="BO22" s="17">
        <v>0.22413793103448301</v>
      </c>
      <c r="BP22" s="17">
        <v>0.125</v>
      </c>
      <c r="BQ22" s="17"/>
      <c r="BR22" s="17">
        <v>0.20664206642066399</v>
      </c>
      <c r="BS22" s="17">
        <v>0.16793893129771001</v>
      </c>
      <c r="BT22" s="17"/>
      <c r="BU22" s="17">
        <v>0.21276595744680901</v>
      </c>
      <c r="BV22" s="17">
        <v>0.18390804597701099</v>
      </c>
      <c r="BW22" s="17"/>
      <c r="BX22" s="17">
        <v>0.17431192660550501</v>
      </c>
      <c r="BY22" s="17">
        <v>0.21666666666666701</v>
      </c>
    </row>
    <row r="23" spans="2:77" x14ac:dyDescent="0.35">
      <c r="B23" t="s">
        <v>393</v>
      </c>
    </row>
    <row r="24" spans="2:77" x14ac:dyDescent="0.35">
      <c r="B24" t="s">
        <v>99</v>
      </c>
    </row>
    <row r="25" spans="2:77" x14ac:dyDescent="0.35">
      <c r="B25" t="s">
        <v>100</v>
      </c>
    </row>
    <row r="27" spans="2:77" x14ac:dyDescent="0.35">
      <c r="B27"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Y25"/>
  <sheetViews>
    <sheetView showGridLines="0" topLeftCell="A14" workbookViewId="0">
      <pane xSplit="2" topLeftCell="C1" activePane="topRight" state="frozen"/>
      <selection pane="topRight" activeCell="B21" sqref="B2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357</v>
      </c>
      <c r="D7" s="10">
        <v>154</v>
      </c>
      <c r="E7" s="10">
        <v>203</v>
      </c>
      <c r="F7" s="10"/>
      <c r="G7" s="10">
        <v>67</v>
      </c>
      <c r="H7" s="10">
        <v>290</v>
      </c>
      <c r="I7" s="10"/>
      <c r="J7" s="10">
        <v>105</v>
      </c>
      <c r="K7" s="10">
        <v>96</v>
      </c>
      <c r="L7" s="10">
        <v>46</v>
      </c>
      <c r="M7" s="10">
        <v>106</v>
      </c>
      <c r="N7" s="10"/>
      <c r="O7" s="10">
        <v>35</v>
      </c>
      <c r="P7" s="10">
        <v>53</v>
      </c>
      <c r="Q7" s="10">
        <v>26</v>
      </c>
      <c r="R7" s="10">
        <v>40</v>
      </c>
      <c r="S7" s="10">
        <v>19</v>
      </c>
      <c r="T7" s="10">
        <v>29</v>
      </c>
      <c r="U7" s="10">
        <v>34</v>
      </c>
      <c r="V7" s="10">
        <v>22</v>
      </c>
      <c r="W7" s="10">
        <v>41</v>
      </c>
      <c r="X7" s="10">
        <v>38</v>
      </c>
      <c r="Y7" s="10">
        <v>15</v>
      </c>
      <c r="Z7" s="10">
        <v>5</v>
      </c>
      <c r="AA7" s="10"/>
      <c r="AB7" s="10">
        <v>131</v>
      </c>
      <c r="AC7" s="10">
        <v>112</v>
      </c>
      <c r="AD7" s="10">
        <v>43</v>
      </c>
      <c r="AE7" s="10">
        <v>44</v>
      </c>
      <c r="AF7" s="10"/>
      <c r="AG7" s="10">
        <v>216</v>
      </c>
      <c r="AH7" s="10">
        <v>93</v>
      </c>
      <c r="AI7" s="10">
        <v>37</v>
      </c>
      <c r="AJ7" s="10">
        <v>2</v>
      </c>
      <c r="AK7" s="10"/>
      <c r="AL7" s="10">
        <v>179</v>
      </c>
      <c r="AM7" s="10">
        <v>136</v>
      </c>
      <c r="AN7" s="10">
        <v>37</v>
      </c>
      <c r="AO7" s="10"/>
      <c r="AP7" s="10">
        <v>161</v>
      </c>
      <c r="AQ7" s="10">
        <v>79</v>
      </c>
      <c r="AR7" s="10">
        <v>25</v>
      </c>
      <c r="AS7" s="10">
        <v>6</v>
      </c>
      <c r="AT7" s="10">
        <v>40</v>
      </c>
      <c r="AU7" s="10"/>
      <c r="AV7" s="10">
        <v>5</v>
      </c>
      <c r="AW7" s="10">
        <v>8</v>
      </c>
      <c r="AX7" s="10">
        <v>8</v>
      </c>
      <c r="AY7" s="10" t="s">
        <v>131</v>
      </c>
      <c r="AZ7" s="10">
        <v>34</v>
      </c>
      <c r="BA7" s="10">
        <v>50</v>
      </c>
      <c r="BB7" s="10">
        <v>14</v>
      </c>
      <c r="BC7" s="10"/>
      <c r="BD7" s="10">
        <v>228</v>
      </c>
      <c r="BE7" s="10">
        <v>45</v>
      </c>
      <c r="BF7" s="10">
        <v>23</v>
      </c>
      <c r="BG7" s="10">
        <v>35</v>
      </c>
      <c r="BH7" s="10">
        <v>20</v>
      </c>
      <c r="BI7" s="10">
        <v>4</v>
      </c>
      <c r="BJ7" s="10"/>
      <c r="BK7" s="10">
        <v>47</v>
      </c>
      <c r="BL7" s="10">
        <v>111</v>
      </c>
      <c r="BM7" s="10">
        <v>36</v>
      </c>
      <c r="BN7" s="10">
        <v>82</v>
      </c>
      <c r="BO7" s="10">
        <v>51</v>
      </c>
      <c r="BP7" s="10">
        <v>30</v>
      </c>
      <c r="BQ7" s="10"/>
      <c r="BR7" s="10">
        <v>238</v>
      </c>
      <c r="BS7" s="10">
        <v>119</v>
      </c>
      <c r="BT7" s="10"/>
      <c r="BU7" s="10">
        <v>126</v>
      </c>
      <c r="BV7" s="10">
        <v>231</v>
      </c>
      <c r="BW7" s="10"/>
      <c r="BX7" s="10">
        <v>198</v>
      </c>
      <c r="BY7" s="10">
        <v>156</v>
      </c>
    </row>
    <row r="8" spans="2:77" ht="58" x14ac:dyDescent="0.35">
      <c r="B8" s="16" t="s">
        <v>144</v>
      </c>
      <c r="C8" s="15">
        <v>0.27731092436974802</v>
      </c>
      <c r="D8" s="15">
        <v>0.27922077922077898</v>
      </c>
      <c r="E8" s="15">
        <v>0.27586206896551702</v>
      </c>
      <c r="F8" s="15"/>
      <c r="G8" s="15">
        <v>0.38805970149253699</v>
      </c>
      <c r="H8" s="15">
        <v>0.25172413793103399</v>
      </c>
      <c r="I8" s="15"/>
      <c r="J8" s="15">
        <v>0.104761904761905</v>
      </c>
      <c r="K8" s="15">
        <v>0.15625</v>
      </c>
      <c r="L8" s="15">
        <v>0.282608695652174</v>
      </c>
      <c r="M8" s="15">
        <v>0.56603773584905703</v>
      </c>
      <c r="N8" s="15"/>
      <c r="O8" s="15">
        <v>0.22857142857142901</v>
      </c>
      <c r="P8" s="15">
        <v>0.30188679245283001</v>
      </c>
      <c r="Q8" s="15">
        <v>0.269230769230769</v>
      </c>
      <c r="R8" s="15">
        <v>0.3</v>
      </c>
      <c r="S8" s="15">
        <v>0.31578947368421101</v>
      </c>
      <c r="T8" s="15">
        <v>0.27586206896551702</v>
      </c>
      <c r="U8" s="15">
        <v>0.26470588235294101</v>
      </c>
      <c r="V8" s="15">
        <v>4.5454545454545497E-2</v>
      </c>
      <c r="W8" s="15">
        <v>0.31707317073170699</v>
      </c>
      <c r="X8" s="15">
        <v>0.26315789473684198</v>
      </c>
      <c r="Y8" s="15">
        <v>0.4</v>
      </c>
      <c r="Z8" s="15">
        <v>0.6</v>
      </c>
      <c r="AA8" s="15"/>
      <c r="AB8" s="15">
        <v>0.473282442748092</v>
      </c>
      <c r="AC8" s="15">
        <v>0.19642857142857101</v>
      </c>
      <c r="AD8" s="15">
        <v>0.186046511627907</v>
      </c>
      <c r="AE8" s="15">
        <v>0.11363636363636399</v>
      </c>
      <c r="AF8" s="15"/>
      <c r="AG8" s="15">
        <v>0.31481481481481499</v>
      </c>
      <c r="AH8" s="15">
        <v>0.225806451612903</v>
      </c>
      <c r="AI8" s="15">
        <v>0.21621621621621601</v>
      </c>
      <c r="AJ8" s="15">
        <v>0</v>
      </c>
      <c r="AK8" s="15"/>
      <c r="AL8" s="15">
        <v>0.29608938547486002</v>
      </c>
      <c r="AM8" s="15">
        <v>0.22794117647058801</v>
      </c>
      <c r="AN8" s="15">
        <v>0.35135135135135098</v>
      </c>
      <c r="AO8" s="15"/>
      <c r="AP8" s="15">
        <v>0.24223602484472101</v>
      </c>
      <c r="AQ8" s="15">
        <v>0.30379746835443</v>
      </c>
      <c r="AR8" s="15">
        <v>0.24</v>
      </c>
      <c r="AS8" s="15">
        <v>0</v>
      </c>
      <c r="AT8" s="15">
        <v>0.42499999999999999</v>
      </c>
      <c r="AU8" s="15"/>
      <c r="AV8" s="15">
        <v>0.4</v>
      </c>
      <c r="AW8" s="15">
        <v>0</v>
      </c>
      <c r="AX8" s="15">
        <v>0</v>
      </c>
      <c r="AY8" s="15" t="s">
        <v>132</v>
      </c>
      <c r="AZ8" s="15">
        <v>0.35294117647058798</v>
      </c>
      <c r="BA8" s="15">
        <v>0.86</v>
      </c>
      <c r="BB8" s="15">
        <v>7.1428571428571397E-2</v>
      </c>
      <c r="BC8" s="15"/>
      <c r="BD8" s="15">
        <v>0.179824561403509</v>
      </c>
      <c r="BE8" s="15">
        <v>0.31111111111111101</v>
      </c>
      <c r="BF8" s="15">
        <v>0.60869565217391297</v>
      </c>
      <c r="BG8" s="15">
        <v>0.54285714285714304</v>
      </c>
      <c r="BH8" s="15">
        <v>0.4</v>
      </c>
      <c r="BI8" s="15">
        <v>0.5</v>
      </c>
      <c r="BJ8" s="15"/>
      <c r="BK8" s="15">
        <v>0.46808510638297901</v>
      </c>
      <c r="BL8" s="15">
        <v>0.23423423423423401</v>
      </c>
      <c r="BM8" s="15">
        <v>0.27777777777777801</v>
      </c>
      <c r="BN8" s="15">
        <v>0.23170731707317099</v>
      </c>
      <c r="BO8" s="15">
        <v>0.27450980392156898</v>
      </c>
      <c r="BP8" s="15">
        <v>0.266666666666667</v>
      </c>
      <c r="BQ8" s="15"/>
      <c r="BR8" s="15">
        <v>0.27310924369747902</v>
      </c>
      <c r="BS8" s="15">
        <v>0.28571428571428598</v>
      </c>
      <c r="BT8" s="15"/>
      <c r="BU8" s="15">
        <v>0.26984126984126999</v>
      </c>
      <c r="BV8" s="15">
        <v>0.28138528138528102</v>
      </c>
      <c r="BW8" s="15"/>
      <c r="BX8" s="15">
        <v>0.45959595959596</v>
      </c>
      <c r="BY8" s="15">
        <v>5.1282051282051301E-2</v>
      </c>
    </row>
    <row r="9" spans="2:77" ht="43.5" x14ac:dyDescent="0.35">
      <c r="B9" s="16" t="s">
        <v>145</v>
      </c>
      <c r="C9" s="15">
        <v>0.252100840336134</v>
      </c>
      <c r="D9" s="15">
        <v>0.14285714285714299</v>
      </c>
      <c r="E9" s="15">
        <v>0.334975369458128</v>
      </c>
      <c r="F9" s="15"/>
      <c r="G9" s="15">
        <v>0.41791044776119401</v>
      </c>
      <c r="H9" s="15">
        <v>0.21379310344827601</v>
      </c>
      <c r="I9" s="15"/>
      <c r="J9" s="15">
        <v>0.238095238095238</v>
      </c>
      <c r="K9" s="15">
        <v>0.23958333333333301</v>
      </c>
      <c r="L9" s="15">
        <v>0.34782608695652201</v>
      </c>
      <c r="M9" s="15">
        <v>0.245283018867925</v>
      </c>
      <c r="N9" s="15"/>
      <c r="O9" s="15">
        <v>0.4</v>
      </c>
      <c r="P9" s="15">
        <v>0.18867924528301899</v>
      </c>
      <c r="Q9" s="15">
        <v>0.34615384615384598</v>
      </c>
      <c r="R9" s="15">
        <v>0.2</v>
      </c>
      <c r="S9" s="15">
        <v>0.36842105263157898</v>
      </c>
      <c r="T9" s="15">
        <v>0.20689655172413801</v>
      </c>
      <c r="U9" s="15">
        <v>0.14705882352941199</v>
      </c>
      <c r="V9" s="15">
        <v>0.45454545454545497</v>
      </c>
      <c r="W9" s="15">
        <v>0.219512195121951</v>
      </c>
      <c r="X9" s="15">
        <v>0.23684210526315799</v>
      </c>
      <c r="Y9" s="15">
        <v>0.2</v>
      </c>
      <c r="Z9" s="15">
        <v>0</v>
      </c>
      <c r="AA9" s="15"/>
      <c r="AB9" s="15">
        <v>0.16793893129771001</v>
      </c>
      <c r="AC9" s="15">
        <v>0.33928571428571402</v>
      </c>
      <c r="AD9" s="15">
        <v>0.30232558139534899</v>
      </c>
      <c r="AE9" s="15">
        <v>0.204545454545455</v>
      </c>
      <c r="AF9" s="15"/>
      <c r="AG9" s="15">
        <v>0.27777777777777801</v>
      </c>
      <c r="AH9" s="15">
        <v>0.19354838709677399</v>
      </c>
      <c r="AI9" s="15">
        <v>0.21621621621621601</v>
      </c>
      <c r="AJ9" s="15">
        <v>0</v>
      </c>
      <c r="AK9" s="15"/>
      <c r="AL9" s="15">
        <v>0.26256983240223503</v>
      </c>
      <c r="AM9" s="15">
        <v>0.23529411764705899</v>
      </c>
      <c r="AN9" s="15">
        <v>0.24324324324324301</v>
      </c>
      <c r="AO9" s="15"/>
      <c r="AP9" s="15">
        <v>0.229813664596273</v>
      </c>
      <c r="AQ9" s="15">
        <v>0.379746835443038</v>
      </c>
      <c r="AR9" s="15">
        <v>0.12</v>
      </c>
      <c r="AS9" s="15">
        <v>0.33333333333333298</v>
      </c>
      <c r="AT9" s="15">
        <v>0.15</v>
      </c>
      <c r="AU9" s="15"/>
      <c r="AV9" s="15">
        <v>0</v>
      </c>
      <c r="AW9" s="15">
        <v>0.25</v>
      </c>
      <c r="AX9" s="15">
        <v>0.25</v>
      </c>
      <c r="AY9" s="15" t="s">
        <v>132</v>
      </c>
      <c r="AZ9" s="15">
        <v>0.26470588235294101</v>
      </c>
      <c r="BA9" s="15">
        <v>0.06</v>
      </c>
      <c r="BB9" s="15">
        <v>0.92857142857142905</v>
      </c>
      <c r="BC9" s="15"/>
      <c r="BD9" s="15">
        <v>0.21052631578947401</v>
      </c>
      <c r="BE9" s="15">
        <v>0.31111111111111101</v>
      </c>
      <c r="BF9" s="15">
        <v>0.30434782608695699</v>
      </c>
      <c r="BG9" s="15">
        <v>0.28571428571428598</v>
      </c>
      <c r="BH9" s="15">
        <v>0.4</v>
      </c>
      <c r="BI9" s="15">
        <v>0.5</v>
      </c>
      <c r="BJ9" s="15"/>
      <c r="BK9" s="15">
        <v>0.21276595744680901</v>
      </c>
      <c r="BL9" s="15">
        <v>0.26126126126126098</v>
      </c>
      <c r="BM9" s="15">
        <v>0.36111111111111099</v>
      </c>
      <c r="BN9" s="15">
        <v>0.207317073170732</v>
      </c>
      <c r="BO9" s="15">
        <v>0.27450980392156898</v>
      </c>
      <c r="BP9" s="15">
        <v>0.233333333333333</v>
      </c>
      <c r="BQ9" s="15"/>
      <c r="BR9" s="15">
        <v>0.29411764705882398</v>
      </c>
      <c r="BS9" s="15">
        <v>0.16806722689075601</v>
      </c>
      <c r="BT9" s="15"/>
      <c r="BU9" s="15">
        <v>0.317460317460317</v>
      </c>
      <c r="BV9" s="15">
        <v>0.216450216450216</v>
      </c>
      <c r="BW9" s="15"/>
      <c r="BX9" s="15">
        <v>0.20707070707070699</v>
      </c>
      <c r="BY9" s="15">
        <v>0.31410256410256399</v>
      </c>
    </row>
    <row r="10" spans="2:77" ht="29" x14ac:dyDescent="0.35">
      <c r="B10" s="16" t="s">
        <v>143</v>
      </c>
      <c r="C10" s="15">
        <v>0.238095238095238</v>
      </c>
      <c r="D10" s="15">
        <v>0.31818181818181801</v>
      </c>
      <c r="E10" s="15">
        <v>0.17733990147783299</v>
      </c>
      <c r="F10" s="15"/>
      <c r="G10" s="15">
        <v>8.9552238805970102E-2</v>
      </c>
      <c r="H10" s="15">
        <v>0.27241379310344799</v>
      </c>
      <c r="I10" s="15"/>
      <c r="J10" s="15">
        <v>0.38095238095238099</v>
      </c>
      <c r="K10" s="15">
        <v>0.23958333333333301</v>
      </c>
      <c r="L10" s="15">
        <v>0.217391304347826</v>
      </c>
      <c r="M10" s="15">
        <v>9.4339622641509399E-2</v>
      </c>
      <c r="N10" s="15"/>
      <c r="O10" s="15">
        <v>0.17142857142857101</v>
      </c>
      <c r="P10" s="15">
        <v>0.22641509433962301</v>
      </c>
      <c r="Q10" s="15">
        <v>0.15384615384615399</v>
      </c>
      <c r="R10" s="15">
        <v>0.25</v>
      </c>
      <c r="S10" s="15">
        <v>0.157894736842105</v>
      </c>
      <c r="T10" s="15">
        <v>0.27586206896551702</v>
      </c>
      <c r="U10" s="15">
        <v>0.26470588235294101</v>
      </c>
      <c r="V10" s="15">
        <v>0.36363636363636398</v>
      </c>
      <c r="W10" s="15">
        <v>0.26829268292682901</v>
      </c>
      <c r="X10" s="15">
        <v>0.28947368421052599</v>
      </c>
      <c r="Y10" s="15">
        <v>6.6666666666666693E-2</v>
      </c>
      <c r="Z10" s="15">
        <v>0.4</v>
      </c>
      <c r="AA10" s="15"/>
      <c r="AB10" s="15">
        <v>0.17557251908396901</v>
      </c>
      <c r="AC10" s="15">
        <v>0.23214285714285701</v>
      </c>
      <c r="AD10" s="15">
        <v>0.30232558139534899</v>
      </c>
      <c r="AE10" s="15">
        <v>0.31818181818181801</v>
      </c>
      <c r="AF10" s="15"/>
      <c r="AG10" s="15">
        <v>0.194444444444444</v>
      </c>
      <c r="AH10" s="15">
        <v>0.31182795698924698</v>
      </c>
      <c r="AI10" s="15">
        <v>0.29729729729729698</v>
      </c>
      <c r="AJ10" s="15">
        <v>0</v>
      </c>
      <c r="AK10" s="15"/>
      <c r="AL10" s="15">
        <v>0.19553072625698301</v>
      </c>
      <c r="AM10" s="15">
        <v>0.32352941176470601</v>
      </c>
      <c r="AN10" s="15">
        <v>0.162162162162162</v>
      </c>
      <c r="AO10" s="15"/>
      <c r="AP10" s="15">
        <v>0.229813664596273</v>
      </c>
      <c r="AQ10" s="15">
        <v>0.20253164556962</v>
      </c>
      <c r="AR10" s="15">
        <v>0.44</v>
      </c>
      <c r="AS10" s="15">
        <v>0.33333333333333298</v>
      </c>
      <c r="AT10" s="15">
        <v>0.15</v>
      </c>
      <c r="AU10" s="15"/>
      <c r="AV10" s="15">
        <v>0.2</v>
      </c>
      <c r="AW10" s="15">
        <v>0.5</v>
      </c>
      <c r="AX10" s="15">
        <v>0.5</v>
      </c>
      <c r="AY10" s="15" t="s">
        <v>132</v>
      </c>
      <c r="AZ10" s="15">
        <v>0.29411764705882398</v>
      </c>
      <c r="BA10" s="15">
        <v>0.02</v>
      </c>
      <c r="BB10" s="15">
        <v>0</v>
      </c>
      <c r="BC10" s="15"/>
      <c r="BD10" s="15">
        <v>0.33333333333333298</v>
      </c>
      <c r="BE10" s="15">
        <v>0.11111111111111099</v>
      </c>
      <c r="BF10" s="15">
        <v>4.3478260869565202E-2</v>
      </c>
      <c r="BG10" s="15">
        <v>5.7142857142857099E-2</v>
      </c>
      <c r="BH10" s="15">
        <v>0.05</v>
      </c>
      <c r="BI10" s="15">
        <v>0</v>
      </c>
      <c r="BJ10" s="15"/>
      <c r="BK10" s="15">
        <v>0.19148936170212799</v>
      </c>
      <c r="BL10" s="15">
        <v>0.26126126126126098</v>
      </c>
      <c r="BM10" s="15">
        <v>0.30555555555555602</v>
      </c>
      <c r="BN10" s="15">
        <v>0.25609756097560998</v>
      </c>
      <c r="BO10" s="15">
        <v>0.15686274509803899</v>
      </c>
      <c r="BP10" s="15">
        <v>0.233333333333333</v>
      </c>
      <c r="BQ10" s="15"/>
      <c r="BR10" s="15">
        <v>0.20588235294117599</v>
      </c>
      <c r="BS10" s="15">
        <v>0.30252100840336099</v>
      </c>
      <c r="BT10" s="15"/>
      <c r="BU10" s="15">
        <v>0.19047619047618999</v>
      </c>
      <c r="BV10" s="15">
        <v>0.26406926406926401</v>
      </c>
      <c r="BW10" s="15"/>
      <c r="BX10" s="15">
        <v>0.18181818181818199</v>
      </c>
      <c r="BY10" s="15">
        <v>0.30769230769230799</v>
      </c>
    </row>
    <row r="11" spans="2:77" ht="29" x14ac:dyDescent="0.35">
      <c r="B11" s="16" t="s">
        <v>146</v>
      </c>
      <c r="C11" s="15">
        <v>0.126050420168067</v>
      </c>
      <c r="D11" s="15">
        <v>0.18181818181818199</v>
      </c>
      <c r="E11" s="15">
        <v>8.3743842364532001E-2</v>
      </c>
      <c r="F11" s="15"/>
      <c r="G11" s="15">
        <v>5.9701492537313397E-2</v>
      </c>
      <c r="H11" s="15">
        <v>0.14137931034482801</v>
      </c>
      <c r="I11" s="15"/>
      <c r="J11" s="15">
        <v>0.19047619047618999</v>
      </c>
      <c r="K11" s="15">
        <v>0.17708333333333301</v>
      </c>
      <c r="L11" s="15">
        <v>0.108695652173913</v>
      </c>
      <c r="M11" s="15">
        <v>2.83018867924528E-2</v>
      </c>
      <c r="N11" s="15"/>
      <c r="O11" s="15">
        <v>0.2</v>
      </c>
      <c r="P11" s="15">
        <v>0.18867924528301899</v>
      </c>
      <c r="Q11" s="15">
        <v>7.69230769230769E-2</v>
      </c>
      <c r="R11" s="15">
        <v>0.15</v>
      </c>
      <c r="S11" s="15">
        <v>5.2631578947368397E-2</v>
      </c>
      <c r="T11" s="15">
        <v>0.13793103448275901</v>
      </c>
      <c r="U11" s="15">
        <v>5.8823529411764698E-2</v>
      </c>
      <c r="V11" s="15">
        <v>0.18181818181818199</v>
      </c>
      <c r="W11" s="15">
        <v>7.3170731707317097E-2</v>
      </c>
      <c r="X11" s="15">
        <v>0.105263157894737</v>
      </c>
      <c r="Y11" s="15">
        <v>0.133333333333333</v>
      </c>
      <c r="Z11" s="15">
        <v>0</v>
      </c>
      <c r="AA11" s="15"/>
      <c r="AB11" s="15">
        <v>0.122137404580153</v>
      </c>
      <c r="AC11" s="15">
        <v>0.107142857142857</v>
      </c>
      <c r="AD11" s="15">
        <v>0.162790697674419</v>
      </c>
      <c r="AE11" s="15">
        <v>0.18181818181818199</v>
      </c>
      <c r="AF11" s="15"/>
      <c r="AG11" s="15">
        <v>0.106481481481481</v>
      </c>
      <c r="AH11" s="15">
        <v>0.13978494623655899</v>
      </c>
      <c r="AI11" s="15">
        <v>0.21621621621621601</v>
      </c>
      <c r="AJ11" s="15">
        <v>0.5</v>
      </c>
      <c r="AK11" s="15"/>
      <c r="AL11" s="15">
        <v>0.13407821229050301</v>
      </c>
      <c r="AM11" s="15">
        <v>0.13970588235294101</v>
      </c>
      <c r="AN11" s="15">
        <v>5.4054054054054099E-2</v>
      </c>
      <c r="AO11" s="15"/>
      <c r="AP11" s="15">
        <v>0.118012422360248</v>
      </c>
      <c r="AQ11" s="15">
        <v>0.10126582278481</v>
      </c>
      <c r="AR11" s="15">
        <v>0.2</v>
      </c>
      <c r="AS11" s="15">
        <v>0.33333333333333298</v>
      </c>
      <c r="AT11" s="15">
        <v>0.125</v>
      </c>
      <c r="AU11" s="15"/>
      <c r="AV11" s="15">
        <v>0</v>
      </c>
      <c r="AW11" s="15">
        <v>0.125</v>
      </c>
      <c r="AX11" s="15">
        <v>0.125</v>
      </c>
      <c r="AY11" s="15" t="s">
        <v>132</v>
      </c>
      <c r="AZ11" s="15">
        <v>0.14705882352941199</v>
      </c>
      <c r="BA11" s="15">
        <v>0.02</v>
      </c>
      <c r="BB11" s="15">
        <v>0</v>
      </c>
      <c r="BC11" s="15"/>
      <c r="BD11" s="15">
        <v>0.14912280701754399</v>
      </c>
      <c r="BE11" s="15">
        <v>0.133333333333333</v>
      </c>
      <c r="BF11" s="15">
        <v>4.3478260869565202E-2</v>
      </c>
      <c r="BG11" s="15">
        <v>2.8571428571428598E-2</v>
      </c>
      <c r="BH11" s="15">
        <v>0.1</v>
      </c>
      <c r="BI11" s="15">
        <v>0</v>
      </c>
      <c r="BJ11" s="15"/>
      <c r="BK11" s="15">
        <v>0.170212765957447</v>
      </c>
      <c r="BL11" s="15">
        <v>0.117117117117117</v>
      </c>
      <c r="BM11" s="15">
        <v>8.3333333333333301E-2</v>
      </c>
      <c r="BN11" s="15">
        <v>0.146341463414634</v>
      </c>
      <c r="BO11" s="15">
        <v>0.11764705882352899</v>
      </c>
      <c r="BP11" s="15">
        <v>0.1</v>
      </c>
      <c r="BQ11" s="15"/>
      <c r="BR11" s="15">
        <v>9.2436974789915999E-2</v>
      </c>
      <c r="BS11" s="15">
        <v>0.19327731092437</v>
      </c>
      <c r="BT11" s="15"/>
      <c r="BU11" s="15">
        <v>7.1428571428571397E-2</v>
      </c>
      <c r="BV11" s="15">
        <v>0.15584415584415601</v>
      </c>
      <c r="BW11" s="15"/>
      <c r="BX11" s="15">
        <v>0.11111111111111099</v>
      </c>
      <c r="BY11" s="15">
        <v>0.147435897435897</v>
      </c>
    </row>
    <row r="12" spans="2:77" ht="43.5" x14ac:dyDescent="0.35">
      <c r="B12" s="16" t="s">
        <v>148</v>
      </c>
      <c r="C12" s="15">
        <v>9.5238095238095205E-2</v>
      </c>
      <c r="D12" s="15">
        <v>0.11038961038961</v>
      </c>
      <c r="E12" s="15">
        <v>8.3743842364532001E-2</v>
      </c>
      <c r="F12" s="15"/>
      <c r="G12" s="15">
        <v>4.47761194029851E-2</v>
      </c>
      <c r="H12" s="15">
        <v>0.10689655172413801</v>
      </c>
      <c r="I12" s="15"/>
      <c r="J12" s="15">
        <v>0.133333333333333</v>
      </c>
      <c r="K12" s="15">
        <v>0.125</v>
      </c>
      <c r="L12" s="15">
        <v>6.5217391304347797E-2</v>
      </c>
      <c r="M12" s="15">
        <v>3.77358490566038E-2</v>
      </c>
      <c r="N12" s="15"/>
      <c r="O12" s="15">
        <v>0.14285714285714299</v>
      </c>
      <c r="P12" s="15">
        <v>9.4339622641509399E-2</v>
      </c>
      <c r="Q12" s="15">
        <v>0.115384615384615</v>
      </c>
      <c r="R12" s="15">
        <v>0.05</v>
      </c>
      <c r="S12" s="15">
        <v>5.2631578947368397E-2</v>
      </c>
      <c r="T12" s="15">
        <v>3.4482758620689703E-2</v>
      </c>
      <c r="U12" s="15">
        <v>8.8235294117647106E-2</v>
      </c>
      <c r="V12" s="15">
        <v>0.22727272727272699</v>
      </c>
      <c r="W12" s="15">
        <v>0.12195121951219499</v>
      </c>
      <c r="X12" s="15">
        <v>0.105263157894737</v>
      </c>
      <c r="Y12" s="15">
        <v>0</v>
      </c>
      <c r="Z12" s="15">
        <v>0</v>
      </c>
      <c r="AA12" s="15"/>
      <c r="AB12" s="15">
        <v>6.8702290076335895E-2</v>
      </c>
      <c r="AC12" s="15">
        <v>9.8214285714285698E-2</v>
      </c>
      <c r="AD12" s="15">
        <v>4.6511627906976702E-2</v>
      </c>
      <c r="AE12" s="15">
        <v>0.18181818181818199</v>
      </c>
      <c r="AF12" s="15"/>
      <c r="AG12" s="15">
        <v>9.2592592592592601E-2</v>
      </c>
      <c r="AH12" s="15">
        <v>9.6774193548387094E-2</v>
      </c>
      <c r="AI12" s="15">
        <v>0.108108108108108</v>
      </c>
      <c r="AJ12" s="15">
        <v>0.5</v>
      </c>
      <c r="AK12" s="15"/>
      <c r="AL12" s="15">
        <v>9.4972067039106101E-2</v>
      </c>
      <c r="AM12" s="15">
        <v>0.110294117647059</v>
      </c>
      <c r="AN12" s="15">
        <v>2.7027027027027001E-2</v>
      </c>
      <c r="AO12" s="15"/>
      <c r="AP12" s="15">
        <v>0.12422360248447201</v>
      </c>
      <c r="AQ12" s="15">
        <v>5.0632911392405097E-2</v>
      </c>
      <c r="AR12" s="15">
        <v>0.12</v>
      </c>
      <c r="AS12" s="15">
        <v>0.33333333333333298</v>
      </c>
      <c r="AT12" s="15">
        <v>0.05</v>
      </c>
      <c r="AU12" s="15"/>
      <c r="AV12" s="15">
        <v>0</v>
      </c>
      <c r="AW12" s="15">
        <v>0</v>
      </c>
      <c r="AX12" s="15">
        <v>0</v>
      </c>
      <c r="AY12" s="15" t="s">
        <v>132</v>
      </c>
      <c r="AZ12" s="15">
        <v>0.14705882352941199</v>
      </c>
      <c r="BA12" s="15">
        <v>0</v>
      </c>
      <c r="BB12" s="15">
        <v>0</v>
      </c>
      <c r="BC12" s="15"/>
      <c r="BD12" s="15">
        <v>0.118421052631579</v>
      </c>
      <c r="BE12" s="15">
        <v>8.8888888888888906E-2</v>
      </c>
      <c r="BF12" s="15">
        <v>0</v>
      </c>
      <c r="BG12" s="15">
        <v>5.7142857142857099E-2</v>
      </c>
      <c r="BH12" s="15">
        <v>0.05</v>
      </c>
      <c r="BI12" s="15">
        <v>0</v>
      </c>
      <c r="BJ12" s="15"/>
      <c r="BK12" s="15">
        <v>6.3829787234042507E-2</v>
      </c>
      <c r="BL12" s="15">
        <v>9.90990990990991E-2</v>
      </c>
      <c r="BM12" s="15">
        <v>5.5555555555555601E-2</v>
      </c>
      <c r="BN12" s="15">
        <v>0.109756097560976</v>
      </c>
      <c r="BO12" s="15">
        <v>0.13725490196078399</v>
      </c>
      <c r="BP12" s="15">
        <v>6.6666666666666693E-2</v>
      </c>
      <c r="BQ12" s="15"/>
      <c r="BR12" s="15">
        <v>8.40336134453782E-2</v>
      </c>
      <c r="BS12" s="15">
        <v>0.11764705882352899</v>
      </c>
      <c r="BT12" s="15"/>
      <c r="BU12" s="15">
        <v>7.1428571428571397E-2</v>
      </c>
      <c r="BV12" s="15">
        <v>0.108225108225108</v>
      </c>
      <c r="BW12" s="15"/>
      <c r="BX12" s="15">
        <v>7.0707070707070704E-2</v>
      </c>
      <c r="BY12" s="15">
        <v>0.128205128205128</v>
      </c>
    </row>
    <row r="13" spans="2:77" ht="29" x14ac:dyDescent="0.35">
      <c r="B13" s="16" t="s">
        <v>149</v>
      </c>
      <c r="C13" s="15">
        <v>8.9635854341736695E-2</v>
      </c>
      <c r="D13" s="15">
        <v>8.4415584415584402E-2</v>
      </c>
      <c r="E13" s="15">
        <v>9.3596059113300503E-2</v>
      </c>
      <c r="F13" s="15"/>
      <c r="G13" s="15">
        <v>5.9701492537313397E-2</v>
      </c>
      <c r="H13" s="15">
        <v>9.6551724137931005E-2</v>
      </c>
      <c r="I13" s="15"/>
      <c r="J13" s="15">
        <v>4.7619047619047603E-2</v>
      </c>
      <c r="K13" s="15">
        <v>0.104166666666667</v>
      </c>
      <c r="L13" s="15">
        <v>6.5217391304347797E-2</v>
      </c>
      <c r="M13" s="15">
        <v>0.122641509433962</v>
      </c>
      <c r="N13" s="15"/>
      <c r="O13" s="15">
        <v>0.14285714285714299</v>
      </c>
      <c r="P13" s="15">
        <v>0</v>
      </c>
      <c r="Q13" s="15">
        <v>3.8461538461538498E-2</v>
      </c>
      <c r="R13" s="15">
        <v>0.15</v>
      </c>
      <c r="S13" s="15">
        <v>0</v>
      </c>
      <c r="T13" s="15">
        <v>0.17241379310344801</v>
      </c>
      <c r="U13" s="15">
        <v>5.8823529411764698E-2</v>
      </c>
      <c r="V13" s="15">
        <v>4.5454545454545497E-2</v>
      </c>
      <c r="W13" s="15">
        <v>9.7560975609756101E-2</v>
      </c>
      <c r="X13" s="15">
        <v>0.13157894736842099</v>
      </c>
      <c r="Y13" s="15">
        <v>0.2</v>
      </c>
      <c r="Z13" s="15">
        <v>0</v>
      </c>
      <c r="AA13" s="15"/>
      <c r="AB13" s="15">
        <v>8.3969465648855005E-2</v>
      </c>
      <c r="AC13" s="15">
        <v>0.11607142857142901</v>
      </c>
      <c r="AD13" s="15">
        <v>4.6511627906976702E-2</v>
      </c>
      <c r="AE13" s="15">
        <v>9.0909090909090898E-2</v>
      </c>
      <c r="AF13" s="15"/>
      <c r="AG13" s="15">
        <v>9.2592592592592601E-2</v>
      </c>
      <c r="AH13" s="15">
        <v>6.4516129032258104E-2</v>
      </c>
      <c r="AI13" s="15">
        <v>0.162162162162162</v>
      </c>
      <c r="AJ13" s="15">
        <v>0</v>
      </c>
      <c r="AK13" s="15"/>
      <c r="AL13" s="15">
        <v>7.8212290502793297E-2</v>
      </c>
      <c r="AM13" s="15">
        <v>8.0882352941176502E-2</v>
      </c>
      <c r="AN13" s="15">
        <v>0.18918918918918901</v>
      </c>
      <c r="AO13" s="15"/>
      <c r="AP13" s="15">
        <v>8.0745341614906804E-2</v>
      </c>
      <c r="AQ13" s="15">
        <v>7.5949367088607597E-2</v>
      </c>
      <c r="AR13" s="15">
        <v>0.04</v>
      </c>
      <c r="AS13" s="15">
        <v>0.16666666666666699</v>
      </c>
      <c r="AT13" s="15">
        <v>0.17499999999999999</v>
      </c>
      <c r="AU13" s="15"/>
      <c r="AV13" s="15">
        <v>0.6</v>
      </c>
      <c r="AW13" s="15">
        <v>0</v>
      </c>
      <c r="AX13" s="15">
        <v>0</v>
      </c>
      <c r="AY13" s="15" t="s">
        <v>132</v>
      </c>
      <c r="AZ13" s="15">
        <v>2.9411764705882401E-2</v>
      </c>
      <c r="BA13" s="15">
        <v>0.18</v>
      </c>
      <c r="BB13" s="15">
        <v>0</v>
      </c>
      <c r="BC13" s="15"/>
      <c r="BD13" s="15">
        <v>7.8947368421052599E-2</v>
      </c>
      <c r="BE13" s="15">
        <v>6.6666666666666693E-2</v>
      </c>
      <c r="BF13" s="15">
        <v>4.3478260869565202E-2</v>
      </c>
      <c r="BG13" s="15">
        <v>0.2</v>
      </c>
      <c r="BH13" s="15">
        <v>0.05</v>
      </c>
      <c r="BI13" s="15">
        <v>0.5</v>
      </c>
      <c r="BJ13" s="15"/>
      <c r="BK13" s="15">
        <v>0.14893617021276601</v>
      </c>
      <c r="BL13" s="15">
        <v>9.90990990990991E-2</v>
      </c>
      <c r="BM13" s="15">
        <v>8.3333333333333301E-2</v>
      </c>
      <c r="BN13" s="15">
        <v>7.3170731707317097E-2</v>
      </c>
      <c r="BO13" s="15">
        <v>3.9215686274509803E-2</v>
      </c>
      <c r="BP13" s="15">
        <v>0.1</v>
      </c>
      <c r="BQ13" s="15"/>
      <c r="BR13" s="15">
        <v>9.6638655462184905E-2</v>
      </c>
      <c r="BS13" s="15">
        <v>7.5630252100840303E-2</v>
      </c>
      <c r="BT13" s="15"/>
      <c r="BU13" s="15">
        <v>0.119047619047619</v>
      </c>
      <c r="BV13" s="15">
        <v>7.3593073593073599E-2</v>
      </c>
      <c r="BW13" s="15"/>
      <c r="BX13" s="15">
        <v>0.11616161616161599</v>
      </c>
      <c r="BY13" s="15">
        <v>4.48717948717949E-2</v>
      </c>
    </row>
    <row r="14" spans="2:77" ht="43.5" x14ac:dyDescent="0.35">
      <c r="B14" s="16" t="s">
        <v>147</v>
      </c>
      <c r="C14" s="15">
        <v>8.40336134453782E-2</v>
      </c>
      <c r="D14" s="15">
        <v>0.123376623376623</v>
      </c>
      <c r="E14" s="15">
        <v>5.4187192118226597E-2</v>
      </c>
      <c r="F14" s="15"/>
      <c r="G14" s="15">
        <v>0</v>
      </c>
      <c r="H14" s="15">
        <v>0.10344827586206901</v>
      </c>
      <c r="I14" s="15"/>
      <c r="J14" s="15">
        <v>0.15238095238095201</v>
      </c>
      <c r="K14" s="15">
        <v>0.104166666666667</v>
      </c>
      <c r="L14" s="15">
        <v>2.1739130434782601E-2</v>
      </c>
      <c r="M14" s="15">
        <v>9.4339622641509396E-3</v>
      </c>
      <c r="N14" s="15"/>
      <c r="O14" s="15">
        <v>5.7142857142857099E-2</v>
      </c>
      <c r="P14" s="15">
        <v>7.5471698113207503E-2</v>
      </c>
      <c r="Q14" s="15">
        <v>0.15384615384615399</v>
      </c>
      <c r="R14" s="15">
        <v>0.125</v>
      </c>
      <c r="S14" s="15">
        <v>5.2631578947368397E-2</v>
      </c>
      <c r="T14" s="15">
        <v>0.13793103448275901</v>
      </c>
      <c r="U14" s="15">
        <v>8.8235294117647106E-2</v>
      </c>
      <c r="V14" s="15">
        <v>0</v>
      </c>
      <c r="W14" s="15">
        <v>0.12195121951219499</v>
      </c>
      <c r="X14" s="15">
        <v>5.2631578947368397E-2</v>
      </c>
      <c r="Y14" s="15">
        <v>0</v>
      </c>
      <c r="Z14" s="15">
        <v>0</v>
      </c>
      <c r="AA14" s="15"/>
      <c r="AB14" s="15">
        <v>4.58015267175573E-2</v>
      </c>
      <c r="AC14" s="15">
        <v>7.1428571428571397E-2</v>
      </c>
      <c r="AD14" s="15">
        <v>0.162790697674419</v>
      </c>
      <c r="AE14" s="15">
        <v>0.13636363636363599</v>
      </c>
      <c r="AF14" s="15"/>
      <c r="AG14" s="15">
        <v>4.6296296296296301E-2</v>
      </c>
      <c r="AH14" s="15">
        <v>0.13978494623655899</v>
      </c>
      <c r="AI14" s="15">
        <v>0.18918918918918901</v>
      </c>
      <c r="AJ14" s="15">
        <v>0</v>
      </c>
      <c r="AK14" s="15"/>
      <c r="AL14" s="15">
        <v>8.9385474860335198E-2</v>
      </c>
      <c r="AM14" s="15">
        <v>9.5588235294117599E-2</v>
      </c>
      <c r="AN14" s="15">
        <v>2.7027027027027001E-2</v>
      </c>
      <c r="AO14" s="15"/>
      <c r="AP14" s="15">
        <v>0.13043478260869601</v>
      </c>
      <c r="AQ14" s="15">
        <v>2.53164556962025E-2</v>
      </c>
      <c r="AR14" s="15">
        <v>0.2</v>
      </c>
      <c r="AS14" s="15">
        <v>0</v>
      </c>
      <c r="AT14" s="15">
        <v>0.05</v>
      </c>
      <c r="AU14" s="15"/>
      <c r="AV14" s="15">
        <v>0</v>
      </c>
      <c r="AW14" s="15">
        <v>0</v>
      </c>
      <c r="AX14" s="15">
        <v>0</v>
      </c>
      <c r="AY14" s="15" t="s">
        <v>132</v>
      </c>
      <c r="AZ14" s="15">
        <v>8.8235294117647106E-2</v>
      </c>
      <c r="BA14" s="15">
        <v>0</v>
      </c>
      <c r="BB14" s="15">
        <v>0</v>
      </c>
      <c r="BC14" s="15"/>
      <c r="BD14" s="15">
        <v>0.12280701754386</v>
      </c>
      <c r="BE14" s="15">
        <v>2.2222222222222199E-2</v>
      </c>
      <c r="BF14" s="15">
        <v>0</v>
      </c>
      <c r="BG14" s="15">
        <v>0</v>
      </c>
      <c r="BH14" s="15">
        <v>0.05</v>
      </c>
      <c r="BI14" s="15">
        <v>0</v>
      </c>
      <c r="BJ14" s="15"/>
      <c r="BK14" s="15">
        <v>6.3829787234042507E-2</v>
      </c>
      <c r="BL14" s="15">
        <v>0.108108108108108</v>
      </c>
      <c r="BM14" s="15">
        <v>2.7777777777777801E-2</v>
      </c>
      <c r="BN14" s="15">
        <v>9.7560975609756101E-2</v>
      </c>
      <c r="BO14" s="15">
        <v>5.8823529411764698E-2</v>
      </c>
      <c r="BP14" s="15">
        <v>0.1</v>
      </c>
      <c r="BQ14" s="15"/>
      <c r="BR14" s="15">
        <v>8.40336134453782E-2</v>
      </c>
      <c r="BS14" s="15">
        <v>8.40336134453782E-2</v>
      </c>
      <c r="BT14" s="15"/>
      <c r="BU14" s="15">
        <v>7.1428571428571397E-2</v>
      </c>
      <c r="BV14" s="15">
        <v>9.0909090909090898E-2</v>
      </c>
      <c r="BW14" s="15"/>
      <c r="BX14" s="15">
        <v>5.5555555555555601E-2</v>
      </c>
      <c r="BY14" s="15">
        <v>0.121794871794872</v>
      </c>
    </row>
    <row r="15" spans="2:77" ht="29" x14ac:dyDescent="0.35">
      <c r="B15" s="16" t="s">
        <v>150</v>
      </c>
      <c r="C15" s="15">
        <v>3.0812324929972001E-2</v>
      </c>
      <c r="D15" s="15">
        <v>4.5454545454545497E-2</v>
      </c>
      <c r="E15" s="15">
        <v>1.9704433497536901E-2</v>
      </c>
      <c r="F15" s="15"/>
      <c r="G15" s="15">
        <v>2.9850746268656699E-2</v>
      </c>
      <c r="H15" s="15">
        <v>3.10344827586207E-2</v>
      </c>
      <c r="I15" s="15"/>
      <c r="J15" s="15">
        <v>5.7142857142857099E-2</v>
      </c>
      <c r="K15" s="15">
        <v>4.1666666666666699E-2</v>
      </c>
      <c r="L15" s="15">
        <v>2.1739130434782601E-2</v>
      </c>
      <c r="M15" s="15">
        <v>0</v>
      </c>
      <c r="N15" s="15"/>
      <c r="O15" s="15">
        <v>0</v>
      </c>
      <c r="P15" s="15">
        <v>0</v>
      </c>
      <c r="Q15" s="15">
        <v>7.69230769230769E-2</v>
      </c>
      <c r="R15" s="15">
        <v>2.5000000000000001E-2</v>
      </c>
      <c r="S15" s="15">
        <v>0</v>
      </c>
      <c r="T15" s="15">
        <v>3.4482758620689703E-2</v>
      </c>
      <c r="U15" s="15">
        <v>0.11764705882352899</v>
      </c>
      <c r="V15" s="15">
        <v>4.5454545454545497E-2</v>
      </c>
      <c r="W15" s="15">
        <v>4.8780487804878099E-2</v>
      </c>
      <c r="X15" s="15">
        <v>0</v>
      </c>
      <c r="Y15" s="15">
        <v>0</v>
      </c>
      <c r="Z15" s="15">
        <v>0</v>
      </c>
      <c r="AA15" s="15"/>
      <c r="AB15" s="15">
        <v>7.63358778625954E-3</v>
      </c>
      <c r="AC15" s="15">
        <v>3.5714285714285698E-2</v>
      </c>
      <c r="AD15" s="15">
        <v>6.9767441860465101E-2</v>
      </c>
      <c r="AE15" s="15">
        <v>6.8181818181818205E-2</v>
      </c>
      <c r="AF15" s="15"/>
      <c r="AG15" s="15">
        <v>2.7777777777777801E-2</v>
      </c>
      <c r="AH15" s="15">
        <v>2.1505376344085999E-2</v>
      </c>
      <c r="AI15" s="15">
        <v>8.1081081081081099E-2</v>
      </c>
      <c r="AJ15" s="15">
        <v>0</v>
      </c>
      <c r="AK15" s="15"/>
      <c r="AL15" s="15">
        <v>2.7932960893854698E-2</v>
      </c>
      <c r="AM15" s="15">
        <v>2.9411764705882401E-2</v>
      </c>
      <c r="AN15" s="15">
        <v>5.4054054054054099E-2</v>
      </c>
      <c r="AO15" s="15"/>
      <c r="AP15" s="15">
        <v>4.3478260869565202E-2</v>
      </c>
      <c r="AQ15" s="15">
        <v>3.7974683544303799E-2</v>
      </c>
      <c r="AR15" s="15">
        <v>0</v>
      </c>
      <c r="AS15" s="15">
        <v>0</v>
      </c>
      <c r="AT15" s="15">
        <v>2.5000000000000001E-2</v>
      </c>
      <c r="AU15" s="15"/>
      <c r="AV15" s="15">
        <v>0</v>
      </c>
      <c r="AW15" s="15">
        <v>0.125</v>
      </c>
      <c r="AX15" s="15">
        <v>0.125</v>
      </c>
      <c r="AY15" s="15" t="s">
        <v>132</v>
      </c>
      <c r="AZ15" s="15">
        <v>0</v>
      </c>
      <c r="BA15" s="15">
        <v>0</v>
      </c>
      <c r="BB15" s="15">
        <v>0</v>
      </c>
      <c r="BC15" s="15"/>
      <c r="BD15" s="15">
        <v>4.8245614035087703E-2</v>
      </c>
      <c r="BE15" s="15">
        <v>0</v>
      </c>
      <c r="BF15" s="15">
        <v>0</v>
      </c>
      <c r="BG15" s="15">
        <v>0</v>
      </c>
      <c r="BH15" s="15">
        <v>0</v>
      </c>
      <c r="BI15" s="15">
        <v>0</v>
      </c>
      <c r="BJ15" s="15"/>
      <c r="BK15" s="15">
        <v>0</v>
      </c>
      <c r="BL15" s="15">
        <v>3.6036036036036001E-2</v>
      </c>
      <c r="BM15" s="15">
        <v>2.7777777777777801E-2</v>
      </c>
      <c r="BN15" s="15">
        <v>4.8780487804878099E-2</v>
      </c>
      <c r="BO15" s="15">
        <v>1.9607843137254902E-2</v>
      </c>
      <c r="BP15" s="15">
        <v>3.3333333333333298E-2</v>
      </c>
      <c r="BQ15" s="15"/>
      <c r="BR15" s="15">
        <v>4.20168067226891E-2</v>
      </c>
      <c r="BS15" s="15">
        <v>8.4033613445378096E-3</v>
      </c>
      <c r="BT15" s="15"/>
      <c r="BU15" s="15">
        <v>3.9682539682539701E-2</v>
      </c>
      <c r="BV15" s="15">
        <v>2.5974025974026E-2</v>
      </c>
      <c r="BW15" s="15"/>
      <c r="BX15" s="15">
        <v>2.5252525252525301E-2</v>
      </c>
      <c r="BY15" s="15">
        <v>3.8461538461538498E-2</v>
      </c>
    </row>
    <row r="16" spans="2:77" ht="29" x14ac:dyDescent="0.35">
      <c r="B16" s="16" t="s">
        <v>151</v>
      </c>
      <c r="C16" s="15">
        <v>1.6806722689075598E-2</v>
      </c>
      <c r="D16" s="15">
        <v>2.5974025974026E-2</v>
      </c>
      <c r="E16" s="15">
        <v>9.8522167487684695E-3</v>
      </c>
      <c r="F16" s="15"/>
      <c r="G16" s="15">
        <v>0</v>
      </c>
      <c r="H16" s="15">
        <v>2.06896551724138E-2</v>
      </c>
      <c r="I16" s="15"/>
      <c r="J16" s="15">
        <v>9.5238095238095195E-3</v>
      </c>
      <c r="K16" s="15">
        <v>2.0833333333333301E-2</v>
      </c>
      <c r="L16" s="15">
        <v>2.1739130434782601E-2</v>
      </c>
      <c r="M16" s="15">
        <v>1.88679245283019E-2</v>
      </c>
      <c r="N16" s="15"/>
      <c r="O16" s="15">
        <v>0</v>
      </c>
      <c r="P16" s="15">
        <v>1.88679245283019E-2</v>
      </c>
      <c r="Q16" s="15">
        <v>0</v>
      </c>
      <c r="R16" s="15">
        <v>0</v>
      </c>
      <c r="S16" s="15">
        <v>0</v>
      </c>
      <c r="T16" s="15">
        <v>3.4482758620689703E-2</v>
      </c>
      <c r="U16" s="15">
        <v>2.9411764705882401E-2</v>
      </c>
      <c r="V16" s="15">
        <v>0</v>
      </c>
      <c r="W16" s="15">
        <v>0</v>
      </c>
      <c r="X16" s="15">
        <v>2.6315789473684199E-2</v>
      </c>
      <c r="Y16" s="15">
        <v>0.133333333333333</v>
      </c>
      <c r="Z16" s="15">
        <v>0</v>
      </c>
      <c r="AA16" s="15"/>
      <c r="AB16" s="15">
        <v>2.2900763358778602E-2</v>
      </c>
      <c r="AC16" s="15">
        <v>2.6785714285714302E-2</v>
      </c>
      <c r="AD16" s="15">
        <v>0</v>
      </c>
      <c r="AE16" s="15">
        <v>0</v>
      </c>
      <c r="AF16" s="15"/>
      <c r="AG16" s="15">
        <v>2.3148148148148098E-2</v>
      </c>
      <c r="AH16" s="15">
        <v>1.0752688172042999E-2</v>
      </c>
      <c r="AI16" s="15">
        <v>0</v>
      </c>
      <c r="AJ16" s="15">
        <v>0</v>
      </c>
      <c r="AK16" s="15"/>
      <c r="AL16" s="15">
        <v>2.7932960893854698E-2</v>
      </c>
      <c r="AM16" s="15">
        <v>0</v>
      </c>
      <c r="AN16" s="15">
        <v>2.7027027027027001E-2</v>
      </c>
      <c r="AO16" s="15"/>
      <c r="AP16" s="15">
        <v>3.1055900621118002E-2</v>
      </c>
      <c r="AQ16" s="15">
        <v>0</v>
      </c>
      <c r="AR16" s="15">
        <v>0</v>
      </c>
      <c r="AS16" s="15">
        <v>0</v>
      </c>
      <c r="AT16" s="15">
        <v>2.5000000000000001E-2</v>
      </c>
      <c r="AU16" s="15"/>
      <c r="AV16" s="15">
        <v>0</v>
      </c>
      <c r="AW16" s="15">
        <v>0</v>
      </c>
      <c r="AX16" s="15">
        <v>0</v>
      </c>
      <c r="AY16" s="15" t="s">
        <v>132</v>
      </c>
      <c r="AZ16" s="15">
        <v>0</v>
      </c>
      <c r="BA16" s="15">
        <v>0.02</v>
      </c>
      <c r="BB16" s="15">
        <v>0</v>
      </c>
      <c r="BC16" s="15"/>
      <c r="BD16" s="15">
        <v>1.7543859649122799E-2</v>
      </c>
      <c r="BE16" s="15">
        <v>2.2222222222222199E-2</v>
      </c>
      <c r="BF16" s="15">
        <v>0</v>
      </c>
      <c r="BG16" s="15">
        <v>2.8571428571428598E-2</v>
      </c>
      <c r="BH16" s="15">
        <v>0</v>
      </c>
      <c r="BI16" s="15">
        <v>0</v>
      </c>
      <c r="BJ16" s="15"/>
      <c r="BK16" s="15">
        <v>0</v>
      </c>
      <c r="BL16" s="15">
        <v>3.6036036036036001E-2</v>
      </c>
      <c r="BM16" s="15">
        <v>0</v>
      </c>
      <c r="BN16" s="15">
        <v>0</v>
      </c>
      <c r="BO16" s="15">
        <v>1.9607843137254902E-2</v>
      </c>
      <c r="BP16" s="15">
        <v>3.3333333333333298E-2</v>
      </c>
      <c r="BQ16" s="15"/>
      <c r="BR16" s="15">
        <v>2.5210084033613401E-2</v>
      </c>
      <c r="BS16" s="15">
        <v>0</v>
      </c>
      <c r="BT16" s="15"/>
      <c r="BU16" s="15">
        <v>3.1746031746031703E-2</v>
      </c>
      <c r="BV16" s="15">
        <v>8.6580086580086597E-3</v>
      </c>
      <c r="BW16" s="15"/>
      <c r="BX16" s="15">
        <v>1.01010101010101E-2</v>
      </c>
      <c r="BY16" s="15">
        <v>2.5641025641025599E-2</v>
      </c>
    </row>
    <row r="17" spans="2:77" ht="58" x14ac:dyDescent="0.35">
      <c r="B17" s="16" t="s">
        <v>152</v>
      </c>
      <c r="C17" s="15">
        <v>1.1204481792717101E-2</v>
      </c>
      <c r="D17" s="15">
        <v>6.4935064935064896E-3</v>
      </c>
      <c r="E17" s="15">
        <v>1.47783251231527E-2</v>
      </c>
      <c r="F17" s="15"/>
      <c r="G17" s="15">
        <v>1.49253731343284E-2</v>
      </c>
      <c r="H17" s="15">
        <v>1.03448275862069E-2</v>
      </c>
      <c r="I17" s="15"/>
      <c r="J17" s="15">
        <v>1.9047619047619001E-2</v>
      </c>
      <c r="K17" s="15">
        <v>1.0416666666666701E-2</v>
      </c>
      <c r="L17" s="15">
        <v>0</v>
      </c>
      <c r="M17" s="15">
        <v>9.4339622641509396E-3</v>
      </c>
      <c r="N17" s="15"/>
      <c r="O17" s="15">
        <v>0</v>
      </c>
      <c r="P17" s="15">
        <v>1.88679245283019E-2</v>
      </c>
      <c r="Q17" s="15">
        <v>0</v>
      </c>
      <c r="R17" s="15">
        <v>2.5000000000000001E-2</v>
      </c>
      <c r="S17" s="15">
        <v>0</v>
      </c>
      <c r="T17" s="15">
        <v>0</v>
      </c>
      <c r="U17" s="15">
        <v>0</v>
      </c>
      <c r="V17" s="15">
        <v>0</v>
      </c>
      <c r="W17" s="15">
        <v>0</v>
      </c>
      <c r="X17" s="15">
        <v>0</v>
      </c>
      <c r="Y17" s="15">
        <v>0.133333333333333</v>
      </c>
      <c r="Z17" s="15">
        <v>0</v>
      </c>
      <c r="AA17" s="15"/>
      <c r="AB17" s="15">
        <v>7.63358778625954E-3</v>
      </c>
      <c r="AC17" s="15">
        <v>8.9285714285714298E-3</v>
      </c>
      <c r="AD17" s="15">
        <v>0</v>
      </c>
      <c r="AE17" s="15">
        <v>4.5454545454545497E-2</v>
      </c>
      <c r="AF17" s="15"/>
      <c r="AG17" s="15">
        <v>4.6296296296296302E-3</v>
      </c>
      <c r="AH17" s="15">
        <v>1.0752688172042999E-2</v>
      </c>
      <c r="AI17" s="15">
        <v>5.4054054054054099E-2</v>
      </c>
      <c r="AJ17" s="15">
        <v>0</v>
      </c>
      <c r="AK17" s="15"/>
      <c r="AL17" s="15">
        <v>1.11731843575419E-2</v>
      </c>
      <c r="AM17" s="15">
        <v>7.3529411764705899E-3</v>
      </c>
      <c r="AN17" s="15">
        <v>2.7027027027027001E-2</v>
      </c>
      <c r="AO17" s="15"/>
      <c r="AP17" s="15">
        <v>1.8633540372670801E-2</v>
      </c>
      <c r="AQ17" s="15">
        <v>0</v>
      </c>
      <c r="AR17" s="15">
        <v>0</v>
      </c>
      <c r="AS17" s="15">
        <v>0.16666666666666699</v>
      </c>
      <c r="AT17" s="15">
        <v>0</v>
      </c>
      <c r="AU17" s="15"/>
      <c r="AV17" s="15">
        <v>0</v>
      </c>
      <c r="AW17" s="15">
        <v>0</v>
      </c>
      <c r="AX17" s="15">
        <v>0</v>
      </c>
      <c r="AY17" s="15" t="s">
        <v>132</v>
      </c>
      <c r="AZ17" s="15">
        <v>0</v>
      </c>
      <c r="BA17" s="15">
        <v>0.02</v>
      </c>
      <c r="BB17" s="15">
        <v>0</v>
      </c>
      <c r="BC17" s="15"/>
      <c r="BD17" s="15">
        <v>4.3859649122806998E-3</v>
      </c>
      <c r="BE17" s="15">
        <v>4.4444444444444398E-2</v>
      </c>
      <c r="BF17" s="15">
        <v>0</v>
      </c>
      <c r="BG17" s="15">
        <v>0</v>
      </c>
      <c r="BH17" s="15">
        <v>0.05</v>
      </c>
      <c r="BI17" s="15">
        <v>0</v>
      </c>
      <c r="BJ17" s="15"/>
      <c r="BK17" s="15">
        <v>0</v>
      </c>
      <c r="BL17" s="15">
        <v>1.8018018018018001E-2</v>
      </c>
      <c r="BM17" s="15">
        <v>0</v>
      </c>
      <c r="BN17" s="15">
        <v>1.21951219512195E-2</v>
      </c>
      <c r="BO17" s="15">
        <v>0</v>
      </c>
      <c r="BP17" s="15">
        <v>3.3333333333333298E-2</v>
      </c>
      <c r="BQ17" s="15"/>
      <c r="BR17" s="15">
        <v>8.4033613445378096E-3</v>
      </c>
      <c r="BS17" s="15">
        <v>1.6806722689075598E-2</v>
      </c>
      <c r="BT17" s="15"/>
      <c r="BU17" s="15">
        <v>7.9365079365079395E-3</v>
      </c>
      <c r="BV17" s="15">
        <v>1.2987012987013E-2</v>
      </c>
      <c r="BW17" s="15"/>
      <c r="BX17" s="15">
        <v>1.01010101010101E-2</v>
      </c>
      <c r="BY17" s="15">
        <v>1.2820512820512799E-2</v>
      </c>
    </row>
    <row r="18" spans="2:77" ht="43.5" x14ac:dyDescent="0.35">
      <c r="B18" s="16" t="s">
        <v>153</v>
      </c>
      <c r="C18" s="15">
        <v>1.1204481792717101E-2</v>
      </c>
      <c r="D18" s="15">
        <v>1.9480519480519501E-2</v>
      </c>
      <c r="E18" s="15">
        <v>4.92610837438424E-3</v>
      </c>
      <c r="F18" s="15"/>
      <c r="G18" s="15">
        <v>0</v>
      </c>
      <c r="H18" s="15">
        <v>1.37931034482759E-2</v>
      </c>
      <c r="I18" s="15"/>
      <c r="J18" s="15">
        <v>2.8571428571428598E-2</v>
      </c>
      <c r="K18" s="15">
        <v>1.0416666666666701E-2</v>
      </c>
      <c r="L18" s="15">
        <v>0</v>
      </c>
      <c r="M18" s="15">
        <v>0</v>
      </c>
      <c r="N18" s="15"/>
      <c r="O18" s="15">
        <v>0</v>
      </c>
      <c r="P18" s="15">
        <v>1.88679245283019E-2</v>
      </c>
      <c r="Q18" s="15">
        <v>0</v>
      </c>
      <c r="R18" s="15">
        <v>2.5000000000000001E-2</v>
      </c>
      <c r="S18" s="15">
        <v>5.2631578947368397E-2</v>
      </c>
      <c r="T18" s="15">
        <v>0</v>
      </c>
      <c r="U18" s="15">
        <v>0</v>
      </c>
      <c r="V18" s="15">
        <v>0</v>
      </c>
      <c r="W18" s="15">
        <v>2.4390243902439001E-2</v>
      </c>
      <c r="X18" s="15">
        <v>0</v>
      </c>
      <c r="Y18" s="15">
        <v>0</v>
      </c>
      <c r="Z18" s="15">
        <v>0</v>
      </c>
      <c r="AA18" s="15"/>
      <c r="AB18" s="15">
        <v>1.5267175572519101E-2</v>
      </c>
      <c r="AC18" s="15">
        <v>8.9285714285714298E-3</v>
      </c>
      <c r="AD18" s="15">
        <v>0</v>
      </c>
      <c r="AE18" s="15">
        <v>0</v>
      </c>
      <c r="AF18" s="15"/>
      <c r="AG18" s="15">
        <v>9.2592592592592605E-3</v>
      </c>
      <c r="AH18" s="15">
        <v>2.1505376344085999E-2</v>
      </c>
      <c r="AI18" s="15">
        <v>0</v>
      </c>
      <c r="AJ18" s="15">
        <v>0</v>
      </c>
      <c r="AK18" s="15"/>
      <c r="AL18" s="15">
        <v>2.23463687150838E-2</v>
      </c>
      <c r="AM18" s="15">
        <v>0</v>
      </c>
      <c r="AN18" s="15">
        <v>0</v>
      </c>
      <c r="AO18" s="15"/>
      <c r="AP18" s="15">
        <v>1.8633540372670801E-2</v>
      </c>
      <c r="AQ18" s="15">
        <v>0</v>
      </c>
      <c r="AR18" s="15">
        <v>0</v>
      </c>
      <c r="AS18" s="15">
        <v>0</v>
      </c>
      <c r="AT18" s="15">
        <v>2.5000000000000001E-2</v>
      </c>
      <c r="AU18" s="15"/>
      <c r="AV18" s="15">
        <v>0</v>
      </c>
      <c r="AW18" s="15">
        <v>0</v>
      </c>
      <c r="AX18" s="15">
        <v>0</v>
      </c>
      <c r="AY18" s="15" t="s">
        <v>132</v>
      </c>
      <c r="AZ18" s="15">
        <v>0</v>
      </c>
      <c r="BA18" s="15">
        <v>0</v>
      </c>
      <c r="BB18" s="15">
        <v>0</v>
      </c>
      <c r="BC18" s="15"/>
      <c r="BD18" s="15">
        <v>8.7719298245613996E-3</v>
      </c>
      <c r="BE18" s="15">
        <v>4.4444444444444398E-2</v>
      </c>
      <c r="BF18" s="15">
        <v>0</v>
      </c>
      <c r="BG18" s="15">
        <v>0</v>
      </c>
      <c r="BH18" s="15">
        <v>0</v>
      </c>
      <c r="BI18" s="15">
        <v>0</v>
      </c>
      <c r="BJ18" s="15"/>
      <c r="BK18" s="15">
        <v>0</v>
      </c>
      <c r="BL18" s="15">
        <v>0</v>
      </c>
      <c r="BM18" s="15">
        <v>0</v>
      </c>
      <c r="BN18" s="15">
        <v>4.8780487804878099E-2</v>
      </c>
      <c r="BO18" s="15">
        <v>0</v>
      </c>
      <c r="BP18" s="15">
        <v>0</v>
      </c>
      <c r="BQ18" s="15"/>
      <c r="BR18" s="15">
        <v>4.20168067226891E-3</v>
      </c>
      <c r="BS18" s="15">
        <v>2.5210084033613401E-2</v>
      </c>
      <c r="BT18" s="15"/>
      <c r="BU18" s="15">
        <v>0</v>
      </c>
      <c r="BV18" s="15">
        <v>1.7316017316017299E-2</v>
      </c>
      <c r="BW18" s="15"/>
      <c r="BX18" s="15">
        <v>1.01010101010101E-2</v>
      </c>
      <c r="BY18" s="15">
        <v>1.2820512820512799E-2</v>
      </c>
    </row>
    <row r="19" spans="2:77" ht="29" x14ac:dyDescent="0.35">
      <c r="B19" s="16" t="s">
        <v>154</v>
      </c>
      <c r="C19" s="15">
        <v>2.80112044817927E-3</v>
      </c>
      <c r="D19" s="15">
        <v>6.4935064935064896E-3</v>
      </c>
      <c r="E19" s="15">
        <v>0</v>
      </c>
      <c r="F19" s="15"/>
      <c r="G19" s="15">
        <v>1.49253731343284E-2</v>
      </c>
      <c r="H19" s="15">
        <v>0</v>
      </c>
      <c r="I19" s="15"/>
      <c r="J19" s="15">
        <v>0</v>
      </c>
      <c r="K19" s="15">
        <v>0</v>
      </c>
      <c r="L19" s="15">
        <v>0</v>
      </c>
      <c r="M19" s="15">
        <v>9.4339622641509396E-3</v>
      </c>
      <c r="N19" s="15"/>
      <c r="O19" s="15">
        <v>2.8571428571428598E-2</v>
      </c>
      <c r="P19" s="15">
        <v>0</v>
      </c>
      <c r="Q19" s="15">
        <v>0</v>
      </c>
      <c r="R19" s="15">
        <v>0</v>
      </c>
      <c r="S19" s="15">
        <v>0</v>
      </c>
      <c r="T19" s="15">
        <v>0</v>
      </c>
      <c r="U19" s="15">
        <v>0</v>
      </c>
      <c r="V19" s="15">
        <v>0</v>
      </c>
      <c r="W19" s="15">
        <v>0</v>
      </c>
      <c r="X19" s="15">
        <v>0</v>
      </c>
      <c r="Y19" s="15">
        <v>0</v>
      </c>
      <c r="Z19" s="15">
        <v>0</v>
      </c>
      <c r="AA19" s="15"/>
      <c r="AB19" s="15">
        <v>7.63358778625954E-3</v>
      </c>
      <c r="AC19" s="15">
        <v>0</v>
      </c>
      <c r="AD19" s="15">
        <v>0</v>
      </c>
      <c r="AE19" s="15">
        <v>0</v>
      </c>
      <c r="AF19" s="15"/>
      <c r="AG19" s="15">
        <v>0</v>
      </c>
      <c r="AH19" s="15">
        <v>1.0752688172042999E-2</v>
      </c>
      <c r="AI19" s="15">
        <v>0</v>
      </c>
      <c r="AJ19" s="15">
        <v>0</v>
      </c>
      <c r="AK19" s="15"/>
      <c r="AL19" s="15">
        <v>0</v>
      </c>
      <c r="AM19" s="15">
        <v>0</v>
      </c>
      <c r="AN19" s="15">
        <v>2.7027027027027001E-2</v>
      </c>
      <c r="AO19" s="15"/>
      <c r="AP19" s="15">
        <v>0</v>
      </c>
      <c r="AQ19" s="15">
        <v>0</v>
      </c>
      <c r="AR19" s="15">
        <v>0</v>
      </c>
      <c r="AS19" s="15">
        <v>0</v>
      </c>
      <c r="AT19" s="15">
        <v>2.5000000000000001E-2</v>
      </c>
      <c r="AU19" s="15"/>
      <c r="AV19" s="15">
        <v>0.2</v>
      </c>
      <c r="AW19" s="15">
        <v>0</v>
      </c>
      <c r="AX19" s="15">
        <v>0</v>
      </c>
      <c r="AY19" s="15" t="s">
        <v>132</v>
      </c>
      <c r="AZ19" s="15">
        <v>0</v>
      </c>
      <c r="BA19" s="15">
        <v>0</v>
      </c>
      <c r="BB19" s="15">
        <v>0</v>
      </c>
      <c r="BC19" s="15"/>
      <c r="BD19" s="15">
        <v>0</v>
      </c>
      <c r="BE19" s="15">
        <v>0</v>
      </c>
      <c r="BF19" s="15">
        <v>0</v>
      </c>
      <c r="BG19" s="15">
        <v>0</v>
      </c>
      <c r="BH19" s="15">
        <v>0</v>
      </c>
      <c r="BI19" s="15">
        <v>0.25</v>
      </c>
      <c r="BJ19" s="15"/>
      <c r="BK19" s="15">
        <v>0</v>
      </c>
      <c r="BL19" s="15">
        <v>9.0090090090090107E-3</v>
      </c>
      <c r="BM19" s="15">
        <v>0</v>
      </c>
      <c r="BN19" s="15">
        <v>0</v>
      </c>
      <c r="BO19" s="15">
        <v>0</v>
      </c>
      <c r="BP19" s="15">
        <v>0</v>
      </c>
      <c r="BQ19" s="15"/>
      <c r="BR19" s="15">
        <v>4.20168067226891E-3</v>
      </c>
      <c r="BS19" s="15">
        <v>0</v>
      </c>
      <c r="BT19" s="15"/>
      <c r="BU19" s="15">
        <v>0</v>
      </c>
      <c r="BV19" s="15">
        <v>4.3290043290043299E-3</v>
      </c>
      <c r="BW19" s="15"/>
      <c r="BX19" s="15">
        <v>5.0505050505050501E-3</v>
      </c>
      <c r="BY19" s="15">
        <v>0</v>
      </c>
    </row>
    <row r="20" spans="2:77" x14ac:dyDescent="0.35">
      <c r="B20" s="16" t="s">
        <v>134</v>
      </c>
      <c r="C20" s="17">
        <v>2.80112044817927E-3</v>
      </c>
      <c r="D20" s="17">
        <v>6.4935064935064896E-3</v>
      </c>
      <c r="E20" s="17">
        <v>0</v>
      </c>
      <c r="F20" s="17"/>
      <c r="G20" s="17">
        <v>0</v>
      </c>
      <c r="H20" s="17">
        <v>3.4482758620689698E-3</v>
      </c>
      <c r="I20" s="17"/>
      <c r="J20" s="17">
        <v>0</v>
      </c>
      <c r="K20" s="17">
        <v>0</v>
      </c>
      <c r="L20" s="17">
        <v>2.1739130434782601E-2</v>
      </c>
      <c r="M20" s="17">
        <v>0</v>
      </c>
      <c r="N20" s="17"/>
      <c r="O20" s="17">
        <v>0</v>
      </c>
      <c r="P20" s="17">
        <v>0</v>
      </c>
      <c r="Q20" s="17">
        <v>0</v>
      </c>
      <c r="R20" s="17">
        <v>0</v>
      </c>
      <c r="S20" s="17">
        <v>0</v>
      </c>
      <c r="T20" s="17">
        <v>3.4482758620689703E-2</v>
      </c>
      <c r="U20" s="17">
        <v>0</v>
      </c>
      <c r="V20" s="17">
        <v>0</v>
      </c>
      <c r="W20" s="17">
        <v>0</v>
      </c>
      <c r="X20" s="17">
        <v>0</v>
      </c>
      <c r="Y20" s="17">
        <v>0</v>
      </c>
      <c r="Z20" s="17">
        <v>0</v>
      </c>
      <c r="AA20" s="17"/>
      <c r="AB20" s="17">
        <v>7.63358778625954E-3</v>
      </c>
      <c r="AC20" s="17">
        <v>0</v>
      </c>
      <c r="AD20" s="17">
        <v>0</v>
      </c>
      <c r="AE20" s="17">
        <v>0</v>
      </c>
      <c r="AF20" s="17"/>
      <c r="AG20" s="17">
        <v>4.6296296296296302E-3</v>
      </c>
      <c r="AH20" s="17">
        <v>0</v>
      </c>
      <c r="AI20" s="17">
        <v>0</v>
      </c>
      <c r="AJ20" s="17">
        <v>0</v>
      </c>
      <c r="AK20" s="17"/>
      <c r="AL20" s="17">
        <v>5.5865921787709499E-3</v>
      </c>
      <c r="AM20" s="17">
        <v>0</v>
      </c>
      <c r="AN20" s="17">
        <v>0</v>
      </c>
      <c r="AO20" s="17"/>
      <c r="AP20" s="17">
        <v>6.2111801242236003E-3</v>
      </c>
      <c r="AQ20" s="17">
        <v>0</v>
      </c>
      <c r="AR20" s="17">
        <v>0</v>
      </c>
      <c r="AS20" s="17">
        <v>0</v>
      </c>
      <c r="AT20" s="17">
        <v>0</v>
      </c>
      <c r="AU20" s="17"/>
      <c r="AV20" s="17">
        <v>0</v>
      </c>
      <c r="AW20" s="17">
        <v>0</v>
      </c>
      <c r="AX20" s="17">
        <v>0</v>
      </c>
      <c r="AY20" s="17" t="s">
        <v>132</v>
      </c>
      <c r="AZ20" s="17">
        <v>0</v>
      </c>
      <c r="BA20" s="17">
        <v>0</v>
      </c>
      <c r="BB20" s="17">
        <v>0</v>
      </c>
      <c r="BC20" s="17"/>
      <c r="BD20" s="17">
        <v>4.3859649122806998E-3</v>
      </c>
      <c r="BE20" s="17">
        <v>0</v>
      </c>
      <c r="BF20" s="17">
        <v>0</v>
      </c>
      <c r="BG20" s="17">
        <v>0</v>
      </c>
      <c r="BH20" s="17">
        <v>0</v>
      </c>
      <c r="BI20" s="17">
        <v>0</v>
      </c>
      <c r="BJ20" s="17"/>
      <c r="BK20" s="17">
        <v>0</v>
      </c>
      <c r="BL20" s="17">
        <v>0</v>
      </c>
      <c r="BM20" s="17">
        <v>0</v>
      </c>
      <c r="BN20" s="17">
        <v>1.21951219512195E-2</v>
      </c>
      <c r="BO20" s="17">
        <v>0</v>
      </c>
      <c r="BP20" s="17">
        <v>0</v>
      </c>
      <c r="BQ20" s="17"/>
      <c r="BR20" s="17">
        <v>0</v>
      </c>
      <c r="BS20" s="17">
        <v>8.4033613445378096E-3</v>
      </c>
      <c r="BT20" s="17"/>
      <c r="BU20" s="17">
        <v>0</v>
      </c>
      <c r="BV20" s="17">
        <v>4.3290043290043299E-3</v>
      </c>
      <c r="BW20" s="17"/>
      <c r="BX20" s="17">
        <v>5.0505050505050501E-3</v>
      </c>
      <c r="BY20" s="17">
        <v>0</v>
      </c>
    </row>
    <row r="21" spans="2:77" x14ac:dyDescent="0.35">
      <c r="B21" t="s">
        <v>393</v>
      </c>
    </row>
    <row r="22" spans="2:77" x14ac:dyDescent="0.35">
      <c r="B22" t="s">
        <v>99</v>
      </c>
    </row>
    <row r="23" spans="2:77" x14ac:dyDescent="0.35">
      <c r="B23" t="s">
        <v>100</v>
      </c>
    </row>
    <row r="25" spans="2:77" x14ac:dyDescent="0.35">
      <c r="B2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Y16"/>
  <sheetViews>
    <sheetView showGridLines="0" topLeftCell="A9"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ht="58" x14ac:dyDescent="0.35">
      <c r="B8" s="16" t="s">
        <v>160</v>
      </c>
      <c r="C8" s="15">
        <v>0.59203980099502496</v>
      </c>
      <c r="D8" s="15">
        <v>0.70857142857142896</v>
      </c>
      <c r="E8" s="15">
        <v>0.50220264317180596</v>
      </c>
      <c r="F8" s="15"/>
      <c r="G8" s="15">
        <v>0.2</v>
      </c>
      <c r="H8" s="15">
        <v>0.67469879518072295</v>
      </c>
      <c r="I8" s="15"/>
      <c r="J8" s="15">
        <v>0.75206611570247905</v>
      </c>
      <c r="K8" s="15">
        <v>0.72972972972973005</v>
      </c>
      <c r="L8" s="15">
        <v>0.61538461538461497</v>
      </c>
      <c r="M8" s="15">
        <v>0.265486725663717</v>
      </c>
      <c r="N8" s="15"/>
      <c r="O8" s="15">
        <v>0.51351351351351304</v>
      </c>
      <c r="P8" s="15">
        <v>0.634920634920635</v>
      </c>
      <c r="Q8" s="15">
        <v>0.46428571428571402</v>
      </c>
      <c r="R8" s="15">
        <v>0.66666666666666696</v>
      </c>
      <c r="S8" s="15">
        <v>0.63157894736842102</v>
      </c>
      <c r="T8" s="15">
        <v>0.54545454545454497</v>
      </c>
      <c r="U8" s="15">
        <v>0.78048780487804903</v>
      </c>
      <c r="V8" s="15">
        <v>0.5</v>
      </c>
      <c r="W8" s="15">
        <v>0.53191489361702105</v>
      </c>
      <c r="X8" s="15">
        <v>0.55813953488372103</v>
      </c>
      <c r="Y8" s="15">
        <v>0.52941176470588203</v>
      </c>
      <c r="Z8" s="15">
        <v>0.8</v>
      </c>
      <c r="AA8" s="15"/>
      <c r="AB8" s="15">
        <v>0.44897959183673503</v>
      </c>
      <c r="AC8" s="15">
        <v>0.69672131147541005</v>
      </c>
      <c r="AD8" s="15">
        <v>0.57142857142857095</v>
      </c>
      <c r="AE8" s="15">
        <v>0.8125</v>
      </c>
      <c r="AF8" s="15"/>
      <c r="AG8" s="15">
        <v>0.56557377049180302</v>
      </c>
      <c r="AH8" s="15">
        <v>0.64705882352941202</v>
      </c>
      <c r="AI8" s="15">
        <v>0.65853658536585402</v>
      </c>
      <c r="AJ8" s="15">
        <v>1</v>
      </c>
      <c r="AK8" s="15"/>
      <c r="AL8" s="15">
        <v>0.61</v>
      </c>
      <c r="AM8" s="15">
        <v>0.60130718954248397</v>
      </c>
      <c r="AN8" s="15">
        <v>0.5</v>
      </c>
      <c r="AO8" s="15"/>
      <c r="AP8" s="15">
        <v>0.72282608695652195</v>
      </c>
      <c r="AQ8" s="15">
        <v>0.43181818181818199</v>
      </c>
      <c r="AR8" s="15">
        <v>0.62068965517241403</v>
      </c>
      <c r="AS8" s="15">
        <v>0.5</v>
      </c>
      <c r="AT8" s="15">
        <v>0.46666666666666701</v>
      </c>
      <c r="AU8" s="15"/>
      <c r="AV8" s="15">
        <v>0.4</v>
      </c>
      <c r="AW8" s="15">
        <v>0.625</v>
      </c>
      <c r="AX8" s="15">
        <v>0.625</v>
      </c>
      <c r="AY8" s="15" t="s">
        <v>132</v>
      </c>
      <c r="AZ8" s="15">
        <v>0.30769230769230799</v>
      </c>
      <c r="BA8" s="15">
        <v>9.8039215686274495E-2</v>
      </c>
      <c r="BB8" s="15">
        <v>0</v>
      </c>
      <c r="BC8" s="15"/>
      <c r="BD8" s="15">
        <v>0.73076923076923095</v>
      </c>
      <c r="BE8" s="15">
        <v>0.53846153846153799</v>
      </c>
      <c r="BF8" s="15">
        <v>0.230769230769231</v>
      </c>
      <c r="BG8" s="15">
        <v>0.162162162162162</v>
      </c>
      <c r="BH8" s="15">
        <v>0.28571428571428598</v>
      </c>
      <c r="BI8" s="15">
        <v>0.5</v>
      </c>
      <c r="BJ8" s="15"/>
      <c r="BK8" s="15">
        <v>0.37254901960784298</v>
      </c>
      <c r="BL8" s="15">
        <v>0.62903225806451601</v>
      </c>
      <c r="BM8" s="15">
        <v>0.51219512195121997</v>
      </c>
      <c r="BN8" s="15">
        <v>0.70526315789473704</v>
      </c>
      <c r="BO8" s="15">
        <v>0.58620689655172398</v>
      </c>
      <c r="BP8" s="15">
        <v>0.59375</v>
      </c>
      <c r="BQ8" s="15"/>
      <c r="BR8" s="15">
        <v>0.56088560885608896</v>
      </c>
      <c r="BS8" s="15">
        <v>0.65648854961832104</v>
      </c>
      <c r="BT8" s="15"/>
      <c r="BU8" s="15">
        <v>0.53900709219858201</v>
      </c>
      <c r="BV8" s="15">
        <v>0.62068965517241403</v>
      </c>
      <c r="BW8" s="15"/>
      <c r="BX8" s="15">
        <v>0.5</v>
      </c>
      <c r="BY8" s="15">
        <v>0.69444444444444398</v>
      </c>
    </row>
    <row r="9" spans="2:77" ht="43.5" x14ac:dyDescent="0.35">
      <c r="B9" s="16" t="s">
        <v>161</v>
      </c>
      <c r="C9" s="15">
        <v>7.2139303482587097E-2</v>
      </c>
      <c r="D9" s="15">
        <v>7.4285714285714302E-2</v>
      </c>
      <c r="E9" s="15">
        <v>7.0484581497797405E-2</v>
      </c>
      <c r="F9" s="15"/>
      <c r="G9" s="15">
        <v>0.114285714285714</v>
      </c>
      <c r="H9" s="15">
        <v>6.3253012048192794E-2</v>
      </c>
      <c r="I9" s="15"/>
      <c r="J9" s="15">
        <v>3.3057851239669402E-2</v>
      </c>
      <c r="K9" s="15">
        <v>6.3063063063063099E-2</v>
      </c>
      <c r="L9" s="15">
        <v>3.8461538461538498E-2</v>
      </c>
      <c r="M9" s="15">
        <v>0.14159292035398199</v>
      </c>
      <c r="N9" s="15"/>
      <c r="O9" s="15">
        <v>0.135135135135135</v>
      </c>
      <c r="P9" s="15">
        <v>7.9365079365079402E-2</v>
      </c>
      <c r="Q9" s="15">
        <v>0.107142857142857</v>
      </c>
      <c r="R9" s="15">
        <v>4.4444444444444398E-2</v>
      </c>
      <c r="S9" s="15">
        <v>0</v>
      </c>
      <c r="T9" s="15">
        <v>0.12121212121212099</v>
      </c>
      <c r="U9" s="15">
        <v>4.8780487804878099E-2</v>
      </c>
      <c r="V9" s="15">
        <v>4.1666666666666699E-2</v>
      </c>
      <c r="W9" s="15">
        <v>8.5106382978723402E-2</v>
      </c>
      <c r="X9" s="15">
        <v>4.6511627906976702E-2</v>
      </c>
      <c r="Y9" s="15">
        <v>5.8823529411764698E-2</v>
      </c>
      <c r="Z9" s="15">
        <v>0</v>
      </c>
      <c r="AA9" s="15"/>
      <c r="AB9" s="15">
        <v>0.122448979591837</v>
      </c>
      <c r="AC9" s="15">
        <v>4.0983606557376998E-2</v>
      </c>
      <c r="AD9" s="15">
        <v>7.1428571428571397E-2</v>
      </c>
      <c r="AE9" s="15">
        <v>0</v>
      </c>
      <c r="AF9" s="15"/>
      <c r="AG9" s="15">
        <v>9.0163934426229497E-2</v>
      </c>
      <c r="AH9" s="15">
        <v>3.9215686274509803E-2</v>
      </c>
      <c r="AI9" s="15">
        <v>7.3170731707317097E-2</v>
      </c>
      <c r="AJ9" s="15">
        <v>0</v>
      </c>
      <c r="AK9" s="15"/>
      <c r="AL9" s="15">
        <v>6.5000000000000002E-2</v>
      </c>
      <c r="AM9" s="15">
        <v>6.5359477124182996E-2</v>
      </c>
      <c r="AN9" s="15">
        <v>0.13636363636363599</v>
      </c>
      <c r="AO9" s="15"/>
      <c r="AP9" s="15">
        <v>7.0652173913043501E-2</v>
      </c>
      <c r="AQ9" s="15">
        <v>5.6818181818181802E-2</v>
      </c>
      <c r="AR9" s="15">
        <v>0.10344827586206901</v>
      </c>
      <c r="AS9" s="15">
        <v>0.16666666666666699</v>
      </c>
      <c r="AT9" s="15">
        <v>0.11111111111111099</v>
      </c>
      <c r="AU9" s="15"/>
      <c r="AV9" s="15">
        <v>1</v>
      </c>
      <c r="AW9" s="15">
        <v>0.25</v>
      </c>
      <c r="AX9" s="15">
        <v>0.25</v>
      </c>
      <c r="AY9" s="15" t="s">
        <v>132</v>
      </c>
      <c r="AZ9" s="15">
        <v>0.15384615384615399</v>
      </c>
      <c r="BA9" s="15">
        <v>0.11764705882352899</v>
      </c>
      <c r="BB9" s="15">
        <v>6.6666666666666693E-2</v>
      </c>
      <c r="BC9" s="15"/>
      <c r="BD9" s="15">
        <v>4.2307692307692303E-2</v>
      </c>
      <c r="BE9" s="15">
        <v>9.6153846153846201E-2</v>
      </c>
      <c r="BF9" s="15">
        <v>0.115384615384615</v>
      </c>
      <c r="BG9" s="15">
        <v>0.18918918918918901</v>
      </c>
      <c r="BH9" s="15">
        <v>9.5238095238095205E-2</v>
      </c>
      <c r="BI9" s="15">
        <v>0.25</v>
      </c>
      <c r="BJ9" s="15"/>
      <c r="BK9" s="15">
        <v>9.8039215686274495E-2</v>
      </c>
      <c r="BL9" s="15">
        <v>8.0645161290322606E-2</v>
      </c>
      <c r="BM9" s="15">
        <v>4.8780487804878099E-2</v>
      </c>
      <c r="BN9" s="15">
        <v>9.4736842105263203E-2</v>
      </c>
      <c r="BO9" s="15">
        <v>3.4482758620689703E-2</v>
      </c>
      <c r="BP9" s="15">
        <v>3.125E-2</v>
      </c>
      <c r="BQ9" s="15"/>
      <c r="BR9" s="15">
        <v>8.1180811808118106E-2</v>
      </c>
      <c r="BS9" s="15">
        <v>5.34351145038168E-2</v>
      </c>
      <c r="BT9" s="15"/>
      <c r="BU9" s="15">
        <v>8.5106382978723402E-2</v>
      </c>
      <c r="BV9" s="15">
        <v>6.5134099616858204E-2</v>
      </c>
      <c r="BW9" s="15"/>
      <c r="BX9" s="15">
        <v>9.6330275229357804E-2</v>
      </c>
      <c r="BY9" s="15">
        <v>4.4444444444444398E-2</v>
      </c>
    </row>
    <row r="10" spans="2:77" x14ac:dyDescent="0.35">
      <c r="B10" s="16" t="s">
        <v>96</v>
      </c>
      <c r="C10" s="15">
        <v>1.49253731343284E-2</v>
      </c>
      <c r="D10" s="15">
        <v>0</v>
      </c>
      <c r="E10" s="15">
        <v>2.6431718061673999E-2</v>
      </c>
      <c r="F10" s="15"/>
      <c r="G10" s="15">
        <v>7.1428571428571397E-2</v>
      </c>
      <c r="H10" s="15">
        <v>3.0120481927710802E-3</v>
      </c>
      <c r="I10" s="15"/>
      <c r="J10" s="15">
        <v>1.6528925619834701E-2</v>
      </c>
      <c r="K10" s="15">
        <v>2.7027027027027001E-2</v>
      </c>
      <c r="L10" s="15">
        <v>0</v>
      </c>
      <c r="M10" s="15">
        <v>8.8495575221238902E-3</v>
      </c>
      <c r="N10" s="15"/>
      <c r="O10" s="15">
        <v>0</v>
      </c>
      <c r="P10" s="15">
        <v>0</v>
      </c>
      <c r="Q10" s="15">
        <v>0.107142857142857</v>
      </c>
      <c r="R10" s="15">
        <v>0</v>
      </c>
      <c r="S10" s="15">
        <v>0</v>
      </c>
      <c r="T10" s="15">
        <v>0</v>
      </c>
      <c r="U10" s="15">
        <v>2.4390243902439001E-2</v>
      </c>
      <c r="V10" s="15">
        <v>4.1666666666666699E-2</v>
      </c>
      <c r="W10" s="15">
        <v>2.1276595744680899E-2</v>
      </c>
      <c r="X10" s="15">
        <v>0</v>
      </c>
      <c r="Y10" s="15">
        <v>0</v>
      </c>
      <c r="Z10" s="15">
        <v>0</v>
      </c>
      <c r="AA10" s="15"/>
      <c r="AB10" s="15">
        <v>6.8027210884353704E-3</v>
      </c>
      <c r="AC10" s="15">
        <v>1.63934426229508E-2</v>
      </c>
      <c r="AD10" s="15">
        <v>3.5714285714285698E-2</v>
      </c>
      <c r="AE10" s="15">
        <v>2.0833333333333301E-2</v>
      </c>
      <c r="AF10" s="15"/>
      <c r="AG10" s="15">
        <v>2.0491803278688499E-2</v>
      </c>
      <c r="AH10" s="15">
        <v>9.8039215686274508E-3</v>
      </c>
      <c r="AI10" s="15">
        <v>0</v>
      </c>
      <c r="AJ10" s="15">
        <v>0</v>
      </c>
      <c r="AK10" s="15"/>
      <c r="AL10" s="15">
        <v>1.4999999999999999E-2</v>
      </c>
      <c r="AM10" s="15">
        <v>1.30718954248366E-2</v>
      </c>
      <c r="AN10" s="15">
        <v>2.27272727272727E-2</v>
      </c>
      <c r="AO10" s="15"/>
      <c r="AP10" s="15">
        <v>5.4347826086956503E-3</v>
      </c>
      <c r="AQ10" s="15">
        <v>3.4090909090909102E-2</v>
      </c>
      <c r="AR10" s="15">
        <v>0</v>
      </c>
      <c r="AS10" s="15">
        <v>0</v>
      </c>
      <c r="AT10" s="15">
        <v>2.2222222222222199E-2</v>
      </c>
      <c r="AU10" s="15"/>
      <c r="AV10" s="15">
        <v>0</v>
      </c>
      <c r="AW10" s="15">
        <v>0</v>
      </c>
      <c r="AX10" s="15">
        <v>0</v>
      </c>
      <c r="AY10" s="15" t="s">
        <v>132</v>
      </c>
      <c r="AZ10" s="15">
        <v>2.5641025641025599E-2</v>
      </c>
      <c r="BA10" s="15">
        <v>1.9607843137254902E-2</v>
      </c>
      <c r="BB10" s="15">
        <v>6.6666666666666693E-2</v>
      </c>
      <c r="BC10" s="15"/>
      <c r="BD10" s="15">
        <v>3.8461538461538498E-3</v>
      </c>
      <c r="BE10" s="15">
        <v>1.9230769230769201E-2</v>
      </c>
      <c r="BF10" s="15">
        <v>3.8461538461538498E-2</v>
      </c>
      <c r="BG10" s="15">
        <v>5.4054054054054099E-2</v>
      </c>
      <c r="BH10" s="15">
        <v>4.7619047619047603E-2</v>
      </c>
      <c r="BI10" s="15">
        <v>0</v>
      </c>
      <c r="BJ10" s="15"/>
      <c r="BK10" s="15">
        <v>0</v>
      </c>
      <c r="BL10" s="15">
        <v>8.0645161290322596E-3</v>
      </c>
      <c r="BM10" s="15">
        <v>0</v>
      </c>
      <c r="BN10" s="15">
        <v>0</v>
      </c>
      <c r="BO10" s="15">
        <v>5.1724137931034503E-2</v>
      </c>
      <c r="BP10" s="15">
        <v>6.25E-2</v>
      </c>
      <c r="BQ10" s="15"/>
      <c r="BR10" s="15">
        <v>1.4760147601476E-2</v>
      </c>
      <c r="BS10" s="15">
        <v>1.5267175572519101E-2</v>
      </c>
      <c r="BT10" s="15"/>
      <c r="BU10" s="15">
        <v>7.09219858156028E-3</v>
      </c>
      <c r="BV10" s="15">
        <v>1.9157088122605401E-2</v>
      </c>
      <c r="BW10" s="15"/>
      <c r="BX10" s="15">
        <v>2.2935779816513801E-2</v>
      </c>
      <c r="BY10" s="15">
        <v>5.5555555555555601E-3</v>
      </c>
    </row>
    <row r="11" spans="2:77" x14ac:dyDescent="0.35">
      <c r="B11" s="16" t="s">
        <v>119</v>
      </c>
      <c r="C11" s="17">
        <v>0.34328358208955201</v>
      </c>
      <c r="D11" s="17">
        <v>0.24</v>
      </c>
      <c r="E11" s="17">
        <v>0.42290748898678399</v>
      </c>
      <c r="F11" s="17"/>
      <c r="G11" s="17">
        <v>0.67142857142857104</v>
      </c>
      <c r="H11" s="17">
        <v>0.27409638554216897</v>
      </c>
      <c r="I11" s="17"/>
      <c r="J11" s="17">
        <v>0.206611570247934</v>
      </c>
      <c r="K11" s="17">
        <v>0.21621621621621601</v>
      </c>
      <c r="L11" s="17">
        <v>0.36538461538461497</v>
      </c>
      <c r="M11" s="17">
        <v>0.61061946902654896</v>
      </c>
      <c r="N11" s="17"/>
      <c r="O11" s="17">
        <v>0.43243243243243201</v>
      </c>
      <c r="P11" s="17">
        <v>0.33333333333333298</v>
      </c>
      <c r="Q11" s="17">
        <v>0.35714285714285698</v>
      </c>
      <c r="R11" s="17">
        <v>0.28888888888888897</v>
      </c>
      <c r="S11" s="17">
        <v>0.36842105263157898</v>
      </c>
      <c r="T11" s="17">
        <v>0.36363636363636398</v>
      </c>
      <c r="U11" s="17">
        <v>0.17073170731707299</v>
      </c>
      <c r="V11" s="17">
        <v>0.41666666666666702</v>
      </c>
      <c r="W11" s="17">
        <v>0.36170212765957399</v>
      </c>
      <c r="X11" s="17">
        <v>0.39534883720930197</v>
      </c>
      <c r="Y11" s="17">
        <v>0.41176470588235298</v>
      </c>
      <c r="Z11" s="17">
        <v>0.2</v>
      </c>
      <c r="AA11" s="17"/>
      <c r="AB11" s="17">
        <v>0.43537414965986398</v>
      </c>
      <c r="AC11" s="17">
        <v>0.27868852459016402</v>
      </c>
      <c r="AD11" s="17">
        <v>0.35714285714285698</v>
      </c>
      <c r="AE11" s="17">
        <v>0.16666666666666699</v>
      </c>
      <c r="AF11" s="17"/>
      <c r="AG11" s="17">
        <v>0.34836065573770503</v>
      </c>
      <c r="AH11" s="17">
        <v>0.32352941176470601</v>
      </c>
      <c r="AI11" s="17">
        <v>0.292682926829268</v>
      </c>
      <c r="AJ11" s="17">
        <v>0</v>
      </c>
      <c r="AK11" s="17"/>
      <c r="AL11" s="17">
        <v>0.32</v>
      </c>
      <c r="AM11" s="17">
        <v>0.34640522875816998</v>
      </c>
      <c r="AN11" s="17">
        <v>0.40909090909090901</v>
      </c>
      <c r="AO11" s="17"/>
      <c r="AP11" s="17">
        <v>0.22826086956521699</v>
      </c>
      <c r="AQ11" s="17">
        <v>0.47727272727272702</v>
      </c>
      <c r="AR11" s="17">
        <v>0.27586206896551702</v>
      </c>
      <c r="AS11" s="17">
        <v>0.33333333333333298</v>
      </c>
      <c r="AT11" s="17">
        <v>0.44444444444444398</v>
      </c>
      <c r="AU11" s="17"/>
      <c r="AV11" s="17">
        <v>0</v>
      </c>
      <c r="AW11" s="17">
        <v>0.25</v>
      </c>
      <c r="AX11" s="17">
        <v>0.25</v>
      </c>
      <c r="AY11" s="17" t="s">
        <v>132</v>
      </c>
      <c r="AZ11" s="17">
        <v>0.56410256410256399</v>
      </c>
      <c r="BA11" s="17">
        <v>0.76470588235294101</v>
      </c>
      <c r="BB11" s="17">
        <v>0.86666666666666703</v>
      </c>
      <c r="BC11" s="17"/>
      <c r="BD11" s="17">
        <v>0.238461538461538</v>
      </c>
      <c r="BE11" s="17">
        <v>0.40384615384615402</v>
      </c>
      <c r="BF11" s="17">
        <v>0.61538461538461497</v>
      </c>
      <c r="BG11" s="17">
        <v>0.62162162162162204</v>
      </c>
      <c r="BH11" s="17">
        <v>0.57142857142857095</v>
      </c>
      <c r="BI11" s="17">
        <v>0.5</v>
      </c>
      <c r="BJ11" s="17"/>
      <c r="BK11" s="17">
        <v>0.52941176470588203</v>
      </c>
      <c r="BL11" s="17">
        <v>0.32258064516128998</v>
      </c>
      <c r="BM11" s="17">
        <v>0.46341463414634099</v>
      </c>
      <c r="BN11" s="17">
        <v>0.231578947368421</v>
      </c>
      <c r="BO11" s="17">
        <v>0.32758620689655199</v>
      </c>
      <c r="BP11" s="17">
        <v>0.3125</v>
      </c>
      <c r="BQ11" s="17"/>
      <c r="BR11" s="17">
        <v>0.36900369003689998</v>
      </c>
      <c r="BS11" s="17">
        <v>0.29007633587786302</v>
      </c>
      <c r="BT11" s="17"/>
      <c r="BU11" s="17">
        <v>0.38297872340425498</v>
      </c>
      <c r="BV11" s="17">
        <v>0.32183908045977</v>
      </c>
      <c r="BW11" s="17"/>
      <c r="BX11" s="17">
        <v>0.403669724770642</v>
      </c>
      <c r="BY11" s="17">
        <v>0.27777777777777801</v>
      </c>
    </row>
    <row r="12" spans="2:77" x14ac:dyDescent="0.35">
      <c r="B12" t="s">
        <v>393</v>
      </c>
    </row>
    <row r="13" spans="2:77" x14ac:dyDescent="0.35">
      <c r="B13" t="s">
        <v>99</v>
      </c>
    </row>
    <row r="14" spans="2:77" x14ac:dyDescent="0.35">
      <c r="B14" t="s">
        <v>100</v>
      </c>
    </row>
    <row r="16" spans="2:77" x14ac:dyDescent="0.35">
      <c r="B16"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Y15"/>
  <sheetViews>
    <sheetView showGridLines="0" topLeftCell="A8"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165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238</v>
      </c>
      <c r="D7" s="10">
        <v>124</v>
      </c>
      <c r="E7" s="10">
        <v>114</v>
      </c>
      <c r="F7" s="10"/>
      <c r="G7" s="10">
        <v>14</v>
      </c>
      <c r="H7" s="10">
        <v>224</v>
      </c>
      <c r="I7" s="10"/>
      <c r="J7" s="10">
        <v>91</v>
      </c>
      <c r="K7" s="10">
        <v>81</v>
      </c>
      <c r="L7" s="10">
        <v>32</v>
      </c>
      <c r="M7" s="10">
        <v>30</v>
      </c>
      <c r="N7" s="10"/>
      <c r="O7" s="10">
        <v>19</v>
      </c>
      <c r="P7" s="10">
        <v>40</v>
      </c>
      <c r="Q7" s="10">
        <v>13</v>
      </c>
      <c r="R7" s="10">
        <v>30</v>
      </c>
      <c r="S7" s="10">
        <v>12</v>
      </c>
      <c r="T7" s="10">
        <v>18</v>
      </c>
      <c r="U7" s="10">
        <v>32</v>
      </c>
      <c r="V7" s="10">
        <v>12</v>
      </c>
      <c r="W7" s="10">
        <v>25</v>
      </c>
      <c r="X7" s="10">
        <v>24</v>
      </c>
      <c r="Y7" s="10">
        <v>9</v>
      </c>
      <c r="Z7" s="10">
        <v>4</v>
      </c>
      <c r="AA7" s="10"/>
      <c r="AB7" s="10">
        <v>66</v>
      </c>
      <c r="AC7" s="10">
        <v>85</v>
      </c>
      <c r="AD7" s="10">
        <v>32</v>
      </c>
      <c r="AE7" s="10">
        <v>39</v>
      </c>
      <c r="AF7" s="10"/>
      <c r="AG7" s="10">
        <v>138</v>
      </c>
      <c r="AH7" s="10">
        <v>66</v>
      </c>
      <c r="AI7" s="10">
        <v>27</v>
      </c>
      <c r="AJ7" s="10">
        <v>2</v>
      </c>
      <c r="AK7" s="10"/>
      <c r="AL7" s="10">
        <v>122</v>
      </c>
      <c r="AM7" s="10">
        <v>92</v>
      </c>
      <c r="AN7" s="10">
        <v>22</v>
      </c>
      <c r="AO7" s="10"/>
      <c r="AP7" s="10">
        <v>133</v>
      </c>
      <c r="AQ7" s="10">
        <v>38</v>
      </c>
      <c r="AR7" s="10">
        <v>18</v>
      </c>
      <c r="AS7" s="10">
        <v>3</v>
      </c>
      <c r="AT7" s="10">
        <v>21</v>
      </c>
      <c r="AU7" s="10"/>
      <c r="AV7" s="10">
        <v>2</v>
      </c>
      <c r="AW7" s="10">
        <v>5</v>
      </c>
      <c r="AX7" s="10">
        <v>5</v>
      </c>
      <c r="AY7" s="10" t="s">
        <v>131</v>
      </c>
      <c r="AZ7" s="10">
        <v>12</v>
      </c>
      <c r="BA7" s="10">
        <v>5</v>
      </c>
      <c r="BB7" s="10" t="s">
        <v>131</v>
      </c>
      <c r="BC7" s="10"/>
      <c r="BD7" s="10">
        <v>190</v>
      </c>
      <c r="BE7" s="10">
        <v>28</v>
      </c>
      <c r="BF7" s="10">
        <v>6</v>
      </c>
      <c r="BG7" s="10">
        <v>6</v>
      </c>
      <c r="BH7" s="10">
        <v>6</v>
      </c>
      <c r="BI7" s="10">
        <v>2</v>
      </c>
      <c r="BJ7" s="10"/>
      <c r="BK7" s="10">
        <v>19</v>
      </c>
      <c r="BL7" s="10">
        <v>78</v>
      </c>
      <c r="BM7" s="10">
        <v>21</v>
      </c>
      <c r="BN7" s="10">
        <v>67</v>
      </c>
      <c r="BO7" s="10">
        <v>34</v>
      </c>
      <c r="BP7" s="10">
        <v>19</v>
      </c>
      <c r="BQ7" s="10"/>
      <c r="BR7" s="10">
        <v>152</v>
      </c>
      <c r="BS7" s="10">
        <v>86</v>
      </c>
      <c r="BT7" s="10"/>
      <c r="BU7" s="10">
        <v>76</v>
      </c>
      <c r="BV7" s="10">
        <v>162</v>
      </c>
      <c r="BW7" s="10"/>
      <c r="BX7" s="10">
        <v>109</v>
      </c>
      <c r="BY7" s="10">
        <v>125</v>
      </c>
    </row>
    <row r="8" spans="2:77" ht="159.5" x14ac:dyDescent="0.35">
      <c r="B8" s="16" t="s">
        <v>163</v>
      </c>
      <c r="C8" s="15">
        <v>0.67226890756302504</v>
      </c>
      <c r="D8" s="15">
        <v>0.75</v>
      </c>
      <c r="E8" s="15">
        <v>0.58771929824561397</v>
      </c>
      <c r="F8" s="15"/>
      <c r="G8" s="15">
        <v>0.85714285714285698</v>
      </c>
      <c r="H8" s="15">
        <v>0.66071428571428603</v>
      </c>
      <c r="I8" s="15"/>
      <c r="J8" s="15">
        <v>0.78021978021978</v>
      </c>
      <c r="K8" s="15">
        <v>0.67901234567901203</v>
      </c>
      <c r="L8" s="15">
        <v>0.625</v>
      </c>
      <c r="M8" s="15">
        <v>0.4</v>
      </c>
      <c r="N8" s="15"/>
      <c r="O8" s="15">
        <v>0.78947368421052599</v>
      </c>
      <c r="P8" s="15">
        <v>0.57499999999999996</v>
      </c>
      <c r="Q8" s="15">
        <v>0.76923076923076905</v>
      </c>
      <c r="R8" s="15">
        <v>0.73333333333333295</v>
      </c>
      <c r="S8" s="15">
        <v>0.83333333333333304</v>
      </c>
      <c r="T8" s="15">
        <v>0.66666666666666696</v>
      </c>
      <c r="U8" s="15">
        <v>0.59375</v>
      </c>
      <c r="V8" s="15">
        <v>0.58333333333333304</v>
      </c>
      <c r="W8" s="15">
        <v>0.64</v>
      </c>
      <c r="X8" s="15">
        <v>0.79166666666666696</v>
      </c>
      <c r="Y8" s="15">
        <v>0.44444444444444398</v>
      </c>
      <c r="Z8" s="15">
        <v>0.75</v>
      </c>
      <c r="AA8" s="15"/>
      <c r="AB8" s="15">
        <v>0.62121212121212099</v>
      </c>
      <c r="AC8" s="15">
        <v>0.623529411764706</v>
      </c>
      <c r="AD8" s="15">
        <v>0.78125</v>
      </c>
      <c r="AE8" s="15">
        <v>0.84615384615384603</v>
      </c>
      <c r="AF8" s="15"/>
      <c r="AG8" s="15">
        <v>0.623188405797101</v>
      </c>
      <c r="AH8" s="15">
        <v>0.74242424242424199</v>
      </c>
      <c r="AI8" s="15">
        <v>0.70370370370370405</v>
      </c>
      <c r="AJ8" s="15">
        <v>1</v>
      </c>
      <c r="AK8" s="15"/>
      <c r="AL8" s="15">
        <v>0.68852459016393397</v>
      </c>
      <c r="AM8" s="15">
        <v>0.67391304347826098</v>
      </c>
      <c r="AN8" s="15">
        <v>0.59090909090909105</v>
      </c>
      <c r="AO8" s="15"/>
      <c r="AP8" s="15">
        <v>0.64661654135338298</v>
      </c>
      <c r="AQ8" s="15">
        <v>0.76315789473684204</v>
      </c>
      <c r="AR8" s="15">
        <v>0.61111111111111105</v>
      </c>
      <c r="AS8" s="15">
        <v>0.66666666666666696</v>
      </c>
      <c r="AT8" s="15">
        <v>0.66666666666666696</v>
      </c>
      <c r="AU8" s="15"/>
      <c r="AV8" s="15">
        <v>0.5</v>
      </c>
      <c r="AW8" s="15">
        <v>1</v>
      </c>
      <c r="AX8" s="15">
        <v>1</v>
      </c>
      <c r="AY8" s="15" t="s">
        <v>132</v>
      </c>
      <c r="AZ8" s="15">
        <v>0.58333333333333304</v>
      </c>
      <c r="BA8" s="15">
        <v>0.6</v>
      </c>
      <c r="BB8" s="15" t="s">
        <v>132</v>
      </c>
      <c r="BC8" s="15"/>
      <c r="BD8" s="15">
        <v>0.69473684210526299</v>
      </c>
      <c r="BE8" s="15">
        <v>0.60714285714285698</v>
      </c>
      <c r="BF8" s="15">
        <v>0.5</v>
      </c>
      <c r="BG8" s="15">
        <v>0.33333333333333298</v>
      </c>
      <c r="BH8" s="15">
        <v>0.66666666666666696</v>
      </c>
      <c r="BI8" s="15">
        <v>1</v>
      </c>
      <c r="BJ8" s="15"/>
      <c r="BK8" s="15">
        <v>0.52631578947368396</v>
      </c>
      <c r="BL8" s="15">
        <v>0.65384615384615397</v>
      </c>
      <c r="BM8" s="15">
        <v>0.66666666666666696</v>
      </c>
      <c r="BN8" s="15">
        <v>0.71641791044776104</v>
      </c>
      <c r="BO8" s="15">
        <v>0.70588235294117696</v>
      </c>
      <c r="BP8" s="15">
        <v>0.68421052631578905</v>
      </c>
      <c r="BQ8" s="15"/>
      <c r="BR8" s="15">
        <v>0.64473684210526305</v>
      </c>
      <c r="BS8" s="15">
        <v>0.72093023255813904</v>
      </c>
      <c r="BT8" s="15"/>
      <c r="BU8" s="15">
        <v>0.61842105263157898</v>
      </c>
      <c r="BV8" s="15">
        <v>0.69753086419753096</v>
      </c>
      <c r="BW8" s="15"/>
      <c r="BX8" s="15">
        <v>0.69724770642201805</v>
      </c>
      <c r="BY8" s="15">
        <v>0.66400000000000003</v>
      </c>
    </row>
    <row r="9" spans="2:77" ht="130.5" x14ac:dyDescent="0.35">
      <c r="B9" s="16" t="s">
        <v>164</v>
      </c>
      <c r="C9" s="15">
        <v>0.369747899159664</v>
      </c>
      <c r="D9" s="15">
        <v>0.41129032258064502</v>
      </c>
      <c r="E9" s="15">
        <v>0.324561403508772</v>
      </c>
      <c r="F9" s="15"/>
      <c r="G9" s="15">
        <v>0.28571428571428598</v>
      </c>
      <c r="H9" s="15">
        <v>0.375</v>
      </c>
      <c r="I9" s="15"/>
      <c r="J9" s="15">
        <v>0.38461538461538503</v>
      </c>
      <c r="K9" s="15">
        <v>0.34567901234567899</v>
      </c>
      <c r="L9" s="15">
        <v>0.3125</v>
      </c>
      <c r="M9" s="15">
        <v>0.43333333333333302</v>
      </c>
      <c r="N9" s="15"/>
      <c r="O9" s="15">
        <v>0.26315789473684198</v>
      </c>
      <c r="P9" s="15">
        <v>0.55000000000000004</v>
      </c>
      <c r="Q9" s="15">
        <v>0.46153846153846201</v>
      </c>
      <c r="R9" s="15">
        <v>0.3</v>
      </c>
      <c r="S9" s="15">
        <v>0.33333333333333298</v>
      </c>
      <c r="T9" s="15">
        <v>0.16666666666666699</v>
      </c>
      <c r="U9" s="15">
        <v>0.4375</v>
      </c>
      <c r="V9" s="15">
        <v>0.58333333333333304</v>
      </c>
      <c r="W9" s="15">
        <v>0.32</v>
      </c>
      <c r="X9" s="15">
        <v>0.20833333333333301</v>
      </c>
      <c r="Y9" s="15">
        <v>0.33333333333333298</v>
      </c>
      <c r="Z9" s="15">
        <v>0.5</v>
      </c>
      <c r="AA9" s="15"/>
      <c r="AB9" s="15">
        <v>0.25757575757575801</v>
      </c>
      <c r="AC9" s="15">
        <v>0.4</v>
      </c>
      <c r="AD9" s="15">
        <v>0.40625</v>
      </c>
      <c r="AE9" s="15">
        <v>0.41025641025641002</v>
      </c>
      <c r="AF9" s="15"/>
      <c r="AG9" s="15">
        <v>0.39130434782608697</v>
      </c>
      <c r="AH9" s="15">
        <v>0.33333333333333298</v>
      </c>
      <c r="AI9" s="15">
        <v>0.407407407407407</v>
      </c>
      <c r="AJ9" s="15">
        <v>0</v>
      </c>
      <c r="AK9" s="15"/>
      <c r="AL9" s="15">
        <v>0.40163934426229497</v>
      </c>
      <c r="AM9" s="15">
        <v>0.34782608695652201</v>
      </c>
      <c r="AN9" s="15">
        <v>0.27272727272727298</v>
      </c>
      <c r="AO9" s="15"/>
      <c r="AP9" s="15">
        <v>0.41353383458646598</v>
      </c>
      <c r="AQ9" s="15">
        <v>0.18421052631578899</v>
      </c>
      <c r="AR9" s="15">
        <v>0.5</v>
      </c>
      <c r="AS9" s="15">
        <v>0.66666666666666696</v>
      </c>
      <c r="AT9" s="15">
        <v>0.38095238095238099</v>
      </c>
      <c r="AU9" s="15"/>
      <c r="AV9" s="15">
        <v>0</v>
      </c>
      <c r="AW9" s="15">
        <v>0.2</v>
      </c>
      <c r="AX9" s="15">
        <v>0.2</v>
      </c>
      <c r="AY9" s="15" t="s">
        <v>132</v>
      </c>
      <c r="AZ9" s="15">
        <v>0.16666666666666699</v>
      </c>
      <c r="BA9" s="15">
        <v>0</v>
      </c>
      <c r="BB9" s="15" t="s">
        <v>132</v>
      </c>
      <c r="BC9" s="15"/>
      <c r="BD9" s="15">
        <v>0.36315789473684201</v>
      </c>
      <c r="BE9" s="15">
        <v>0.53571428571428603</v>
      </c>
      <c r="BF9" s="15">
        <v>0.16666666666666699</v>
      </c>
      <c r="BG9" s="15">
        <v>0.33333333333333298</v>
      </c>
      <c r="BH9" s="15">
        <v>0.16666666666666699</v>
      </c>
      <c r="BI9" s="15">
        <v>0</v>
      </c>
      <c r="BJ9" s="15"/>
      <c r="BK9" s="15">
        <v>0.26315789473684198</v>
      </c>
      <c r="BL9" s="15">
        <v>0.41025641025641002</v>
      </c>
      <c r="BM9" s="15">
        <v>0.476190476190476</v>
      </c>
      <c r="BN9" s="15">
        <v>0.31343283582089598</v>
      </c>
      <c r="BO9" s="15">
        <v>0.29411764705882398</v>
      </c>
      <c r="BP9" s="15">
        <v>0.52631578947368396</v>
      </c>
      <c r="BQ9" s="15"/>
      <c r="BR9" s="15">
        <v>0.38157894736842102</v>
      </c>
      <c r="BS9" s="15">
        <v>0.34883720930232598</v>
      </c>
      <c r="BT9" s="15"/>
      <c r="BU9" s="15">
        <v>0.32894736842105299</v>
      </c>
      <c r="BV9" s="15">
        <v>0.38888888888888901</v>
      </c>
      <c r="BW9" s="15"/>
      <c r="BX9" s="15">
        <v>0.302752293577982</v>
      </c>
      <c r="BY9" s="15">
        <v>0.432</v>
      </c>
    </row>
    <row r="10" spans="2:77" x14ac:dyDescent="0.35">
      <c r="B10" s="16" t="s">
        <v>96</v>
      </c>
      <c r="C10" s="17">
        <v>0.10084033613445401</v>
      </c>
      <c r="D10" s="17">
        <v>7.25806451612903E-2</v>
      </c>
      <c r="E10" s="17">
        <v>0.13157894736842099</v>
      </c>
      <c r="F10" s="17"/>
      <c r="G10" s="17">
        <v>0</v>
      </c>
      <c r="H10" s="17">
        <v>0.107142857142857</v>
      </c>
      <c r="I10" s="17"/>
      <c r="J10" s="17">
        <v>5.4945054945054903E-2</v>
      </c>
      <c r="K10" s="17">
        <v>8.6419753086419707E-2</v>
      </c>
      <c r="L10" s="17">
        <v>0.125</v>
      </c>
      <c r="M10" s="17">
        <v>0.266666666666667</v>
      </c>
      <c r="N10" s="17"/>
      <c r="O10" s="17">
        <v>5.2631578947368397E-2</v>
      </c>
      <c r="P10" s="17">
        <v>0.125</v>
      </c>
      <c r="Q10" s="17">
        <v>7.69230769230769E-2</v>
      </c>
      <c r="R10" s="17">
        <v>3.3333333333333298E-2</v>
      </c>
      <c r="S10" s="17">
        <v>0</v>
      </c>
      <c r="T10" s="17">
        <v>0.16666666666666699</v>
      </c>
      <c r="U10" s="17">
        <v>0.125</v>
      </c>
      <c r="V10" s="17">
        <v>0</v>
      </c>
      <c r="W10" s="17">
        <v>0.08</v>
      </c>
      <c r="X10" s="17">
        <v>8.3333333333333301E-2</v>
      </c>
      <c r="Y10" s="17">
        <v>0.55555555555555602</v>
      </c>
      <c r="Z10" s="17">
        <v>0</v>
      </c>
      <c r="AA10" s="17"/>
      <c r="AB10" s="17">
        <v>0.18181818181818199</v>
      </c>
      <c r="AC10" s="17">
        <v>7.0588235294117604E-2</v>
      </c>
      <c r="AD10" s="17">
        <v>3.125E-2</v>
      </c>
      <c r="AE10" s="17">
        <v>2.5641025641025599E-2</v>
      </c>
      <c r="AF10" s="17"/>
      <c r="AG10" s="17">
        <v>0.115942028985507</v>
      </c>
      <c r="AH10" s="17">
        <v>7.5757575757575801E-2</v>
      </c>
      <c r="AI10" s="17">
        <v>0.11111111111111099</v>
      </c>
      <c r="AJ10" s="17">
        <v>0</v>
      </c>
      <c r="AK10" s="17"/>
      <c r="AL10" s="17">
        <v>9.0163934426229497E-2</v>
      </c>
      <c r="AM10" s="17">
        <v>9.7826086956521702E-2</v>
      </c>
      <c r="AN10" s="17">
        <v>0.13636363636363599</v>
      </c>
      <c r="AO10" s="17"/>
      <c r="AP10" s="17">
        <v>0.105263157894737</v>
      </c>
      <c r="AQ10" s="17">
        <v>0.13157894736842099</v>
      </c>
      <c r="AR10" s="17">
        <v>5.5555555555555601E-2</v>
      </c>
      <c r="AS10" s="17">
        <v>0</v>
      </c>
      <c r="AT10" s="17">
        <v>4.7619047619047603E-2</v>
      </c>
      <c r="AU10" s="17"/>
      <c r="AV10" s="17">
        <v>0.5</v>
      </c>
      <c r="AW10" s="17">
        <v>0</v>
      </c>
      <c r="AX10" s="17">
        <v>0</v>
      </c>
      <c r="AY10" s="17" t="s">
        <v>132</v>
      </c>
      <c r="AZ10" s="17">
        <v>0.33333333333333298</v>
      </c>
      <c r="BA10" s="17">
        <v>0.4</v>
      </c>
      <c r="BB10" s="17" t="s">
        <v>132</v>
      </c>
      <c r="BC10" s="17"/>
      <c r="BD10" s="17">
        <v>8.42105263157895E-2</v>
      </c>
      <c r="BE10" s="17">
        <v>7.1428571428571397E-2</v>
      </c>
      <c r="BF10" s="17">
        <v>0.5</v>
      </c>
      <c r="BG10" s="17">
        <v>0.33333333333333298</v>
      </c>
      <c r="BH10" s="17">
        <v>0.16666666666666699</v>
      </c>
      <c r="BI10" s="17">
        <v>0</v>
      </c>
      <c r="BJ10" s="17"/>
      <c r="BK10" s="17">
        <v>0.26315789473684198</v>
      </c>
      <c r="BL10" s="17">
        <v>7.69230769230769E-2</v>
      </c>
      <c r="BM10" s="17">
        <v>0</v>
      </c>
      <c r="BN10" s="17">
        <v>8.9552238805970102E-2</v>
      </c>
      <c r="BO10" s="17">
        <v>0.17647058823529399</v>
      </c>
      <c r="BP10" s="17">
        <v>5.2631578947368397E-2</v>
      </c>
      <c r="BQ10" s="17"/>
      <c r="BR10" s="17">
        <v>0.125</v>
      </c>
      <c r="BS10" s="17">
        <v>5.8139534883720902E-2</v>
      </c>
      <c r="BT10" s="17"/>
      <c r="BU10" s="17">
        <v>0.157894736842105</v>
      </c>
      <c r="BV10" s="17">
        <v>7.4074074074074098E-2</v>
      </c>
      <c r="BW10" s="17"/>
      <c r="BX10" s="17">
        <v>0.119266055045872</v>
      </c>
      <c r="BY10" s="17">
        <v>7.1999999999999995E-2</v>
      </c>
    </row>
    <row r="11" spans="2:77" x14ac:dyDescent="0.35">
      <c r="B11" t="s">
        <v>195</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Y17"/>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238</v>
      </c>
      <c r="D7" s="10">
        <v>124</v>
      </c>
      <c r="E7" s="10">
        <v>114</v>
      </c>
      <c r="F7" s="10"/>
      <c r="G7" s="10">
        <v>14</v>
      </c>
      <c r="H7" s="10">
        <v>224</v>
      </c>
      <c r="I7" s="10"/>
      <c r="J7" s="10">
        <v>91</v>
      </c>
      <c r="K7" s="10">
        <v>81</v>
      </c>
      <c r="L7" s="10">
        <v>32</v>
      </c>
      <c r="M7" s="10">
        <v>30</v>
      </c>
      <c r="N7" s="10"/>
      <c r="O7" s="10">
        <v>19</v>
      </c>
      <c r="P7" s="10">
        <v>40</v>
      </c>
      <c r="Q7" s="10">
        <v>13</v>
      </c>
      <c r="R7" s="10">
        <v>30</v>
      </c>
      <c r="S7" s="10">
        <v>12</v>
      </c>
      <c r="T7" s="10">
        <v>18</v>
      </c>
      <c r="U7" s="10">
        <v>32</v>
      </c>
      <c r="V7" s="10">
        <v>12</v>
      </c>
      <c r="W7" s="10">
        <v>25</v>
      </c>
      <c r="X7" s="10">
        <v>24</v>
      </c>
      <c r="Y7" s="10">
        <v>9</v>
      </c>
      <c r="Z7" s="10">
        <v>4</v>
      </c>
      <c r="AA7" s="10"/>
      <c r="AB7" s="10">
        <v>66</v>
      </c>
      <c r="AC7" s="10">
        <v>85</v>
      </c>
      <c r="AD7" s="10">
        <v>32</v>
      </c>
      <c r="AE7" s="10">
        <v>39</v>
      </c>
      <c r="AF7" s="10"/>
      <c r="AG7" s="10">
        <v>138</v>
      </c>
      <c r="AH7" s="10">
        <v>66</v>
      </c>
      <c r="AI7" s="10">
        <v>27</v>
      </c>
      <c r="AJ7" s="10">
        <v>2</v>
      </c>
      <c r="AK7" s="10"/>
      <c r="AL7" s="10">
        <v>122</v>
      </c>
      <c r="AM7" s="10">
        <v>92</v>
      </c>
      <c r="AN7" s="10">
        <v>22</v>
      </c>
      <c r="AO7" s="10"/>
      <c r="AP7" s="10">
        <v>133</v>
      </c>
      <c r="AQ7" s="10">
        <v>38</v>
      </c>
      <c r="AR7" s="10">
        <v>18</v>
      </c>
      <c r="AS7" s="10">
        <v>3</v>
      </c>
      <c r="AT7" s="10">
        <v>21</v>
      </c>
      <c r="AU7" s="10"/>
      <c r="AV7" s="10">
        <v>2</v>
      </c>
      <c r="AW7" s="10">
        <v>5</v>
      </c>
      <c r="AX7" s="10">
        <v>5</v>
      </c>
      <c r="AY7" s="10" t="s">
        <v>131</v>
      </c>
      <c r="AZ7" s="10">
        <v>12</v>
      </c>
      <c r="BA7" s="10">
        <v>5</v>
      </c>
      <c r="BB7" s="10" t="s">
        <v>131</v>
      </c>
      <c r="BC7" s="10"/>
      <c r="BD7" s="10">
        <v>190</v>
      </c>
      <c r="BE7" s="10">
        <v>28</v>
      </c>
      <c r="BF7" s="10">
        <v>6</v>
      </c>
      <c r="BG7" s="10">
        <v>6</v>
      </c>
      <c r="BH7" s="10">
        <v>6</v>
      </c>
      <c r="BI7" s="10">
        <v>2</v>
      </c>
      <c r="BJ7" s="10"/>
      <c r="BK7" s="10">
        <v>19</v>
      </c>
      <c r="BL7" s="10">
        <v>78</v>
      </c>
      <c r="BM7" s="10">
        <v>21</v>
      </c>
      <c r="BN7" s="10">
        <v>67</v>
      </c>
      <c r="BO7" s="10">
        <v>34</v>
      </c>
      <c r="BP7" s="10">
        <v>19</v>
      </c>
      <c r="BQ7" s="10"/>
      <c r="BR7" s="10">
        <v>152</v>
      </c>
      <c r="BS7" s="10">
        <v>86</v>
      </c>
      <c r="BT7" s="10"/>
      <c r="BU7" s="10">
        <v>76</v>
      </c>
      <c r="BV7" s="10">
        <v>162</v>
      </c>
      <c r="BW7" s="10"/>
      <c r="BX7" s="10">
        <v>109</v>
      </c>
      <c r="BY7" s="10">
        <v>125</v>
      </c>
    </row>
    <row r="8" spans="2:77" x14ac:dyDescent="0.35">
      <c r="B8" s="16" t="s">
        <v>166</v>
      </c>
      <c r="C8" s="15">
        <v>0.378151260504202</v>
      </c>
      <c r="D8" s="15">
        <v>0.37903225806451601</v>
      </c>
      <c r="E8" s="15">
        <v>0.37719298245614002</v>
      </c>
      <c r="F8" s="15"/>
      <c r="G8" s="15">
        <v>0.214285714285714</v>
      </c>
      <c r="H8" s="15">
        <v>0.38839285714285698</v>
      </c>
      <c r="I8" s="15"/>
      <c r="J8" s="15">
        <v>0.31868131868131899</v>
      </c>
      <c r="K8" s="15">
        <v>0.358024691358025</v>
      </c>
      <c r="L8" s="15">
        <v>0.46875</v>
      </c>
      <c r="M8" s="15">
        <v>0.43333333333333302</v>
      </c>
      <c r="N8" s="15"/>
      <c r="O8" s="15">
        <v>0.21052631578947401</v>
      </c>
      <c r="P8" s="15">
        <v>0.3</v>
      </c>
      <c r="Q8" s="15">
        <v>0.46153846153846201</v>
      </c>
      <c r="R8" s="15">
        <v>0.43333333333333302</v>
      </c>
      <c r="S8" s="15">
        <v>0.33333333333333298</v>
      </c>
      <c r="T8" s="15">
        <v>0.5</v>
      </c>
      <c r="U8" s="15">
        <v>0.3125</v>
      </c>
      <c r="V8" s="15">
        <v>0.5</v>
      </c>
      <c r="W8" s="15">
        <v>0.36</v>
      </c>
      <c r="X8" s="15">
        <v>0.54166666666666696</v>
      </c>
      <c r="Y8" s="15">
        <v>0.22222222222222199</v>
      </c>
      <c r="Z8" s="15">
        <v>0.5</v>
      </c>
      <c r="AA8" s="15"/>
      <c r="AB8" s="15">
        <v>0.33333333333333298</v>
      </c>
      <c r="AC8" s="15">
        <v>0.36470588235294099</v>
      </c>
      <c r="AD8" s="15">
        <v>0.5</v>
      </c>
      <c r="AE8" s="15">
        <v>0.43589743589743601</v>
      </c>
      <c r="AF8" s="15"/>
      <c r="AG8" s="15">
        <v>0.41304347826087001</v>
      </c>
      <c r="AH8" s="15">
        <v>0.36363636363636398</v>
      </c>
      <c r="AI8" s="15">
        <v>0.22222222222222199</v>
      </c>
      <c r="AJ8" s="15">
        <v>0.5</v>
      </c>
      <c r="AK8" s="15"/>
      <c r="AL8" s="15">
        <v>0.39344262295082</v>
      </c>
      <c r="AM8" s="15">
        <v>0.36956521739130399</v>
      </c>
      <c r="AN8" s="15">
        <v>0.27272727272727298</v>
      </c>
      <c r="AO8" s="15"/>
      <c r="AP8" s="15">
        <v>0.39097744360902298</v>
      </c>
      <c r="AQ8" s="15">
        <v>0.42105263157894701</v>
      </c>
      <c r="AR8" s="15">
        <v>0.27777777777777801</v>
      </c>
      <c r="AS8" s="15">
        <v>0.33333333333333298</v>
      </c>
      <c r="AT8" s="15">
        <v>0.238095238095238</v>
      </c>
      <c r="AU8" s="15"/>
      <c r="AV8" s="15">
        <v>0</v>
      </c>
      <c r="AW8" s="15">
        <v>0.2</v>
      </c>
      <c r="AX8" s="15">
        <v>0.2</v>
      </c>
      <c r="AY8" s="15" t="s">
        <v>132</v>
      </c>
      <c r="AZ8" s="15">
        <v>0.33333333333333298</v>
      </c>
      <c r="BA8" s="15">
        <v>0.4</v>
      </c>
      <c r="BB8" s="15" t="s">
        <v>132</v>
      </c>
      <c r="BC8" s="15"/>
      <c r="BD8" s="15">
        <v>0.37368421052631601</v>
      </c>
      <c r="BE8" s="15">
        <v>0.39285714285714302</v>
      </c>
      <c r="BF8" s="15">
        <v>0.5</v>
      </c>
      <c r="BG8" s="15">
        <v>0.5</v>
      </c>
      <c r="BH8" s="15">
        <v>0.33333333333333298</v>
      </c>
      <c r="BI8" s="15">
        <v>0</v>
      </c>
      <c r="BJ8" s="15"/>
      <c r="BK8" s="15">
        <v>0.31578947368421101</v>
      </c>
      <c r="BL8" s="15">
        <v>0.38461538461538503</v>
      </c>
      <c r="BM8" s="15">
        <v>0.476190476190476</v>
      </c>
      <c r="BN8" s="15">
        <v>0.35820895522388102</v>
      </c>
      <c r="BO8" s="15">
        <v>0.441176470588235</v>
      </c>
      <c r="BP8" s="15">
        <v>0.26315789473684198</v>
      </c>
      <c r="BQ8" s="15"/>
      <c r="BR8" s="15">
        <v>0.40789473684210498</v>
      </c>
      <c r="BS8" s="15">
        <v>0.32558139534883701</v>
      </c>
      <c r="BT8" s="15"/>
      <c r="BU8" s="15">
        <v>0.38157894736842102</v>
      </c>
      <c r="BV8" s="15">
        <v>0.37654320987654299</v>
      </c>
      <c r="BW8" s="15"/>
      <c r="BX8" s="15">
        <v>0.394495412844037</v>
      </c>
      <c r="BY8" s="15">
        <v>0.376</v>
      </c>
    </row>
    <row r="9" spans="2:77" x14ac:dyDescent="0.35">
      <c r="B9" s="16" t="s">
        <v>167</v>
      </c>
      <c r="C9" s="15">
        <v>0.29831932773109199</v>
      </c>
      <c r="D9" s="15">
        <v>0.33064516129032301</v>
      </c>
      <c r="E9" s="15">
        <v>0.26315789473684198</v>
      </c>
      <c r="F9" s="15"/>
      <c r="G9" s="15">
        <v>0.214285714285714</v>
      </c>
      <c r="H9" s="15">
        <v>0.30357142857142899</v>
      </c>
      <c r="I9" s="15"/>
      <c r="J9" s="15">
        <v>0.340659340659341</v>
      </c>
      <c r="K9" s="15">
        <v>0.30864197530864201</v>
      </c>
      <c r="L9" s="15">
        <v>0.3125</v>
      </c>
      <c r="M9" s="15">
        <v>0.16666666666666699</v>
      </c>
      <c r="N9" s="15"/>
      <c r="O9" s="15">
        <v>0.36842105263157898</v>
      </c>
      <c r="P9" s="15">
        <v>0.27500000000000002</v>
      </c>
      <c r="Q9" s="15">
        <v>0.230769230769231</v>
      </c>
      <c r="R9" s="15">
        <v>0.36666666666666697</v>
      </c>
      <c r="S9" s="15">
        <v>0.16666666666666699</v>
      </c>
      <c r="T9" s="15">
        <v>0.33333333333333298</v>
      </c>
      <c r="U9" s="15">
        <v>0.3125</v>
      </c>
      <c r="V9" s="15">
        <v>8.3333333333333301E-2</v>
      </c>
      <c r="W9" s="15">
        <v>0.4</v>
      </c>
      <c r="X9" s="15">
        <v>0.25</v>
      </c>
      <c r="Y9" s="15">
        <v>0.33333333333333298</v>
      </c>
      <c r="Z9" s="15">
        <v>0.25</v>
      </c>
      <c r="AA9" s="15"/>
      <c r="AB9" s="15">
        <v>0.30303030303030298</v>
      </c>
      <c r="AC9" s="15">
        <v>0.27058823529411802</v>
      </c>
      <c r="AD9" s="15">
        <v>0.25</v>
      </c>
      <c r="AE9" s="15">
        <v>0.33333333333333298</v>
      </c>
      <c r="AF9" s="15"/>
      <c r="AG9" s="15">
        <v>0.231884057971014</v>
      </c>
      <c r="AH9" s="15">
        <v>0.40909090909090901</v>
      </c>
      <c r="AI9" s="15">
        <v>0.407407407407407</v>
      </c>
      <c r="AJ9" s="15">
        <v>0</v>
      </c>
      <c r="AK9" s="15"/>
      <c r="AL9" s="15">
        <v>0.27868852459016402</v>
      </c>
      <c r="AM9" s="15">
        <v>0.35869565217391303</v>
      </c>
      <c r="AN9" s="15">
        <v>0.18181818181818199</v>
      </c>
      <c r="AO9" s="15"/>
      <c r="AP9" s="15">
        <v>0.278195488721804</v>
      </c>
      <c r="AQ9" s="15">
        <v>0.34210526315789502</v>
      </c>
      <c r="AR9" s="15">
        <v>0.33333333333333298</v>
      </c>
      <c r="AS9" s="15">
        <v>0</v>
      </c>
      <c r="AT9" s="15">
        <v>0.19047619047618999</v>
      </c>
      <c r="AU9" s="15"/>
      <c r="AV9" s="15">
        <v>0</v>
      </c>
      <c r="AW9" s="15">
        <v>0.2</v>
      </c>
      <c r="AX9" s="15">
        <v>0.2</v>
      </c>
      <c r="AY9" s="15" t="s">
        <v>132</v>
      </c>
      <c r="AZ9" s="15">
        <v>8.3333333333333301E-2</v>
      </c>
      <c r="BA9" s="15">
        <v>0.4</v>
      </c>
      <c r="BB9" s="15" t="s">
        <v>132</v>
      </c>
      <c r="BC9" s="15"/>
      <c r="BD9" s="15">
        <v>0.326315789473684</v>
      </c>
      <c r="BE9" s="15">
        <v>0.17857142857142899</v>
      </c>
      <c r="BF9" s="15">
        <v>0</v>
      </c>
      <c r="BG9" s="15">
        <v>0</v>
      </c>
      <c r="BH9" s="15">
        <v>0.5</v>
      </c>
      <c r="BI9" s="15">
        <v>0.5</v>
      </c>
      <c r="BJ9" s="15"/>
      <c r="BK9" s="15">
        <v>0.26315789473684198</v>
      </c>
      <c r="BL9" s="15">
        <v>0.30769230769230799</v>
      </c>
      <c r="BM9" s="15">
        <v>0.238095238095238</v>
      </c>
      <c r="BN9" s="15">
        <v>0.328358208955224</v>
      </c>
      <c r="BO9" s="15">
        <v>0.20588235294117599</v>
      </c>
      <c r="BP9" s="15">
        <v>0.42105263157894701</v>
      </c>
      <c r="BQ9" s="15"/>
      <c r="BR9" s="15">
        <v>0.24342105263157901</v>
      </c>
      <c r="BS9" s="15">
        <v>0.39534883720930197</v>
      </c>
      <c r="BT9" s="15"/>
      <c r="BU9" s="15">
        <v>0.25</v>
      </c>
      <c r="BV9" s="15">
        <v>0.32098765432098803</v>
      </c>
      <c r="BW9" s="15"/>
      <c r="BX9" s="15">
        <v>0.293577981651376</v>
      </c>
      <c r="BY9" s="15">
        <v>0.29599999999999999</v>
      </c>
    </row>
    <row r="10" spans="2:77" x14ac:dyDescent="0.35">
      <c r="B10" s="16" t="s">
        <v>168</v>
      </c>
      <c r="C10" s="15">
        <v>0.28991596638655498</v>
      </c>
      <c r="D10" s="15">
        <v>0.29032258064516098</v>
      </c>
      <c r="E10" s="15">
        <v>0.28947368421052599</v>
      </c>
      <c r="F10" s="15"/>
      <c r="G10" s="15">
        <v>0.214285714285714</v>
      </c>
      <c r="H10" s="15">
        <v>0.29464285714285698</v>
      </c>
      <c r="I10" s="15"/>
      <c r="J10" s="15">
        <v>0.36263736263736301</v>
      </c>
      <c r="K10" s="15">
        <v>0.22222222222222199</v>
      </c>
      <c r="L10" s="15">
        <v>0.25</v>
      </c>
      <c r="M10" s="15">
        <v>0.3</v>
      </c>
      <c r="N10" s="15"/>
      <c r="O10" s="15">
        <v>0.21052631578947401</v>
      </c>
      <c r="P10" s="15">
        <v>0.3</v>
      </c>
      <c r="Q10" s="15">
        <v>0.53846153846153799</v>
      </c>
      <c r="R10" s="15">
        <v>0.266666666666667</v>
      </c>
      <c r="S10" s="15">
        <v>0.33333333333333298</v>
      </c>
      <c r="T10" s="15">
        <v>0.27777777777777801</v>
      </c>
      <c r="U10" s="15">
        <v>0.34375</v>
      </c>
      <c r="V10" s="15">
        <v>0.25</v>
      </c>
      <c r="W10" s="15">
        <v>0.32</v>
      </c>
      <c r="X10" s="15">
        <v>0.125</v>
      </c>
      <c r="Y10" s="15">
        <v>0.44444444444444398</v>
      </c>
      <c r="Z10" s="15">
        <v>0</v>
      </c>
      <c r="AA10" s="15"/>
      <c r="AB10" s="15">
        <v>0.39393939393939398</v>
      </c>
      <c r="AC10" s="15">
        <v>0.28235294117647097</v>
      </c>
      <c r="AD10" s="15">
        <v>0.25</v>
      </c>
      <c r="AE10" s="15">
        <v>0.20512820512820501</v>
      </c>
      <c r="AF10" s="15"/>
      <c r="AG10" s="15">
        <v>0.27536231884057999</v>
      </c>
      <c r="AH10" s="15">
        <v>0.28787878787878801</v>
      </c>
      <c r="AI10" s="15">
        <v>0.407407407407407</v>
      </c>
      <c r="AJ10" s="15">
        <v>0</v>
      </c>
      <c r="AK10" s="15"/>
      <c r="AL10" s="15">
        <v>0.31967213114754101</v>
      </c>
      <c r="AM10" s="15">
        <v>0.22826086956521699</v>
      </c>
      <c r="AN10" s="15">
        <v>0.40909090909090901</v>
      </c>
      <c r="AO10" s="15"/>
      <c r="AP10" s="15">
        <v>0.278195488721804</v>
      </c>
      <c r="AQ10" s="15">
        <v>0.23684210526315799</v>
      </c>
      <c r="AR10" s="15">
        <v>0.55555555555555602</v>
      </c>
      <c r="AS10" s="15">
        <v>0.33333333333333298</v>
      </c>
      <c r="AT10" s="15">
        <v>0.476190476190476</v>
      </c>
      <c r="AU10" s="15"/>
      <c r="AV10" s="15">
        <v>1</v>
      </c>
      <c r="AW10" s="15">
        <v>0.4</v>
      </c>
      <c r="AX10" s="15">
        <v>0.4</v>
      </c>
      <c r="AY10" s="15" t="s">
        <v>132</v>
      </c>
      <c r="AZ10" s="15">
        <v>0.25</v>
      </c>
      <c r="BA10" s="15">
        <v>0.2</v>
      </c>
      <c r="BB10" s="15" t="s">
        <v>132</v>
      </c>
      <c r="BC10" s="15"/>
      <c r="BD10" s="15">
        <v>0.31052631578947398</v>
      </c>
      <c r="BE10" s="15">
        <v>0.14285714285714299</v>
      </c>
      <c r="BF10" s="15">
        <v>0.33333333333333298</v>
      </c>
      <c r="BG10" s="15">
        <v>0.5</v>
      </c>
      <c r="BH10" s="15">
        <v>0</v>
      </c>
      <c r="BI10" s="15">
        <v>0.5</v>
      </c>
      <c r="BJ10" s="15"/>
      <c r="BK10" s="15">
        <v>0.26315789473684198</v>
      </c>
      <c r="BL10" s="15">
        <v>0.21794871794871801</v>
      </c>
      <c r="BM10" s="15">
        <v>0.28571428571428598</v>
      </c>
      <c r="BN10" s="15">
        <v>0.328358208955224</v>
      </c>
      <c r="BO10" s="15">
        <v>0.29411764705882398</v>
      </c>
      <c r="BP10" s="15">
        <v>0.47368421052631599</v>
      </c>
      <c r="BQ10" s="15"/>
      <c r="BR10" s="15">
        <v>0.27631578947368401</v>
      </c>
      <c r="BS10" s="15">
        <v>0.31395348837209303</v>
      </c>
      <c r="BT10" s="15"/>
      <c r="BU10" s="15">
        <v>0.28947368421052599</v>
      </c>
      <c r="BV10" s="15">
        <v>0.29012345679012302</v>
      </c>
      <c r="BW10" s="15"/>
      <c r="BX10" s="15">
        <v>0.28440366972477099</v>
      </c>
      <c r="BY10" s="15">
        <v>0.28799999999999998</v>
      </c>
    </row>
    <row r="11" spans="2:77" x14ac:dyDescent="0.35">
      <c r="B11" s="16" t="s">
        <v>130</v>
      </c>
      <c r="C11" s="15">
        <v>0.13445378151260501</v>
      </c>
      <c r="D11" s="15">
        <v>0.16935483870967699</v>
      </c>
      <c r="E11" s="15">
        <v>9.6491228070175405E-2</v>
      </c>
      <c r="F11" s="15"/>
      <c r="G11" s="15">
        <v>0.28571428571428598</v>
      </c>
      <c r="H11" s="15">
        <v>0.125</v>
      </c>
      <c r="I11" s="15"/>
      <c r="J11" s="15">
        <v>0.13186813186813201</v>
      </c>
      <c r="K11" s="15">
        <v>0.172839506172839</v>
      </c>
      <c r="L11" s="15">
        <v>6.25E-2</v>
      </c>
      <c r="M11" s="15">
        <v>0.133333333333333</v>
      </c>
      <c r="N11" s="15"/>
      <c r="O11" s="15">
        <v>0.21052631578947401</v>
      </c>
      <c r="P11" s="15">
        <v>0.2</v>
      </c>
      <c r="Q11" s="15">
        <v>0.15384615384615399</v>
      </c>
      <c r="R11" s="15">
        <v>6.6666666666666693E-2</v>
      </c>
      <c r="S11" s="15">
        <v>0</v>
      </c>
      <c r="T11" s="15">
        <v>0.11111111111111099</v>
      </c>
      <c r="U11" s="15">
        <v>0.21875</v>
      </c>
      <c r="V11" s="15">
        <v>0.16666666666666699</v>
      </c>
      <c r="W11" s="15">
        <v>0.08</v>
      </c>
      <c r="X11" s="15">
        <v>4.1666666666666699E-2</v>
      </c>
      <c r="Y11" s="15">
        <v>0.11111111111111099</v>
      </c>
      <c r="Z11" s="15">
        <v>0.25</v>
      </c>
      <c r="AA11" s="15"/>
      <c r="AB11" s="15">
        <v>0.13636363636363599</v>
      </c>
      <c r="AC11" s="15">
        <v>0.105882352941176</v>
      </c>
      <c r="AD11" s="15">
        <v>0.21875</v>
      </c>
      <c r="AE11" s="15">
        <v>0.128205128205128</v>
      </c>
      <c r="AF11" s="15"/>
      <c r="AG11" s="15">
        <v>0.14492753623188401</v>
      </c>
      <c r="AH11" s="15">
        <v>7.5757575757575801E-2</v>
      </c>
      <c r="AI11" s="15">
        <v>0.18518518518518501</v>
      </c>
      <c r="AJ11" s="15">
        <v>0.5</v>
      </c>
      <c r="AK11" s="15"/>
      <c r="AL11" s="15">
        <v>0.13114754098360701</v>
      </c>
      <c r="AM11" s="15">
        <v>0.13043478260869601</v>
      </c>
      <c r="AN11" s="15">
        <v>0.18181818181818199</v>
      </c>
      <c r="AO11" s="15"/>
      <c r="AP11" s="15">
        <v>0.14285714285714299</v>
      </c>
      <c r="AQ11" s="15">
        <v>0.105263157894737</v>
      </c>
      <c r="AR11" s="15">
        <v>0.11111111111111099</v>
      </c>
      <c r="AS11" s="15">
        <v>0</v>
      </c>
      <c r="AT11" s="15">
        <v>0.28571428571428598</v>
      </c>
      <c r="AU11" s="15"/>
      <c r="AV11" s="15">
        <v>0</v>
      </c>
      <c r="AW11" s="15">
        <v>0.2</v>
      </c>
      <c r="AX11" s="15">
        <v>0.2</v>
      </c>
      <c r="AY11" s="15" t="s">
        <v>132</v>
      </c>
      <c r="AZ11" s="15">
        <v>0.25</v>
      </c>
      <c r="BA11" s="15">
        <v>0.2</v>
      </c>
      <c r="BB11" s="15" t="s">
        <v>132</v>
      </c>
      <c r="BC11" s="15"/>
      <c r="BD11" s="15">
        <v>0.121052631578947</v>
      </c>
      <c r="BE11" s="15">
        <v>0.214285714285714</v>
      </c>
      <c r="BF11" s="15">
        <v>0.16666666666666699</v>
      </c>
      <c r="BG11" s="15">
        <v>0.16666666666666699</v>
      </c>
      <c r="BH11" s="15">
        <v>0.16666666666666699</v>
      </c>
      <c r="BI11" s="15">
        <v>0</v>
      </c>
      <c r="BJ11" s="15"/>
      <c r="BK11" s="15">
        <v>0.157894736842105</v>
      </c>
      <c r="BL11" s="15">
        <v>0.19230769230769201</v>
      </c>
      <c r="BM11" s="15">
        <v>9.5238095238095205E-2</v>
      </c>
      <c r="BN11" s="15">
        <v>8.9552238805970102E-2</v>
      </c>
      <c r="BO11" s="15">
        <v>0.11764705882352899</v>
      </c>
      <c r="BP11" s="15">
        <v>0.105263157894737</v>
      </c>
      <c r="BQ11" s="15"/>
      <c r="BR11" s="15">
        <v>0.157894736842105</v>
      </c>
      <c r="BS11" s="15">
        <v>9.3023255813953501E-2</v>
      </c>
      <c r="BT11" s="15"/>
      <c r="BU11" s="15">
        <v>0.17105263157894701</v>
      </c>
      <c r="BV11" s="15">
        <v>0.117283950617284</v>
      </c>
      <c r="BW11" s="15"/>
      <c r="BX11" s="15">
        <v>0.12844036697247699</v>
      </c>
      <c r="BY11" s="15">
        <v>0.14399999999999999</v>
      </c>
    </row>
    <row r="12" spans="2:77" x14ac:dyDescent="0.35">
      <c r="B12" s="16" t="s">
        <v>96</v>
      </c>
      <c r="C12" s="17">
        <v>3.3613445378151301E-2</v>
      </c>
      <c r="D12" s="17">
        <v>8.0645161290322596E-3</v>
      </c>
      <c r="E12" s="17">
        <v>6.14035087719298E-2</v>
      </c>
      <c r="F12" s="17"/>
      <c r="G12" s="17">
        <v>7.1428571428571397E-2</v>
      </c>
      <c r="H12" s="17">
        <v>3.125E-2</v>
      </c>
      <c r="I12" s="17"/>
      <c r="J12" s="17">
        <v>5.4945054945054903E-2</v>
      </c>
      <c r="K12" s="17">
        <v>3.7037037037037E-2</v>
      </c>
      <c r="L12" s="17">
        <v>0</v>
      </c>
      <c r="M12" s="17">
        <v>0</v>
      </c>
      <c r="N12" s="17"/>
      <c r="O12" s="17">
        <v>0</v>
      </c>
      <c r="P12" s="17">
        <v>0.1</v>
      </c>
      <c r="Q12" s="17">
        <v>0</v>
      </c>
      <c r="R12" s="17">
        <v>0</v>
      </c>
      <c r="S12" s="17">
        <v>0.16666666666666699</v>
      </c>
      <c r="T12" s="17">
        <v>0</v>
      </c>
      <c r="U12" s="17">
        <v>0</v>
      </c>
      <c r="V12" s="17">
        <v>8.3333333333333301E-2</v>
      </c>
      <c r="W12" s="17">
        <v>0</v>
      </c>
      <c r="X12" s="17">
        <v>4.1666666666666699E-2</v>
      </c>
      <c r="Y12" s="17">
        <v>0</v>
      </c>
      <c r="Z12" s="17">
        <v>0</v>
      </c>
      <c r="AA12" s="17"/>
      <c r="AB12" s="17">
        <v>1.5151515151515201E-2</v>
      </c>
      <c r="AC12" s="17">
        <v>4.7058823529411799E-2</v>
      </c>
      <c r="AD12" s="17">
        <v>0</v>
      </c>
      <c r="AE12" s="17">
        <v>5.1282051282051301E-2</v>
      </c>
      <c r="AF12" s="17"/>
      <c r="AG12" s="17">
        <v>2.8985507246376802E-2</v>
      </c>
      <c r="AH12" s="17">
        <v>4.5454545454545497E-2</v>
      </c>
      <c r="AI12" s="17">
        <v>3.7037037037037E-2</v>
      </c>
      <c r="AJ12" s="17">
        <v>0</v>
      </c>
      <c r="AK12" s="17"/>
      <c r="AL12" s="17">
        <v>4.0983606557376998E-2</v>
      </c>
      <c r="AM12" s="17">
        <v>1.0869565217391301E-2</v>
      </c>
      <c r="AN12" s="17">
        <v>9.0909090909090898E-2</v>
      </c>
      <c r="AO12" s="17"/>
      <c r="AP12" s="17">
        <v>5.2631578947368397E-2</v>
      </c>
      <c r="AQ12" s="17">
        <v>0</v>
      </c>
      <c r="AR12" s="17">
        <v>0</v>
      </c>
      <c r="AS12" s="17">
        <v>0.33333333333333298</v>
      </c>
      <c r="AT12" s="17">
        <v>0</v>
      </c>
      <c r="AU12" s="17"/>
      <c r="AV12" s="17">
        <v>0</v>
      </c>
      <c r="AW12" s="17">
        <v>0</v>
      </c>
      <c r="AX12" s="17">
        <v>0</v>
      </c>
      <c r="AY12" s="17" t="s">
        <v>132</v>
      </c>
      <c r="AZ12" s="17">
        <v>8.3333333333333301E-2</v>
      </c>
      <c r="BA12" s="17">
        <v>0</v>
      </c>
      <c r="BB12" s="17" t="s">
        <v>132</v>
      </c>
      <c r="BC12" s="17"/>
      <c r="BD12" s="17">
        <v>2.6315789473684199E-2</v>
      </c>
      <c r="BE12" s="17">
        <v>0.107142857142857</v>
      </c>
      <c r="BF12" s="17">
        <v>0</v>
      </c>
      <c r="BG12" s="17">
        <v>0</v>
      </c>
      <c r="BH12" s="17">
        <v>0</v>
      </c>
      <c r="BI12" s="17">
        <v>0</v>
      </c>
      <c r="BJ12" s="17"/>
      <c r="BK12" s="17">
        <v>0</v>
      </c>
      <c r="BL12" s="17">
        <v>1.2820512820512799E-2</v>
      </c>
      <c r="BM12" s="17">
        <v>4.7619047619047603E-2</v>
      </c>
      <c r="BN12" s="17">
        <v>4.47761194029851E-2</v>
      </c>
      <c r="BO12" s="17">
        <v>5.8823529411764698E-2</v>
      </c>
      <c r="BP12" s="17">
        <v>5.2631578947368397E-2</v>
      </c>
      <c r="BQ12" s="17"/>
      <c r="BR12" s="17">
        <v>3.2894736842105303E-2</v>
      </c>
      <c r="BS12" s="17">
        <v>3.4883720930232599E-2</v>
      </c>
      <c r="BT12" s="17"/>
      <c r="BU12" s="17">
        <v>2.6315789473684199E-2</v>
      </c>
      <c r="BV12" s="17">
        <v>3.7037037037037E-2</v>
      </c>
      <c r="BW12" s="17"/>
      <c r="BX12" s="17">
        <v>3.6697247706422E-2</v>
      </c>
      <c r="BY12" s="17">
        <v>3.2000000000000001E-2</v>
      </c>
    </row>
    <row r="13" spans="2:77" x14ac:dyDescent="0.35">
      <c r="B13" t="s">
        <v>195</v>
      </c>
    </row>
    <row r="14" spans="2:77" x14ac:dyDescent="0.35">
      <c r="B14" t="s">
        <v>99</v>
      </c>
    </row>
    <row r="15" spans="2:77" x14ac:dyDescent="0.35">
      <c r="B15" t="s">
        <v>100</v>
      </c>
    </row>
    <row r="17" spans="2:2" x14ac:dyDescent="0.35">
      <c r="B17"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Y20"/>
  <sheetViews>
    <sheetView showGridLines="0" topLeftCell="A7" workbookViewId="0">
      <pane xSplit="2" topLeftCell="C1" activePane="topRight" state="frozen"/>
      <selection pane="topRight" activeCell="B16" sqref="B16"/>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ht="29" x14ac:dyDescent="0.35">
      <c r="B8" s="16" t="s">
        <v>170</v>
      </c>
      <c r="C8" s="15">
        <v>0.49502487562189101</v>
      </c>
      <c r="D8" s="15">
        <v>0.64</v>
      </c>
      <c r="E8" s="15">
        <v>0.383259911894273</v>
      </c>
      <c r="F8" s="15"/>
      <c r="G8" s="15">
        <v>0.14285714285714299</v>
      </c>
      <c r="H8" s="15">
        <v>0.56927710843373502</v>
      </c>
      <c r="I8" s="15"/>
      <c r="J8" s="15">
        <v>0.65289256198347101</v>
      </c>
      <c r="K8" s="15">
        <v>0.61261261261261302</v>
      </c>
      <c r="L8" s="15">
        <v>0.51923076923076905</v>
      </c>
      <c r="M8" s="15">
        <v>0.185840707964602</v>
      </c>
      <c r="N8" s="15"/>
      <c r="O8" s="15">
        <v>0.37837837837837801</v>
      </c>
      <c r="P8" s="15">
        <v>0.476190476190476</v>
      </c>
      <c r="Q8" s="15">
        <v>0.46428571428571402</v>
      </c>
      <c r="R8" s="15">
        <v>0.66666666666666696</v>
      </c>
      <c r="S8" s="15">
        <v>0.47368421052631599</v>
      </c>
      <c r="T8" s="15">
        <v>0.48484848484848497</v>
      </c>
      <c r="U8" s="15">
        <v>0.65853658536585402</v>
      </c>
      <c r="V8" s="15">
        <v>0.375</v>
      </c>
      <c r="W8" s="15">
        <v>0.46808510638297901</v>
      </c>
      <c r="X8" s="15">
        <v>0.46511627906976699</v>
      </c>
      <c r="Y8" s="15">
        <v>0.35294117647058798</v>
      </c>
      <c r="Z8" s="15">
        <v>0.6</v>
      </c>
      <c r="AA8" s="15"/>
      <c r="AB8" s="15">
        <v>0.37414965986394599</v>
      </c>
      <c r="AC8" s="15">
        <v>0.57377049180327899</v>
      </c>
      <c r="AD8" s="15">
        <v>0.51785714285714302</v>
      </c>
      <c r="AE8" s="15">
        <v>0.66666666666666696</v>
      </c>
      <c r="AF8" s="15"/>
      <c r="AG8" s="15">
        <v>0.45901639344262302</v>
      </c>
      <c r="AH8" s="15">
        <v>0.57843137254902</v>
      </c>
      <c r="AI8" s="15">
        <v>0.58536585365853699</v>
      </c>
      <c r="AJ8" s="15">
        <v>0.5</v>
      </c>
      <c r="AK8" s="15"/>
      <c r="AL8" s="15">
        <v>0.51</v>
      </c>
      <c r="AM8" s="15">
        <v>0.52941176470588203</v>
      </c>
      <c r="AN8" s="15">
        <v>0.34090909090909099</v>
      </c>
      <c r="AO8" s="15"/>
      <c r="AP8" s="15">
        <v>0.58695652173913004</v>
      </c>
      <c r="AQ8" s="15">
        <v>0.375</v>
      </c>
      <c r="AR8" s="15">
        <v>0.72413793103448298</v>
      </c>
      <c r="AS8" s="15">
        <v>0.33333333333333298</v>
      </c>
      <c r="AT8" s="15">
        <v>0.33333333333333298</v>
      </c>
      <c r="AU8" s="15"/>
      <c r="AV8" s="15">
        <v>0.4</v>
      </c>
      <c r="AW8" s="15">
        <v>0.5</v>
      </c>
      <c r="AX8" s="15">
        <v>0.5</v>
      </c>
      <c r="AY8" s="15" t="s">
        <v>132</v>
      </c>
      <c r="AZ8" s="15">
        <v>0.20512820512820501</v>
      </c>
      <c r="BA8" s="15">
        <v>7.8431372549019607E-2</v>
      </c>
      <c r="BB8" s="15">
        <v>0</v>
      </c>
      <c r="BC8" s="15"/>
      <c r="BD8" s="15">
        <v>0.65</v>
      </c>
      <c r="BE8" s="15">
        <v>0.30769230769230799</v>
      </c>
      <c r="BF8" s="15">
        <v>0.230769230769231</v>
      </c>
      <c r="BG8" s="15">
        <v>0.108108108108108</v>
      </c>
      <c r="BH8" s="15">
        <v>0.14285714285714299</v>
      </c>
      <c r="BI8" s="15">
        <v>0.25</v>
      </c>
      <c r="BJ8" s="15"/>
      <c r="BK8" s="15">
        <v>0.27450980392156898</v>
      </c>
      <c r="BL8" s="15">
        <v>0.51612903225806495</v>
      </c>
      <c r="BM8" s="15">
        <v>0.48780487804877998</v>
      </c>
      <c r="BN8" s="15">
        <v>0.61052631578947403</v>
      </c>
      <c r="BO8" s="15">
        <v>0.431034482758621</v>
      </c>
      <c r="BP8" s="15">
        <v>0.5625</v>
      </c>
      <c r="BQ8" s="15"/>
      <c r="BR8" s="15">
        <v>0.45018450184501801</v>
      </c>
      <c r="BS8" s="15">
        <v>0.58778625954198505</v>
      </c>
      <c r="BT8" s="15"/>
      <c r="BU8" s="15">
        <v>0.39716312056737602</v>
      </c>
      <c r="BV8" s="15">
        <v>0.54789272030651304</v>
      </c>
      <c r="BW8" s="15"/>
      <c r="BX8" s="15">
        <v>0.43119266055045902</v>
      </c>
      <c r="BY8" s="15">
        <v>0.57222222222222197</v>
      </c>
    </row>
    <row r="9" spans="2:77" x14ac:dyDescent="0.35">
      <c r="B9" s="16" t="s">
        <v>171</v>
      </c>
      <c r="C9" s="15">
        <v>0.37313432835820898</v>
      </c>
      <c r="D9" s="15">
        <v>0.44</v>
      </c>
      <c r="E9" s="15">
        <v>0.3215859030837</v>
      </c>
      <c r="F9" s="15"/>
      <c r="G9" s="15">
        <v>0.28571428571428598</v>
      </c>
      <c r="H9" s="15">
        <v>0.391566265060241</v>
      </c>
      <c r="I9" s="15"/>
      <c r="J9" s="15">
        <v>0.413223140495868</v>
      </c>
      <c r="K9" s="15">
        <v>0.43243243243243201</v>
      </c>
      <c r="L9" s="15">
        <v>0.269230769230769</v>
      </c>
      <c r="M9" s="15">
        <v>0.31858407079646001</v>
      </c>
      <c r="N9" s="15"/>
      <c r="O9" s="15">
        <v>0.51351351351351304</v>
      </c>
      <c r="P9" s="15">
        <v>0.44444444444444398</v>
      </c>
      <c r="Q9" s="15">
        <v>0.17857142857142899</v>
      </c>
      <c r="R9" s="15">
        <v>0.37777777777777799</v>
      </c>
      <c r="S9" s="15">
        <v>0.26315789473684198</v>
      </c>
      <c r="T9" s="15">
        <v>0.30303030303030298</v>
      </c>
      <c r="U9" s="15">
        <v>0.51219512195121997</v>
      </c>
      <c r="V9" s="15">
        <v>0.45833333333333298</v>
      </c>
      <c r="W9" s="15">
        <v>0.27659574468085102</v>
      </c>
      <c r="X9" s="15">
        <v>0.372093023255814</v>
      </c>
      <c r="Y9" s="15">
        <v>0.23529411764705899</v>
      </c>
      <c r="Z9" s="15">
        <v>0.2</v>
      </c>
      <c r="AA9" s="15"/>
      <c r="AB9" s="15">
        <v>0.34693877551020402</v>
      </c>
      <c r="AC9" s="15">
        <v>0.42622950819672101</v>
      </c>
      <c r="AD9" s="15">
        <v>0.30357142857142899</v>
      </c>
      <c r="AE9" s="15">
        <v>0.45833333333333298</v>
      </c>
      <c r="AF9" s="15"/>
      <c r="AG9" s="15">
        <v>0.31147540983606598</v>
      </c>
      <c r="AH9" s="15">
        <v>0.480392156862745</v>
      </c>
      <c r="AI9" s="15">
        <v>0.46341463414634099</v>
      </c>
      <c r="AJ9" s="15">
        <v>0.5</v>
      </c>
      <c r="AK9" s="15"/>
      <c r="AL9" s="15">
        <v>0.32500000000000001</v>
      </c>
      <c r="AM9" s="15">
        <v>0.43137254901960798</v>
      </c>
      <c r="AN9" s="15">
        <v>0.40909090909090901</v>
      </c>
      <c r="AO9" s="15"/>
      <c r="AP9" s="15">
        <v>0.36413043478260898</v>
      </c>
      <c r="AQ9" s="15">
        <v>0.375</v>
      </c>
      <c r="AR9" s="15">
        <v>0.51724137931034497</v>
      </c>
      <c r="AS9" s="15">
        <v>0.33333333333333298</v>
      </c>
      <c r="AT9" s="15">
        <v>0.35555555555555601</v>
      </c>
      <c r="AU9" s="15"/>
      <c r="AV9" s="15">
        <v>0.4</v>
      </c>
      <c r="AW9" s="15">
        <v>0.875</v>
      </c>
      <c r="AX9" s="15">
        <v>0.875</v>
      </c>
      <c r="AY9" s="15" t="s">
        <v>132</v>
      </c>
      <c r="AZ9" s="15">
        <v>0.487179487179487</v>
      </c>
      <c r="BA9" s="15">
        <v>0.23529411764705899</v>
      </c>
      <c r="BB9" s="15">
        <v>0.133333333333333</v>
      </c>
      <c r="BC9" s="15"/>
      <c r="BD9" s="15">
        <v>0.44615384615384601</v>
      </c>
      <c r="BE9" s="15">
        <v>0.269230769230769</v>
      </c>
      <c r="BF9" s="15">
        <v>0.115384615384615</v>
      </c>
      <c r="BG9" s="15">
        <v>0.18918918918918901</v>
      </c>
      <c r="BH9" s="15">
        <v>0.33333333333333298</v>
      </c>
      <c r="BI9" s="15">
        <v>0.5</v>
      </c>
      <c r="BJ9" s="15"/>
      <c r="BK9" s="15">
        <v>0.35294117647058798</v>
      </c>
      <c r="BL9" s="15">
        <v>0.44354838709677402</v>
      </c>
      <c r="BM9" s="15">
        <v>0.31707317073170699</v>
      </c>
      <c r="BN9" s="15">
        <v>0.30526315789473701</v>
      </c>
      <c r="BO9" s="15">
        <v>0.41379310344827602</v>
      </c>
      <c r="BP9" s="15">
        <v>0.34375</v>
      </c>
      <c r="BQ9" s="15"/>
      <c r="BR9" s="15">
        <v>0.33948339483394802</v>
      </c>
      <c r="BS9" s="15">
        <v>0.44274809160305301</v>
      </c>
      <c r="BT9" s="15"/>
      <c r="BU9" s="15">
        <v>0.31205673758865199</v>
      </c>
      <c r="BV9" s="15">
        <v>0.40613026819923398</v>
      </c>
      <c r="BW9" s="15"/>
      <c r="BX9" s="15">
        <v>0.33027522935779802</v>
      </c>
      <c r="BY9" s="15">
        <v>0.41666666666666702</v>
      </c>
    </row>
    <row r="10" spans="2:77" ht="29" x14ac:dyDescent="0.35">
      <c r="B10" s="16" t="s">
        <v>172</v>
      </c>
      <c r="C10" s="15">
        <v>0.15174129353233801</v>
      </c>
      <c r="D10" s="15">
        <v>9.71428571428571E-2</v>
      </c>
      <c r="E10" s="15">
        <v>0.19383259911894299</v>
      </c>
      <c r="F10" s="15"/>
      <c r="G10" s="15">
        <v>0.3</v>
      </c>
      <c r="H10" s="15">
        <v>0.120481927710843</v>
      </c>
      <c r="I10" s="15"/>
      <c r="J10" s="15">
        <v>0.15702479338843001</v>
      </c>
      <c r="K10" s="15">
        <v>0.126126126126126</v>
      </c>
      <c r="L10" s="15">
        <v>0.115384615384615</v>
      </c>
      <c r="M10" s="15">
        <v>0.19469026548672599</v>
      </c>
      <c r="N10" s="15"/>
      <c r="O10" s="15">
        <v>0.21621621621621601</v>
      </c>
      <c r="P10" s="15">
        <v>0.14285714285714299</v>
      </c>
      <c r="Q10" s="15">
        <v>0.214285714285714</v>
      </c>
      <c r="R10" s="15">
        <v>0.133333333333333</v>
      </c>
      <c r="S10" s="15">
        <v>0.31578947368421101</v>
      </c>
      <c r="T10" s="15">
        <v>0.15151515151515199</v>
      </c>
      <c r="U10" s="15">
        <v>7.3170731707317097E-2</v>
      </c>
      <c r="V10" s="15">
        <v>0.125</v>
      </c>
      <c r="W10" s="15">
        <v>8.5106382978723402E-2</v>
      </c>
      <c r="X10" s="15">
        <v>0.162790697674419</v>
      </c>
      <c r="Y10" s="15">
        <v>0.17647058823529399</v>
      </c>
      <c r="Z10" s="15">
        <v>0.2</v>
      </c>
      <c r="AA10" s="15"/>
      <c r="AB10" s="15">
        <v>0.122448979591837</v>
      </c>
      <c r="AC10" s="15">
        <v>0.13934426229508201</v>
      </c>
      <c r="AD10" s="15">
        <v>0.19642857142857101</v>
      </c>
      <c r="AE10" s="15">
        <v>0.22916666666666699</v>
      </c>
      <c r="AF10" s="15"/>
      <c r="AG10" s="15">
        <v>0.159836065573771</v>
      </c>
      <c r="AH10" s="15">
        <v>0.12745098039215699</v>
      </c>
      <c r="AI10" s="15">
        <v>0.17073170731707299</v>
      </c>
      <c r="AJ10" s="15">
        <v>0</v>
      </c>
      <c r="AK10" s="15"/>
      <c r="AL10" s="15">
        <v>0.16</v>
      </c>
      <c r="AM10" s="15">
        <v>0.13725490196078399</v>
      </c>
      <c r="AN10" s="15">
        <v>0.18181818181818199</v>
      </c>
      <c r="AO10" s="15"/>
      <c r="AP10" s="15">
        <v>0.125</v>
      </c>
      <c r="AQ10" s="15">
        <v>0.170454545454545</v>
      </c>
      <c r="AR10" s="15">
        <v>0.13793103448275901</v>
      </c>
      <c r="AS10" s="15">
        <v>0.16666666666666699</v>
      </c>
      <c r="AT10" s="15">
        <v>0.17777777777777801</v>
      </c>
      <c r="AU10" s="15"/>
      <c r="AV10" s="15">
        <v>0.4</v>
      </c>
      <c r="AW10" s="15">
        <v>0</v>
      </c>
      <c r="AX10" s="15">
        <v>0</v>
      </c>
      <c r="AY10" s="15" t="s">
        <v>132</v>
      </c>
      <c r="AZ10" s="15">
        <v>0.20512820512820501</v>
      </c>
      <c r="BA10" s="15">
        <v>0.17647058823529399</v>
      </c>
      <c r="BB10" s="15">
        <v>0.33333333333333298</v>
      </c>
      <c r="BC10" s="15"/>
      <c r="BD10" s="15">
        <v>0.1</v>
      </c>
      <c r="BE10" s="15">
        <v>0.34615384615384598</v>
      </c>
      <c r="BF10" s="15">
        <v>0.34615384615384598</v>
      </c>
      <c r="BG10" s="15">
        <v>8.1081081081081099E-2</v>
      </c>
      <c r="BH10" s="15">
        <v>0.19047619047618999</v>
      </c>
      <c r="BI10" s="15">
        <v>0.25</v>
      </c>
      <c r="BJ10" s="15"/>
      <c r="BK10" s="15">
        <v>0.23529411764705899</v>
      </c>
      <c r="BL10" s="15">
        <v>0.120967741935484</v>
      </c>
      <c r="BM10" s="15">
        <v>0.34146341463414598</v>
      </c>
      <c r="BN10" s="15">
        <v>0.115789473684211</v>
      </c>
      <c r="BO10" s="15">
        <v>0.12068965517241401</v>
      </c>
      <c r="BP10" s="15">
        <v>6.25E-2</v>
      </c>
      <c r="BQ10" s="15"/>
      <c r="BR10" s="15">
        <v>0.18081180811808101</v>
      </c>
      <c r="BS10" s="15">
        <v>9.1603053435114504E-2</v>
      </c>
      <c r="BT10" s="15"/>
      <c r="BU10" s="15">
        <v>0.19148936170212799</v>
      </c>
      <c r="BV10" s="15">
        <v>0.13026819923371599</v>
      </c>
      <c r="BW10" s="15"/>
      <c r="BX10" s="15">
        <v>0.13761467889908299</v>
      </c>
      <c r="BY10" s="15">
        <v>0.172222222222222</v>
      </c>
    </row>
    <row r="11" spans="2:77" ht="58" x14ac:dyDescent="0.35">
      <c r="B11" s="16" t="s">
        <v>173</v>
      </c>
      <c r="C11" s="15">
        <v>9.4527363184079602E-2</v>
      </c>
      <c r="D11" s="15">
        <v>0.10285714285714299</v>
      </c>
      <c r="E11" s="15">
        <v>8.8105726872246701E-2</v>
      </c>
      <c r="F11" s="15"/>
      <c r="G11" s="15">
        <v>7.1428571428571397E-2</v>
      </c>
      <c r="H11" s="15">
        <v>9.9397590361445798E-2</v>
      </c>
      <c r="I11" s="15"/>
      <c r="J11" s="15">
        <v>8.2644628099173598E-2</v>
      </c>
      <c r="K11" s="15">
        <v>0.126126126126126</v>
      </c>
      <c r="L11" s="15">
        <v>0.15384615384615399</v>
      </c>
      <c r="M11" s="15">
        <v>3.5398230088495602E-2</v>
      </c>
      <c r="N11" s="15"/>
      <c r="O11" s="15">
        <v>0.135135135135135</v>
      </c>
      <c r="P11" s="15">
        <v>0.11111111111111099</v>
      </c>
      <c r="Q11" s="15">
        <v>7.1428571428571397E-2</v>
      </c>
      <c r="R11" s="15">
        <v>0.11111111111111099</v>
      </c>
      <c r="S11" s="15">
        <v>0</v>
      </c>
      <c r="T11" s="15">
        <v>0.12121212121212099</v>
      </c>
      <c r="U11" s="15">
        <v>7.3170731707317097E-2</v>
      </c>
      <c r="V11" s="15">
        <v>8.3333333333333301E-2</v>
      </c>
      <c r="W11" s="15">
        <v>2.1276595744680899E-2</v>
      </c>
      <c r="X11" s="15">
        <v>0.162790697674419</v>
      </c>
      <c r="Y11" s="15">
        <v>5.8823529411764698E-2</v>
      </c>
      <c r="Z11" s="15">
        <v>0.2</v>
      </c>
      <c r="AA11" s="15"/>
      <c r="AB11" s="15">
        <v>4.08163265306122E-2</v>
      </c>
      <c r="AC11" s="15">
        <v>0.13934426229508201</v>
      </c>
      <c r="AD11" s="15">
        <v>8.9285714285714302E-2</v>
      </c>
      <c r="AE11" s="15">
        <v>0.14583333333333301</v>
      </c>
      <c r="AF11" s="15"/>
      <c r="AG11" s="15">
        <v>6.9672131147541005E-2</v>
      </c>
      <c r="AH11" s="15">
        <v>0.13725490196078399</v>
      </c>
      <c r="AI11" s="15">
        <v>0.12195121951219499</v>
      </c>
      <c r="AJ11" s="15">
        <v>0</v>
      </c>
      <c r="AK11" s="15"/>
      <c r="AL11" s="15">
        <v>0.09</v>
      </c>
      <c r="AM11" s="15">
        <v>0.10457516339869299</v>
      </c>
      <c r="AN11" s="15">
        <v>9.0909090909090898E-2</v>
      </c>
      <c r="AO11" s="15"/>
      <c r="AP11" s="15">
        <v>0.103260869565217</v>
      </c>
      <c r="AQ11" s="15">
        <v>5.6818181818181802E-2</v>
      </c>
      <c r="AR11" s="15">
        <v>0.10344827586206901</v>
      </c>
      <c r="AS11" s="15">
        <v>0</v>
      </c>
      <c r="AT11" s="15">
        <v>0.133333333333333</v>
      </c>
      <c r="AU11" s="15"/>
      <c r="AV11" s="15">
        <v>0</v>
      </c>
      <c r="AW11" s="15">
        <v>0.125</v>
      </c>
      <c r="AX11" s="15">
        <v>0.125</v>
      </c>
      <c r="AY11" s="15" t="s">
        <v>132</v>
      </c>
      <c r="AZ11" s="15">
        <v>7.69230769230769E-2</v>
      </c>
      <c r="BA11" s="15">
        <v>1.9607843137254902E-2</v>
      </c>
      <c r="BB11" s="15">
        <v>0</v>
      </c>
      <c r="BC11" s="15"/>
      <c r="BD11" s="15">
        <v>0.1</v>
      </c>
      <c r="BE11" s="15">
        <v>0.17307692307692299</v>
      </c>
      <c r="BF11" s="15">
        <v>3.8461538461538498E-2</v>
      </c>
      <c r="BG11" s="15">
        <v>0</v>
      </c>
      <c r="BH11" s="15">
        <v>4.7619047619047603E-2</v>
      </c>
      <c r="BI11" s="15">
        <v>0</v>
      </c>
      <c r="BJ11" s="15"/>
      <c r="BK11" s="15">
        <v>7.8431372549019607E-2</v>
      </c>
      <c r="BL11" s="15">
        <v>9.6774193548387094E-2</v>
      </c>
      <c r="BM11" s="15">
        <v>7.3170731707317097E-2</v>
      </c>
      <c r="BN11" s="15">
        <v>8.42105263157895E-2</v>
      </c>
      <c r="BO11" s="15">
        <v>8.6206896551724102E-2</v>
      </c>
      <c r="BP11" s="15">
        <v>0.15625</v>
      </c>
      <c r="BQ11" s="15"/>
      <c r="BR11" s="15">
        <v>9.2250922509225106E-2</v>
      </c>
      <c r="BS11" s="15">
        <v>9.9236641221374003E-2</v>
      </c>
      <c r="BT11" s="15"/>
      <c r="BU11" s="15">
        <v>6.3829787234042507E-2</v>
      </c>
      <c r="BV11" s="15">
        <v>0.11111111111111099</v>
      </c>
      <c r="BW11" s="15"/>
      <c r="BX11" s="15">
        <v>7.7981651376146793E-2</v>
      </c>
      <c r="BY11" s="15">
        <v>0.116666666666667</v>
      </c>
    </row>
    <row r="12" spans="2:77" x14ac:dyDescent="0.35">
      <c r="B12" s="16" t="s">
        <v>96</v>
      </c>
      <c r="C12" s="15">
        <v>3.7313432835820899E-2</v>
      </c>
      <c r="D12" s="15">
        <v>1.7142857142857099E-2</v>
      </c>
      <c r="E12" s="15">
        <v>5.2863436123347998E-2</v>
      </c>
      <c r="F12" s="15"/>
      <c r="G12" s="15">
        <v>7.1428571428571397E-2</v>
      </c>
      <c r="H12" s="15">
        <v>3.0120481927710802E-2</v>
      </c>
      <c r="I12" s="15"/>
      <c r="J12" s="15">
        <v>2.4793388429752101E-2</v>
      </c>
      <c r="K12" s="15">
        <v>3.6036036036036001E-2</v>
      </c>
      <c r="L12" s="15">
        <v>1.9230769230769201E-2</v>
      </c>
      <c r="M12" s="15">
        <v>6.1946902654867297E-2</v>
      </c>
      <c r="N12" s="15"/>
      <c r="O12" s="15">
        <v>0</v>
      </c>
      <c r="P12" s="15">
        <v>1.58730158730159E-2</v>
      </c>
      <c r="Q12" s="15">
        <v>3.5714285714285698E-2</v>
      </c>
      <c r="R12" s="15">
        <v>2.2222222222222199E-2</v>
      </c>
      <c r="S12" s="15">
        <v>5.2631578947368397E-2</v>
      </c>
      <c r="T12" s="15">
        <v>3.03030303030303E-2</v>
      </c>
      <c r="U12" s="15">
        <v>0</v>
      </c>
      <c r="V12" s="15">
        <v>8.3333333333333301E-2</v>
      </c>
      <c r="W12" s="15">
        <v>4.2553191489361701E-2</v>
      </c>
      <c r="X12" s="15">
        <v>4.6511627906976702E-2</v>
      </c>
      <c r="Y12" s="15">
        <v>0.23529411764705899</v>
      </c>
      <c r="Z12" s="15">
        <v>0</v>
      </c>
      <c r="AA12" s="15"/>
      <c r="AB12" s="15">
        <v>4.08163265306122E-2</v>
      </c>
      <c r="AC12" s="15">
        <v>5.7377049180327898E-2</v>
      </c>
      <c r="AD12" s="15">
        <v>1.7857142857142901E-2</v>
      </c>
      <c r="AE12" s="15">
        <v>0</v>
      </c>
      <c r="AF12" s="15"/>
      <c r="AG12" s="15">
        <v>5.3278688524590202E-2</v>
      </c>
      <c r="AH12" s="15">
        <v>0</v>
      </c>
      <c r="AI12" s="15">
        <v>2.4390243902439001E-2</v>
      </c>
      <c r="AJ12" s="15">
        <v>0</v>
      </c>
      <c r="AK12" s="15"/>
      <c r="AL12" s="15">
        <v>3.5000000000000003E-2</v>
      </c>
      <c r="AM12" s="15">
        <v>3.2679738562091498E-2</v>
      </c>
      <c r="AN12" s="15">
        <v>4.5454545454545497E-2</v>
      </c>
      <c r="AO12" s="15"/>
      <c r="AP12" s="15">
        <v>3.8043478260869602E-2</v>
      </c>
      <c r="AQ12" s="15">
        <v>3.4090909090909102E-2</v>
      </c>
      <c r="AR12" s="15">
        <v>0</v>
      </c>
      <c r="AS12" s="15">
        <v>0.16666666666666699</v>
      </c>
      <c r="AT12" s="15">
        <v>4.4444444444444398E-2</v>
      </c>
      <c r="AU12" s="15"/>
      <c r="AV12" s="15">
        <v>0.2</v>
      </c>
      <c r="AW12" s="15">
        <v>0</v>
      </c>
      <c r="AX12" s="15">
        <v>0</v>
      </c>
      <c r="AY12" s="15" t="s">
        <v>132</v>
      </c>
      <c r="AZ12" s="15">
        <v>2.5641025641025599E-2</v>
      </c>
      <c r="BA12" s="15">
        <v>7.8431372549019607E-2</v>
      </c>
      <c r="BB12" s="15">
        <v>6.6666666666666693E-2</v>
      </c>
      <c r="BC12" s="15"/>
      <c r="BD12" s="15">
        <v>1.9230769230769201E-2</v>
      </c>
      <c r="BE12" s="15">
        <v>5.7692307692307702E-2</v>
      </c>
      <c r="BF12" s="15">
        <v>3.8461538461538498E-2</v>
      </c>
      <c r="BG12" s="15">
        <v>0.135135135135135</v>
      </c>
      <c r="BH12" s="15">
        <v>4.7619047619047603E-2</v>
      </c>
      <c r="BI12" s="15">
        <v>0</v>
      </c>
      <c r="BJ12" s="15"/>
      <c r="BK12" s="15">
        <v>5.8823529411764698E-2</v>
      </c>
      <c r="BL12" s="15">
        <v>4.0322580645161303E-2</v>
      </c>
      <c r="BM12" s="15">
        <v>4.8780487804878099E-2</v>
      </c>
      <c r="BN12" s="15">
        <v>2.1052631578947399E-2</v>
      </c>
      <c r="BO12" s="15">
        <v>3.4482758620689703E-2</v>
      </c>
      <c r="BP12" s="15">
        <v>3.125E-2</v>
      </c>
      <c r="BQ12" s="15"/>
      <c r="BR12" s="15">
        <v>4.4280442804428E-2</v>
      </c>
      <c r="BS12" s="15">
        <v>2.2900763358778602E-2</v>
      </c>
      <c r="BT12" s="15"/>
      <c r="BU12" s="15">
        <v>5.6737588652482303E-2</v>
      </c>
      <c r="BV12" s="15">
        <v>2.68199233716475E-2</v>
      </c>
      <c r="BW12" s="15"/>
      <c r="BX12" s="15">
        <v>4.5871559633027498E-2</v>
      </c>
      <c r="BY12" s="15">
        <v>2.2222222222222199E-2</v>
      </c>
    </row>
    <row r="13" spans="2:77" ht="29" x14ac:dyDescent="0.35">
      <c r="B13" s="16" t="s">
        <v>174</v>
      </c>
      <c r="C13" s="15">
        <v>3.4825870646766198E-2</v>
      </c>
      <c r="D13" s="15">
        <v>5.14285714285714E-2</v>
      </c>
      <c r="E13" s="15">
        <v>2.2026431718061699E-2</v>
      </c>
      <c r="F13" s="15"/>
      <c r="G13" s="15">
        <v>8.5714285714285701E-2</v>
      </c>
      <c r="H13" s="15">
        <v>2.40963855421687E-2</v>
      </c>
      <c r="I13" s="15"/>
      <c r="J13" s="15">
        <v>3.3057851239669402E-2</v>
      </c>
      <c r="K13" s="15">
        <v>3.6036036036036001E-2</v>
      </c>
      <c r="L13" s="15">
        <v>1.9230769230769201E-2</v>
      </c>
      <c r="M13" s="15">
        <v>4.4247787610619503E-2</v>
      </c>
      <c r="N13" s="15"/>
      <c r="O13" s="15">
        <v>0.108108108108108</v>
      </c>
      <c r="P13" s="15">
        <v>3.1746031746031703E-2</v>
      </c>
      <c r="Q13" s="15">
        <v>3.5714285714285698E-2</v>
      </c>
      <c r="R13" s="15">
        <v>0</v>
      </c>
      <c r="S13" s="15">
        <v>0</v>
      </c>
      <c r="T13" s="15">
        <v>0</v>
      </c>
      <c r="U13" s="15">
        <v>0</v>
      </c>
      <c r="V13" s="15">
        <v>8.3333333333333301E-2</v>
      </c>
      <c r="W13" s="15">
        <v>2.1276595744680899E-2</v>
      </c>
      <c r="X13" s="15">
        <v>4.6511627906976702E-2</v>
      </c>
      <c r="Y13" s="15">
        <v>0.11764705882352899</v>
      </c>
      <c r="Z13" s="15">
        <v>0</v>
      </c>
      <c r="AA13" s="15"/>
      <c r="AB13" s="15">
        <v>3.4013605442176902E-2</v>
      </c>
      <c r="AC13" s="15">
        <v>7.3770491803278701E-2</v>
      </c>
      <c r="AD13" s="15">
        <v>0</v>
      </c>
      <c r="AE13" s="15">
        <v>0</v>
      </c>
      <c r="AF13" s="15"/>
      <c r="AG13" s="15">
        <v>3.2786885245901599E-2</v>
      </c>
      <c r="AH13" s="15">
        <v>4.9019607843137303E-2</v>
      </c>
      <c r="AI13" s="15">
        <v>2.4390243902439001E-2</v>
      </c>
      <c r="AJ13" s="15">
        <v>0</v>
      </c>
      <c r="AK13" s="15"/>
      <c r="AL13" s="15">
        <v>0.04</v>
      </c>
      <c r="AM13" s="15">
        <v>3.9215686274509803E-2</v>
      </c>
      <c r="AN13" s="15">
        <v>0</v>
      </c>
      <c r="AO13" s="15"/>
      <c r="AP13" s="15">
        <v>2.1739130434782601E-2</v>
      </c>
      <c r="AQ13" s="15">
        <v>7.9545454545454503E-2</v>
      </c>
      <c r="AR13" s="15">
        <v>3.4482758620689703E-2</v>
      </c>
      <c r="AS13" s="15">
        <v>0</v>
      </c>
      <c r="AT13" s="15">
        <v>0</v>
      </c>
      <c r="AU13" s="15"/>
      <c r="AV13" s="15">
        <v>0</v>
      </c>
      <c r="AW13" s="15">
        <v>0</v>
      </c>
      <c r="AX13" s="15">
        <v>0</v>
      </c>
      <c r="AY13" s="15" t="s">
        <v>132</v>
      </c>
      <c r="AZ13" s="15">
        <v>2.5641025641025599E-2</v>
      </c>
      <c r="BA13" s="15">
        <v>1.9607843137254902E-2</v>
      </c>
      <c r="BB13" s="15">
        <v>0</v>
      </c>
      <c r="BC13" s="15"/>
      <c r="BD13" s="15">
        <v>3.0769230769230799E-2</v>
      </c>
      <c r="BE13" s="15">
        <v>5.7692307692307702E-2</v>
      </c>
      <c r="BF13" s="15">
        <v>0</v>
      </c>
      <c r="BG13" s="15">
        <v>0</v>
      </c>
      <c r="BH13" s="15">
        <v>9.5238095238095205E-2</v>
      </c>
      <c r="BI13" s="15">
        <v>0.25</v>
      </c>
      <c r="BJ13" s="15"/>
      <c r="BK13" s="15">
        <v>1.9607843137254902E-2</v>
      </c>
      <c r="BL13" s="15">
        <v>5.6451612903225798E-2</v>
      </c>
      <c r="BM13" s="15">
        <v>0</v>
      </c>
      <c r="BN13" s="15">
        <v>2.1052631578947399E-2</v>
      </c>
      <c r="BO13" s="15">
        <v>5.1724137931034503E-2</v>
      </c>
      <c r="BP13" s="15">
        <v>3.125E-2</v>
      </c>
      <c r="BQ13" s="15"/>
      <c r="BR13" s="15">
        <v>3.3210332103321E-2</v>
      </c>
      <c r="BS13" s="15">
        <v>3.8167938931297697E-2</v>
      </c>
      <c r="BT13" s="15"/>
      <c r="BU13" s="15">
        <v>1.41843971631206E-2</v>
      </c>
      <c r="BV13" s="15">
        <v>4.5977011494252901E-2</v>
      </c>
      <c r="BW13" s="15"/>
      <c r="BX13" s="15">
        <v>1.8348623853211E-2</v>
      </c>
      <c r="BY13" s="15">
        <v>5.5555555555555601E-2</v>
      </c>
    </row>
    <row r="14" spans="2:77" ht="43.5" x14ac:dyDescent="0.35">
      <c r="B14" s="16" t="s">
        <v>175</v>
      </c>
      <c r="C14" s="15">
        <v>4.97512437810945E-3</v>
      </c>
      <c r="D14" s="15">
        <v>5.7142857142857099E-3</v>
      </c>
      <c r="E14" s="15">
        <v>4.4052863436123404E-3</v>
      </c>
      <c r="F14" s="15"/>
      <c r="G14" s="15">
        <v>1.4285714285714299E-2</v>
      </c>
      <c r="H14" s="15">
        <v>3.0120481927710802E-3</v>
      </c>
      <c r="I14" s="15"/>
      <c r="J14" s="15">
        <v>8.2644628099173608E-3</v>
      </c>
      <c r="K14" s="15">
        <v>9.0090090090090107E-3</v>
      </c>
      <c r="L14" s="15">
        <v>0</v>
      </c>
      <c r="M14" s="15">
        <v>0</v>
      </c>
      <c r="N14" s="15"/>
      <c r="O14" s="15">
        <v>2.7027027027027001E-2</v>
      </c>
      <c r="P14" s="15">
        <v>0</v>
      </c>
      <c r="Q14" s="15">
        <v>0</v>
      </c>
      <c r="R14" s="15">
        <v>0</v>
      </c>
      <c r="S14" s="15">
        <v>0</v>
      </c>
      <c r="T14" s="15">
        <v>0</v>
      </c>
      <c r="U14" s="15">
        <v>0</v>
      </c>
      <c r="V14" s="15">
        <v>0</v>
      </c>
      <c r="W14" s="15">
        <v>0</v>
      </c>
      <c r="X14" s="15">
        <v>0</v>
      </c>
      <c r="Y14" s="15">
        <v>5.8823529411764698E-2</v>
      </c>
      <c r="Z14" s="15">
        <v>0</v>
      </c>
      <c r="AA14" s="15"/>
      <c r="AB14" s="15">
        <v>0</v>
      </c>
      <c r="AC14" s="15">
        <v>8.1967213114754103E-3</v>
      </c>
      <c r="AD14" s="15">
        <v>0</v>
      </c>
      <c r="AE14" s="15">
        <v>0</v>
      </c>
      <c r="AF14" s="15"/>
      <c r="AG14" s="15">
        <v>4.0983606557377103E-3</v>
      </c>
      <c r="AH14" s="15">
        <v>9.8039215686274508E-3</v>
      </c>
      <c r="AI14" s="15">
        <v>0</v>
      </c>
      <c r="AJ14" s="15">
        <v>0</v>
      </c>
      <c r="AK14" s="15"/>
      <c r="AL14" s="15">
        <v>5.0000000000000001E-3</v>
      </c>
      <c r="AM14" s="15">
        <v>0</v>
      </c>
      <c r="AN14" s="15">
        <v>2.27272727272727E-2</v>
      </c>
      <c r="AO14" s="15"/>
      <c r="AP14" s="15">
        <v>5.4347826086956503E-3</v>
      </c>
      <c r="AQ14" s="15">
        <v>0</v>
      </c>
      <c r="AR14" s="15">
        <v>0</v>
      </c>
      <c r="AS14" s="15">
        <v>0</v>
      </c>
      <c r="AT14" s="15">
        <v>0</v>
      </c>
      <c r="AU14" s="15"/>
      <c r="AV14" s="15">
        <v>0</v>
      </c>
      <c r="AW14" s="15">
        <v>0</v>
      </c>
      <c r="AX14" s="15">
        <v>0</v>
      </c>
      <c r="AY14" s="15" t="s">
        <v>132</v>
      </c>
      <c r="AZ14" s="15">
        <v>0</v>
      </c>
      <c r="BA14" s="15">
        <v>0</v>
      </c>
      <c r="BB14" s="15">
        <v>0</v>
      </c>
      <c r="BC14" s="15"/>
      <c r="BD14" s="15">
        <v>0</v>
      </c>
      <c r="BE14" s="15">
        <v>3.8461538461538498E-2</v>
      </c>
      <c r="BF14" s="15">
        <v>0</v>
      </c>
      <c r="BG14" s="15">
        <v>0</v>
      </c>
      <c r="BH14" s="15">
        <v>0</v>
      </c>
      <c r="BI14" s="15">
        <v>0</v>
      </c>
      <c r="BJ14" s="15"/>
      <c r="BK14" s="15">
        <v>0</v>
      </c>
      <c r="BL14" s="15">
        <v>8.0645161290322596E-3</v>
      </c>
      <c r="BM14" s="15">
        <v>2.4390243902439001E-2</v>
      </c>
      <c r="BN14" s="15">
        <v>0</v>
      </c>
      <c r="BO14" s="15">
        <v>0</v>
      </c>
      <c r="BP14" s="15">
        <v>0</v>
      </c>
      <c r="BQ14" s="15"/>
      <c r="BR14" s="15">
        <v>7.3800738007380098E-3</v>
      </c>
      <c r="BS14" s="15">
        <v>0</v>
      </c>
      <c r="BT14" s="15"/>
      <c r="BU14" s="15">
        <v>0</v>
      </c>
      <c r="BV14" s="15">
        <v>7.6628352490421504E-3</v>
      </c>
      <c r="BW14" s="15"/>
      <c r="BX14" s="15">
        <v>0</v>
      </c>
      <c r="BY14" s="15">
        <v>1.1111111111111099E-2</v>
      </c>
    </row>
    <row r="15" spans="2:77" x14ac:dyDescent="0.35">
      <c r="B15" s="16" t="s">
        <v>156</v>
      </c>
      <c r="C15" s="17">
        <v>0.26865671641791</v>
      </c>
      <c r="D15" s="17">
        <v>0.2</v>
      </c>
      <c r="E15" s="17">
        <v>0.3215859030837</v>
      </c>
      <c r="F15" s="17"/>
      <c r="G15" s="17">
        <v>0.35714285714285698</v>
      </c>
      <c r="H15" s="17">
        <v>0.25</v>
      </c>
      <c r="I15" s="17"/>
      <c r="J15" s="17">
        <v>0.14876033057851201</v>
      </c>
      <c r="K15" s="17">
        <v>0.135135135135135</v>
      </c>
      <c r="L15" s="17">
        <v>0.269230769230769</v>
      </c>
      <c r="M15" s="17">
        <v>0.52212389380530999</v>
      </c>
      <c r="N15" s="17"/>
      <c r="O15" s="17">
        <v>0.29729729729729698</v>
      </c>
      <c r="P15" s="17">
        <v>0.26984126984126999</v>
      </c>
      <c r="Q15" s="17">
        <v>0.32142857142857101</v>
      </c>
      <c r="R15" s="17">
        <v>0.22222222222222199</v>
      </c>
      <c r="S15" s="17">
        <v>0.157894736842105</v>
      </c>
      <c r="T15" s="17">
        <v>0.39393939393939398</v>
      </c>
      <c r="U15" s="17">
        <v>0.26829268292682901</v>
      </c>
      <c r="V15" s="17">
        <v>0.25</v>
      </c>
      <c r="W15" s="17">
        <v>0.319148936170213</v>
      </c>
      <c r="X15" s="17">
        <v>0.209302325581395</v>
      </c>
      <c r="Y15" s="17">
        <v>0.17647058823529399</v>
      </c>
      <c r="Z15" s="17">
        <v>0.2</v>
      </c>
      <c r="AA15" s="17"/>
      <c r="AB15" s="17">
        <v>0.40816326530612201</v>
      </c>
      <c r="AC15" s="17">
        <v>0.18032786885245899</v>
      </c>
      <c r="AD15" s="17">
        <v>0.26785714285714302</v>
      </c>
      <c r="AE15" s="17">
        <v>0.125</v>
      </c>
      <c r="AF15" s="17"/>
      <c r="AG15" s="17">
        <v>0.27868852459016402</v>
      </c>
      <c r="AH15" s="17">
        <v>0.26470588235294101</v>
      </c>
      <c r="AI15" s="17">
        <v>0.17073170731707299</v>
      </c>
      <c r="AJ15" s="17">
        <v>0</v>
      </c>
      <c r="AK15" s="17"/>
      <c r="AL15" s="17">
        <v>0.28999999999999998</v>
      </c>
      <c r="AM15" s="17">
        <v>0.22222222222222199</v>
      </c>
      <c r="AN15" s="17">
        <v>0.31818181818181801</v>
      </c>
      <c r="AO15" s="17"/>
      <c r="AP15" s="17">
        <v>0.25</v>
      </c>
      <c r="AQ15" s="17">
        <v>0.34090909090909099</v>
      </c>
      <c r="AR15" s="17">
        <v>0.20689655172413801</v>
      </c>
      <c r="AS15" s="17">
        <v>0</v>
      </c>
      <c r="AT15" s="17">
        <v>0.31111111111111101</v>
      </c>
      <c r="AU15" s="17"/>
      <c r="AV15" s="17">
        <v>0</v>
      </c>
      <c r="AW15" s="17">
        <v>0.125</v>
      </c>
      <c r="AX15" s="17">
        <v>0.125</v>
      </c>
      <c r="AY15" s="17" t="s">
        <v>132</v>
      </c>
      <c r="AZ15" s="17">
        <v>0.33333333333333298</v>
      </c>
      <c r="BA15" s="17">
        <v>0.74509803921568596</v>
      </c>
      <c r="BB15" s="17">
        <v>0.46666666666666701</v>
      </c>
      <c r="BC15" s="17"/>
      <c r="BD15" s="17">
        <v>0.17307692307692299</v>
      </c>
      <c r="BE15" s="17">
        <v>0.25</v>
      </c>
      <c r="BF15" s="17">
        <v>0.5</v>
      </c>
      <c r="BG15" s="17">
        <v>0.62162162162162204</v>
      </c>
      <c r="BH15" s="17">
        <v>0.52380952380952395</v>
      </c>
      <c r="BI15" s="17">
        <v>0.5</v>
      </c>
      <c r="BJ15" s="17"/>
      <c r="BK15" s="17">
        <v>0.37254901960784298</v>
      </c>
      <c r="BL15" s="17">
        <v>0.27419354838709697</v>
      </c>
      <c r="BM15" s="17">
        <v>0.12195121951219499</v>
      </c>
      <c r="BN15" s="17">
        <v>0.25263157894736799</v>
      </c>
      <c r="BO15" s="17">
        <v>0.32758620689655199</v>
      </c>
      <c r="BP15" s="17">
        <v>0.21875</v>
      </c>
      <c r="BQ15" s="17"/>
      <c r="BR15" s="17">
        <v>0.27675276752767503</v>
      </c>
      <c r="BS15" s="17">
        <v>0.25190839694656503</v>
      </c>
      <c r="BT15" s="17"/>
      <c r="BU15" s="17">
        <v>0.30496453900709197</v>
      </c>
      <c r="BV15" s="17">
        <v>0.24904214559387</v>
      </c>
      <c r="BW15" s="17"/>
      <c r="BX15" s="17">
        <v>0.37614678899082599</v>
      </c>
      <c r="BY15" s="17">
        <v>0.14444444444444399</v>
      </c>
    </row>
    <row r="16" spans="2:77" x14ac:dyDescent="0.35">
      <c r="B16" t="s">
        <v>393</v>
      </c>
    </row>
    <row r="17" spans="2:2" x14ac:dyDescent="0.35">
      <c r="B17" t="s">
        <v>99</v>
      </c>
    </row>
    <row r="18" spans="2:2" x14ac:dyDescent="0.35">
      <c r="B18" t="s">
        <v>100</v>
      </c>
    </row>
    <row r="20" spans="2:2" x14ac:dyDescent="0.35">
      <c r="B20"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Y28"/>
  <sheetViews>
    <sheetView showGridLines="0" topLeftCell="A16" workbookViewId="0">
      <pane xSplit="2" topLeftCell="C1" activePane="topRight" state="frozen"/>
      <selection pane="topRight" activeCell="B24" sqref="B24"/>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177</v>
      </c>
      <c r="C8" s="15">
        <v>0.40796019900497499</v>
      </c>
      <c r="D8" s="15">
        <v>0.44</v>
      </c>
      <c r="E8" s="15">
        <v>0.383259911894273</v>
      </c>
      <c r="F8" s="15"/>
      <c r="G8" s="15">
        <v>0.371428571428571</v>
      </c>
      <c r="H8" s="15">
        <v>0.41566265060240998</v>
      </c>
      <c r="I8" s="15"/>
      <c r="J8" s="15">
        <v>0.47933884297520701</v>
      </c>
      <c r="K8" s="15">
        <v>0.38738738738738698</v>
      </c>
      <c r="L8" s="15">
        <v>0.36538461538461497</v>
      </c>
      <c r="M8" s="15">
        <v>0.38053097345132703</v>
      </c>
      <c r="N8" s="15"/>
      <c r="O8" s="15">
        <v>0.40540540540540498</v>
      </c>
      <c r="P8" s="15">
        <v>0.44444444444444398</v>
      </c>
      <c r="Q8" s="15">
        <v>0.35714285714285698</v>
      </c>
      <c r="R8" s="15">
        <v>0.48888888888888898</v>
      </c>
      <c r="S8" s="15">
        <v>0.21052631578947401</v>
      </c>
      <c r="T8" s="15">
        <v>0.39393939393939398</v>
      </c>
      <c r="U8" s="15">
        <v>0.41463414634146301</v>
      </c>
      <c r="V8" s="15">
        <v>0.29166666666666702</v>
      </c>
      <c r="W8" s="15">
        <v>0.36170212765957399</v>
      </c>
      <c r="X8" s="15">
        <v>0.55813953488372103</v>
      </c>
      <c r="Y8" s="15">
        <v>0.35294117647058798</v>
      </c>
      <c r="Z8" s="15">
        <v>0.2</v>
      </c>
      <c r="AA8" s="15"/>
      <c r="AB8" s="15">
        <v>0.421768707482993</v>
      </c>
      <c r="AC8" s="15">
        <v>0.36065573770491799</v>
      </c>
      <c r="AD8" s="15">
        <v>0.44642857142857101</v>
      </c>
      <c r="AE8" s="15">
        <v>0.52083333333333304</v>
      </c>
      <c r="AF8" s="15"/>
      <c r="AG8" s="15">
        <v>0.38524590163934402</v>
      </c>
      <c r="AH8" s="15">
        <v>0.40196078431372601</v>
      </c>
      <c r="AI8" s="15">
        <v>0.60975609756097604</v>
      </c>
      <c r="AJ8" s="15">
        <v>0</v>
      </c>
      <c r="AK8" s="15"/>
      <c r="AL8" s="15">
        <v>0.37</v>
      </c>
      <c r="AM8" s="15">
        <v>0.50326797385620903</v>
      </c>
      <c r="AN8" s="15">
        <v>0.27272727272727298</v>
      </c>
      <c r="AO8" s="15"/>
      <c r="AP8" s="15">
        <v>0.45652173913043498</v>
      </c>
      <c r="AQ8" s="15">
        <v>0.35227272727272702</v>
      </c>
      <c r="AR8" s="15">
        <v>0.48275862068965503</v>
      </c>
      <c r="AS8" s="15">
        <v>0.16666666666666699</v>
      </c>
      <c r="AT8" s="15">
        <v>0.31111111111111101</v>
      </c>
      <c r="AU8" s="15"/>
      <c r="AV8" s="15">
        <v>0</v>
      </c>
      <c r="AW8" s="15">
        <v>0.25</v>
      </c>
      <c r="AX8" s="15">
        <v>0.25</v>
      </c>
      <c r="AY8" s="15" t="s">
        <v>132</v>
      </c>
      <c r="AZ8" s="15">
        <v>0.41025641025641002</v>
      </c>
      <c r="BA8" s="15">
        <v>0.37254901960784298</v>
      </c>
      <c r="BB8" s="15">
        <v>0.33333333333333298</v>
      </c>
      <c r="BC8" s="15"/>
      <c r="BD8" s="15">
        <v>0.42307692307692302</v>
      </c>
      <c r="BE8" s="15">
        <v>0.40384615384615402</v>
      </c>
      <c r="BF8" s="15">
        <v>0.46153846153846201</v>
      </c>
      <c r="BG8" s="15">
        <v>0.40540540540540498</v>
      </c>
      <c r="BH8" s="15">
        <v>0.238095238095238</v>
      </c>
      <c r="BI8" s="15">
        <v>0</v>
      </c>
      <c r="BJ8" s="15"/>
      <c r="BK8" s="15">
        <v>0.41176470588235298</v>
      </c>
      <c r="BL8" s="15">
        <v>0.33870967741935498</v>
      </c>
      <c r="BM8" s="15">
        <v>0.48780487804877998</v>
      </c>
      <c r="BN8" s="15">
        <v>0.48421052631578898</v>
      </c>
      <c r="BO8" s="15">
        <v>0.39655172413793099</v>
      </c>
      <c r="BP8" s="15">
        <v>0.375</v>
      </c>
      <c r="BQ8" s="15"/>
      <c r="BR8" s="15">
        <v>0.40959409594095902</v>
      </c>
      <c r="BS8" s="15">
        <v>0.40458015267175601</v>
      </c>
      <c r="BT8" s="15"/>
      <c r="BU8" s="15">
        <v>0.38297872340425498</v>
      </c>
      <c r="BV8" s="15">
        <v>0.42145593869731801</v>
      </c>
      <c r="BW8" s="15"/>
      <c r="BX8" s="15">
        <v>0.38990825688073399</v>
      </c>
      <c r="BY8" s="15">
        <v>0.422222222222222</v>
      </c>
    </row>
    <row r="9" spans="2:77" ht="29" x14ac:dyDescent="0.35">
      <c r="B9" s="16" t="s">
        <v>178</v>
      </c>
      <c r="C9" s="15">
        <v>0.39303482587064698</v>
      </c>
      <c r="D9" s="15">
        <v>0.36571428571428599</v>
      </c>
      <c r="E9" s="15">
        <v>0.41409691629955903</v>
      </c>
      <c r="F9" s="15"/>
      <c r="G9" s="15">
        <v>0.47142857142857097</v>
      </c>
      <c r="H9" s="15">
        <v>0.376506024096386</v>
      </c>
      <c r="I9" s="15"/>
      <c r="J9" s="15">
        <v>0.43801652892561999</v>
      </c>
      <c r="K9" s="15">
        <v>0.33333333333333298</v>
      </c>
      <c r="L9" s="15">
        <v>0.30769230769230799</v>
      </c>
      <c r="M9" s="15">
        <v>0.43362831858407103</v>
      </c>
      <c r="N9" s="15"/>
      <c r="O9" s="15">
        <v>0.45945945945945899</v>
      </c>
      <c r="P9" s="15">
        <v>0.38095238095238099</v>
      </c>
      <c r="Q9" s="15">
        <v>0.46428571428571402</v>
      </c>
      <c r="R9" s="15">
        <v>0.4</v>
      </c>
      <c r="S9" s="15">
        <v>0.36842105263157898</v>
      </c>
      <c r="T9" s="15">
        <v>0.27272727272727298</v>
      </c>
      <c r="U9" s="15">
        <v>0.439024390243902</v>
      </c>
      <c r="V9" s="15">
        <v>0.5</v>
      </c>
      <c r="W9" s="15">
        <v>0.319148936170213</v>
      </c>
      <c r="X9" s="15">
        <v>0.372093023255814</v>
      </c>
      <c r="Y9" s="15">
        <v>0.47058823529411797</v>
      </c>
      <c r="Z9" s="15">
        <v>0.2</v>
      </c>
      <c r="AA9" s="15"/>
      <c r="AB9" s="15">
        <v>0.34013605442176897</v>
      </c>
      <c r="AC9" s="15">
        <v>0.36885245901639302</v>
      </c>
      <c r="AD9" s="15">
        <v>0.42857142857142899</v>
      </c>
      <c r="AE9" s="15">
        <v>0.52083333333333304</v>
      </c>
      <c r="AF9" s="15"/>
      <c r="AG9" s="15">
        <v>0.37704918032786899</v>
      </c>
      <c r="AH9" s="15">
        <v>0.43137254901960798</v>
      </c>
      <c r="AI9" s="15">
        <v>0.439024390243902</v>
      </c>
      <c r="AJ9" s="15">
        <v>0</v>
      </c>
      <c r="AK9" s="15"/>
      <c r="AL9" s="15">
        <v>0.36</v>
      </c>
      <c r="AM9" s="15">
        <v>0.42483660130718998</v>
      </c>
      <c r="AN9" s="15">
        <v>0.40909090909090901</v>
      </c>
      <c r="AO9" s="15"/>
      <c r="AP9" s="15">
        <v>0.440217391304348</v>
      </c>
      <c r="AQ9" s="15">
        <v>0.35227272727272702</v>
      </c>
      <c r="AR9" s="15">
        <v>0.41379310344827602</v>
      </c>
      <c r="AS9" s="15">
        <v>0.33333333333333298</v>
      </c>
      <c r="AT9" s="15">
        <v>0.31111111111111101</v>
      </c>
      <c r="AU9" s="15"/>
      <c r="AV9" s="15">
        <v>0</v>
      </c>
      <c r="AW9" s="15">
        <v>0.75</v>
      </c>
      <c r="AX9" s="15">
        <v>0.75</v>
      </c>
      <c r="AY9" s="15" t="s">
        <v>132</v>
      </c>
      <c r="AZ9" s="15">
        <v>0.38461538461538503</v>
      </c>
      <c r="BA9" s="15">
        <v>0.41176470588235298</v>
      </c>
      <c r="BB9" s="15">
        <v>0.8</v>
      </c>
      <c r="BC9" s="15"/>
      <c r="BD9" s="15">
        <v>0.4</v>
      </c>
      <c r="BE9" s="15">
        <v>0.38461538461538503</v>
      </c>
      <c r="BF9" s="15">
        <v>0.38461538461538503</v>
      </c>
      <c r="BG9" s="15">
        <v>0.35135135135135098</v>
      </c>
      <c r="BH9" s="15">
        <v>0.38095238095238099</v>
      </c>
      <c r="BI9" s="15">
        <v>0.5</v>
      </c>
      <c r="BJ9" s="15"/>
      <c r="BK9" s="15">
        <v>0.39215686274509798</v>
      </c>
      <c r="BL9" s="15">
        <v>0.40322580645161299</v>
      </c>
      <c r="BM9" s="15">
        <v>0.34146341463414598</v>
      </c>
      <c r="BN9" s="15">
        <v>0.36842105263157898</v>
      </c>
      <c r="BO9" s="15">
        <v>0.44827586206896602</v>
      </c>
      <c r="BP9" s="15">
        <v>0.40625</v>
      </c>
      <c r="BQ9" s="15"/>
      <c r="BR9" s="15">
        <v>0.40590405904059002</v>
      </c>
      <c r="BS9" s="15">
        <v>0.36641221374045801</v>
      </c>
      <c r="BT9" s="15"/>
      <c r="BU9" s="15">
        <v>0.43262411347517699</v>
      </c>
      <c r="BV9" s="15">
        <v>0.37164750957854398</v>
      </c>
      <c r="BW9" s="15"/>
      <c r="BX9" s="15">
        <v>0.403669724770642</v>
      </c>
      <c r="BY9" s="15">
        <v>0.37777777777777799</v>
      </c>
    </row>
    <row r="10" spans="2:77" x14ac:dyDescent="0.35">
      <c r="B10" s="16" t="s">
        <v>179</v>
      </c>
      <c r="C10" s="15">
        <v>0.29850746268656703</v>
      </c>
      <c r="D10" s="15">
        <v>0.41142857142857098</v>
      </c>
      <c r="E10" s="15">
        <v>0.21145374449339199</v>
      </c>
      <c r="F10" s="15"/>
      <c r="G10" s="15">
        <v>0.14285714285714299</v>
      </c>
      <c r="H10" s="15">
        <v>0.33132530120481901</v>
      </c>
      <c r="I10" s="15"/>
      <c r="J10" s="15">
        <v>0.38842975206611602</v>
      </c>
      <c r="K10" s="15">
        <v>0.26126126126126098</v>
      </c>
      <c r="L10" s="15">
        <v>0.32692307692307698</v>
      </c>
      <c r="M10" s="15">
        <v>0.221238938053097</v>
      </c>
      <c r="N10" s="15"/>
      <c r="O10" s="15">
        <v>0.21621621621621601</v>
      </c>
      <c r="P10" s="15">
        <v>0.34920634920634902</v>
      </c>
      <c r="Q10" s="15">
        <v>0.39285714285714302</v>
      </c>
      <c r="R10" s="15">
        <v>0.35555555555555601</v>
      </c>
      <c r="S10" s="15">
        <v>0.31578947368421101</v>
      </c>
      <c r="T10" s="15">
        <v>0.18181818181818199</v>
      </c>
      <c r="U10" s="15">
        <v>0.41463414634146301</v>
      </c>
      <c r="V10" s="15">
        <v>0.33333333333333298</v>
      </c>
      <c r="W10" s="15">
        <v>0.19148936170212799</v>
      </c>
      <c r="X10" s="15">
        <v>0.25581395348837199</v>
      </c>
      <c r="Y10" s="15">
        <v>0.29411764705882398</v>
      </c>
      <c r="Z10" s="15">
        <v>0.2</v>
      </c>
      <c r="AA10" s="15"/>
      <c r="AB10" s="15">
        <v>0.27891156462584998</v>
      </c>
      <c r="AC10" s="15">
        <v>0.25409836065573799</v>
      </c>
      <c r="AD10" s="15">
        <v>0.46428571428571402</v>
      </c>
      <c r="AE10" s="15">
        <v>0.35416666666666702</v>
      </c>
      <c r="AF10" s="15"/>
      <c r="AG10" s="15">
        <v>0.29918032786885201</v>
      </c>
      <c r="AH10" s="15">
        <v>0.25490196078431399</v>
      </c>
      <c r="AI10" s="15">
        <v>0.41463414634146301</v>
      </c>
      <c r="AJ10" s="15">
        <v>0</v>
      </c>
      <c r="AK10" s="15"/>
      <c r="AL10" s="15">
        <v>0.28999999999999998</v>
      </c>
      <c r="AM10" s="15">
        <v>0.33333333333333298</v>
      </c>
      <c r="AN10" s="15">
        <v>0.204545454545455</v>
      </c>
      <c r="AO10" s="15"/>
      <c r="AP10" s="15">
        <v>0.342391304347826</v>
      </c>
      <c r="AQ10" s="15">
        <v>0.26136363636363602</v>
      </c>
      <c r="AR10" s="15">
        <v>0.37931034482758602</v>
      </c>
      <c r="AS10" s="15">
        <v>0.33333333333333298</v>
      </c>
      <c r="AT10" s="15">
        <v>0.2</v>
      </c>
      <c r="AU10" s="15"/>
      <c r="AV10" s="15">
        <v>0</v>
      </c>
      <c r="AW10" s="15">
        <v>0.25</v>
      </c>
      <c r="AX10" s="15">
        <v>0.25</v>
      </c>
      <c r="AY10" s="15" t="s">
        <v>132</v>
      </c>
      <c r="AZ10" s="15">
        <v>0.41025641025641002</v>
      </c>
      <c r="BA10" s="15">
        <v>0.23529411764705899</v>
      </c>
      <c r="BB10" s="15">
        <v>6.6666666666666693E-2</v>
      </c>
      <c r="BC10" s="15"/>
      <c r="BD10" s="15">
        <v>0.35</v>
      </c>
      <c r="BE10" s="15">
        <v>0.28846153846153799</v>
      </c>
      <c r="BF10" s="15">
        <v>0.15384615384615399</v>
      </c>
      <c r="BG10" s="15">
        <v>0.162162162162162</v>
      </c>
      <c r="BH10" s="15">
        <v>0.19047619047618999</v>
      </c>
      <c r="BI10" s="15">
        <v>0</v>
      </c>
      <c r="BJ10" s="15"/>
      <c r="BK10" s="15">
        <v>0.33333333333333298</v>
      </c>
      <c r="BL10" s="15">
        <v>0.25806451612903197</v>
      </c>
      <c r="BM10" s="15">
        <v>0.36585365853658502</v>
      </c>
      <c r="BN10" s="15">
        <v>0.29473684210526302</v>
      </c>
      <c r="BO10" s="15">
        <v>0.36206896551724099</v>
      </c>
      <c r="BP10" s="15">
        <v>0.21875</v>
      </c>
      <c r="BQ10" s="15"/>
      <c r="BR10" s="15">
        <v>0.287822878228782</v>
      </c>
      <c r="BS10" s="15">
        <v>0.32061068702290102</v>
      </c>
      <c r="BT10" s="15"/>
      <c r="BU10" s="15">
        <v>0.25531914893617003</v>
      </c>
      <c r="BV10" s="15">
        <v>0.32183908045977</v>
      </c>
      <c r="BW10" s="15"/>
      <c r="BX10" s="15">
        <v>0.27981651376146799</v>
      </c>
      <c r="BY10" s="15">
        <v>0.31666666666666698</v>
      </c>
    </row>
    <row r="11" spans="2:77" ht="29" x14ac:dyDescent="0.35">
      <c r="B11" s="16" t="s">
        <v>180</v>
      </c>
      <c r="C11" s="15">
        <v>0.29104477611940299</v>
      </c>
      <c r="D11" s="15">
        <v>0.26857142857142902</v>
      </c>
      <c r="E11" s="15">
        <v>0.308370044052863</v>
      </c>
      <c r="F11" s="15"/>
      <c r="G11" s="15">
        <v>0.22857142857142901</v>
      </c>
      <c r="H11" s="15">
        <v>0.30421686746988003</v>
      </c>
      <c r="I11" s="15"/>
      <c r="J11" s="15">
        <v>0.36363636363636398</v>
      </c>
      <c r="K11" s="15">
        <v>0.25225225225225201</v>
      </c>
      <c r="L11" s="15">
        <v>0.230769230769231</v>
      </c>
      <c r="M11" s="15">
        <v>0.28318584070796499</v>
      </c>
      <c r="N11" s="15"/>
      <c r="O11" s="15">
        <v>0.18918918918918901</v>
      </c>
      <c r="P11" s="15">
        <v>0.22222222222222199</v>
      </c>
      <c r="Q11" s="15">
        <v>0.35714285714285698</v>
      </c>
      <c r="R11" s="15">
        <v>0.422222222222222</v>
      </c>
      <c r="S11" s="15">
        <v>0.42105263157894701</v>
      </c>
      <c r="T11" s="15">
        <v>0.39393939393939398</v>
      </c>
      <c r="U11" s="15">
        <v>0.219512195121951</v>
      </c>
      <c r="V11" s="15">
        <v>0.25</v>
      </c>
      <c r="W11" s="15">
        <v>0.25531914893617003</v>
      </c>
      <c r="X11" s="15">
        <v>0.34883720930232598</v>
      </c>
      <c r="Y11" s="15">
        <v>0.11764705882352899</v>
      </c>
      <c r="Z11" s="15">
        <v>0.4</v>
      </c>
      <c r="AA11" s="15"/>
      <c r="AB11" s="15">
        <v>0.28571428571428598</v>
      </c>
      <c r="AC11" s="15">
        <v>0.26229508196721302</v>
      </c>
      <c r="AD11" s="15">
        <v>0.35714285714285698</v>
      </c>
      <c r="AE11" s="15">
        <v>0.33333333333333298</v>
      </c>
      <c r="AF11" s="15"/>
      <c r="AG11" s="15">
        <v>0.25</v>
      </c>
      <c r="AH11" s="15">
        <v>0.34313725490196101</v>
      </c>
      <c r="AI11" s="15">
        <v>0.36585365853658502</v>
      </c>
      <c r="AJ11" s="15">
        <v>0.5</v>
      </c>
      <c r="AK11" s="15"/>
      <c r="AL11" s="15">
        <v>0.31</v>
      </c>
      <c r="AM11" s="15">
        <v>0.26143790849673199</v>
      </c>
      <c r="AN11" s="15">
        <v>0.34090909090909099</v>
      </c>
      <c r="AO11" s="15"/>
      <c r="AP11" s="15">
        <v>0.34782608695652201</v>
      </c>
      <c r="AQ11" s="15">
        <v>0.26136363636363602</v>
      </c>
      <c r="AR11" s="15">
        <v>0.31034482758620702</v>
      </c>
      <c r="AS11" s="15">
        <v>0</v>
      </c>
      <c r="AT11" s="15">
        <v>0.24444444444444399</v>
      </c>
      <c r="AU11" s="15"/>
      <c r="AV11" s="15">
        <v>0.4</v>
      </c>
      <c r="AW11" s="15">
        <v>0.5</v>
      </c>
      <c r="AX11" s="15">
        <v>0.5</v>
      </c>
      <c r="AY11" s="15" t="s">
        <v>132</v>
      </c>
      <c r="AZ11" s="15">
        <v>0.30769230769230799</v>
      </c>
      <c r="BA11" s="15">
        <v>0.29411764705882398</v>
      </c>
      <c r="BB11" s="15">
        <v>0.4</v>
      </c>
      <c r="BC11" s="15"/>
      <c r="BD11" s="15">
        <v>0.29615384615384599</v>
      </c>
      <c r="BE11" s="15">
        <v>0.269230769230769</v>
      </c>
      <c r="BF11" s="15">
        <v>0.38461538461538503</v>
      </c>
      <c r="BG11" s="15">
        <v>0.24324324324324301</v>
      </c>
      <c r="BH11" s="15">
        <v>0.14285714285714299</v>
      </c>
      <c r="BI11" s="15">
        <v>0.5</v>
      </c>
      <c r="BJ11" s="15"/>
      <c r="BK11" s="15">
        <v>0.29411764705882398</v>
      </c>
      <c r="BL11" s="15">
        <v>0.25</v>
      </c>
      <c r="BM11" s="15">
        <v>0.24390243902438999</v>
      </c>
      <c r="BN11" s="15">
        <v>0.31578947368421101</v>
      </c>
      <c r="BO11" s="15">
        <v>0.34482758620689702</v>
      </c>
      <c r="BP11" s="15">
        <v>0.34375</v>
      </c>
      <c r="BQ11" s="15"/>
      <c r="BR11" s="15">
        <v>0.27675276752767503</v>
      </c>
      <c r="BS11" s="15">
        <v>0.32061068702290102</v>
      </c>
      <c r="BT11" s="15"/>
      <c r="BU11" s="15">
        <v>0.28368794326241098</v>
      </c>
      <c r="BV11" s="15">
        <v>0.29501915708812299</v>
      </c>
      <c r="BW11" s="15"/>
      <c r="BX11" s="15">
        <v>0.33027522935779802</v>
      </c>
      <c r="BY11" s="15">
        <v>0.24444444444444399</v>
      </c>
    </row>
    <row r="12" spans="2:77" ht="29" x14ac:dyDescent="0.35">
      <c r="B12" s="16" t="s">
        <v>181</v>
      </c>
      <c r="C12" s="15">
        <v>0.25870646766169197</v>
      </c>
      <c r="D12" s="15">
        <v>0.314285714285714</v>
      </c>
      <c r="E12" s="15">
        <v>0.215859030837004</v>
      </c>
      <c r="F12" s="15"/>
      <c r="G12" s="15">
        <v>0.2</v>
      </c>
      <c r="H12" s="15">
        <v>0.27108433734939802</v>
      </c>
      <c r="I12" s="15"/>
      <c r="J12" s="15">
        <v>0.35537190082644599</v>
      </c>
      <c r="K12" s="15">
        <v>0.22522522522522501</v>
      </c>
      <c r="L12" s="15">
        <v>0.15384615384615399</v>
      </c>
      <c r="M12" s="15">
        <v>0.221238938053097</v>
      </c>
      <c r="N12" s="15"/>
      <c r="O12" s="15">
        <v>0.18918918918918901</v>
      </c>
      <c r="P12" s="15">
        <v>0.28571428571428598</v>
      </c>
      <c r="Q12" s="15">
        <v>0.25</v>
      </c>
      <c r="R12" s="15">
        <v>0.422222222222222</v>
      </c>
      <c r="S12" s="15">
        <v>0.21052631578947401</v>
      </c>
      <c r="T12" s="15">
        <v>0.30303030303030298</v>
      </c>
      <c r="U12" s="15">
        <v>0.26829268292682901</v>
      </c>
      <c r="V12" s="15">
        <v>0.20833333333333301</v>
      </c>
      <c r="W12" s="15">
        <v>0.170212765957447</v>
      </c>
      <c r="X12" s="15">
        <v>0.209302325581395</v>
      </c>
      <c r="Y12" s="15">
        <v>0.35294117647058798</v>
      </c>
      <c r="Z12" s="15">
        <v>0</v>
      </c>
      <c r="AA12" s="15"/>
      <c r="AB12" s="15">
        <v>0.25850340136054401</v>
      </c>
      <c r="AC12" s="15">
        <v>0.24590163934426201</v>
      </c>
      <c r="AD12" s="15">
        <v>0.26785714285714302</v>
      </c>
      <c r="AE12" s="15">
        <v>0.33333333333333298</v>
      </c>
      <c r="AF12" s="15"/>
      <c r="AG12" s="15">
        <v>0.22540983606557399</v>
      </c>
      <c r="AH12" s="15">
        <v>0.29411764705882398</v>
      </c>
      <c r="AI12" s="15">
        <v>0.439024390243902</v>
      </c>
      <c r="AJ12" s="15">
        <v>0</v>
      </c>
      <c r="AK12" s="15"/>
      <c r="AL12" s="15">
        <v>0.26500000000000001</v>
      </c>
      <c r="AM12" s="15">
        <v>0.28758169934640498</v>
      </c>
      <c r="AN12" s="15">
        <v>0.15909090909090901</v>
      </c>
      <c r="AO12" s="15"/>
      <c r="AP12" s="15">
        <v>0.315217391304348</v>
      </c>
      <c r="AQ12" s="15">
        <v>0.23863636363636401</v>
      </c>
      <c r="AR12" s="15">
        <v>0.37931034482758602</v>
      </c>
      <c r="AS12" s="15">
        <v>0</v>
      </c>
      <c r="AT12" s="15">
        <v>0.155555555555556</v>
      </c>
      <c r="AU12" s="15"/>
      <c r="AV12" s="15">
        <v>0</v>
      </c>
      <c r="AW12" s="15">
        <v>0.5</v>
      </c>
      <c r="AX12" s="15">
        <v>0.5</v>
      </c>
      <c r="AY12" s="15" t="s">
        <v>132</v>
      </c>
      <c r="AZ12" s="15">
        <v>0.28205128205128199</v>
      </c>
      <c r="BA12" s="15">
        <v>0.23529411764705899</v>
      </c>
      <c r="BB12" s="15">
        <v>0.2</v>
      </c>
      <c r="BC12" s="15"/>
      <c r="BD12" s="15">
        <v>0.28846153846153799</v>
      </c>
      <c r="BE12" s="15">
        <v>0.19230769230769201</v>
      </c>
      <c r="BF12" s="15">
        <v>0.19230769230769201</v>
      </c>
      <c r="BG12" s="15">
        <v>0.24324324324324301</v>
      </c>
      <c r="BH12" s="15">
        <v>0.19047619047618999</v>
      </c>
      <c r="BI12" s="15">
        <v>0</v>
      </c>
      <c r="BJ12" s="15"/>
      <c r="BK12" s="15">
        <v>0.31372549019607798</v>
      </c>
      <c r="BL12" s="15">
        <v>0.16129032258064499</v>
      </c>
      <c r="BM12" s="15">
        <v>0.26829268292682901</v>
      </c>
      <c r="BN12" s="15">
        <v>0.34736842105263199</v>
      </c>
      <c r="BO12" s="15">
        <v>0.24137931034482801</v>
      </c>
      <c r="BP12" s="15">
        <v>0.3125</v>
      </c>
      <c r="BQ12" s="15"/>
      <c r="BR12" s="15">
        <v>0.25092250922509202</v>
      </c>
      <c r="BS12" s="15">
        <v>0.27480916030534402</v>
      </c>
      <c r="BT12" s="15"/>
      <c r="BU12" s="15">
        <v>0.25531914893617003</v>
      </c>
      <c r="BV12" s="15">
        <v>0.26053639846743298</v>
      </c>
      <c r="BW12" s="15"/>
      <c r="BX12" s="15">
        <v>0.28440366972477099</v>
      </c>
      <c r="BY12" s="15">
        <v>0.22222222222222199</v>
      </c>
    </row>
    <row r="13" spans="2:77" ht="29" x14ac:dyDescent="0.35">
      <c r="B13" s="16" t="s">
        <v>182</v>
      </c>
      <c r="C13" s="15">
        <v>0.22885572139303501</v>
      </c>
      <c r="D13" s="15">
        <v>0.217142857142857</v>
      </c>
      <c r="E13" s="15">
        <v>0.23788546255506601</v>
      </c>
      <c r="F13" s="15"/>
      <c r="G13" s="15">
        <v>0.22857142857142901</v>
      </c>
      <c r="H13" s="15">
        <v>0.22891566265060201</v>
      </c>
      <c r="I13" s="15"/>
      <c r="J13" s="15">
        <v>0.214876033057851</v>
      </c>
      <c r="K13" s="15">
        <v>0.18918918918918901</v>
      </c>
      <c r="L13" s="15">
        <v>0.230769230769231</v>
      </c>
      <c r="M13" s="15">
        <v>0.28318584070796499</v>
      </c>
      <c r="N13" s="15"/>
      <c r="O13" s="15">
        <v>0.32432432432432401</v>
      </c>
      <c r="P13" s="15">
        <v>0.19047619047618999</v>
      </c>
      <c r="Q13" s="15">
        <v>0.17857142857142899</v>
      </c>
      <c r="R13" s="15">
        <v>0.2</v>
      </c>
      <c r="S13" s="15">
        <v>0.105263157894737</v>
      </c>
      <c r="T13" s="15">
        <v>0.27272727272727298</v>
      </c>
      <c r="U13" s="15">
        <v>0.24390243902438999</v>
      </c>
      <c r="V13" s="15">
        <v>0.20833333333333301</v>
      </c>
      <c r="W13" s="15">
        <v>0.25531914893617003</v>
      </c>
      <c r="X13" s="15">
        <v>0.27906976744186002</v>
      </c>
      <c r="Y13" s="15">
        <v>0.23529411764705899</v>
      </c>
      <c r="Z13" s="15">
        <v>0</v>
      </c>
      <c r="AA13" s="15"/>
      <c r="AB13" s="15">
        <v>0.21768707482993199</v>
      </c>
      <c r="AC13" s="15">
        <v>0.24590163934426201</v>
      </c>
      <c r="AD13" s="15">
        <v>0.25</v>
      </c>
      <c r="AE13" s="15">
        <v>0.22916666666666699</v>
      </c>
      <c r="AF13" s="15"/>
      <c r="AG13" s="15">
        <v>0.22950819672131101</v>
      </c>
      <c r="AH13" s="15">
        <v>0.24509803921568599</v>
      </c>
      <c r="AI13" s="15">
        <v>0.17073170731707299</v>
      </c>
      <c r="AJ13" s="15">
        <v>0</v>
      </c>
      <c r="AK13" s="15"/>
      <c r="AL13" s="15">
        <v>0.21</v>
      </c>
      <c r="AM13" s="15">
        <v>0.25490196078431399</v>
      </c>
      <c r="AN13" s="15">
        <v>0.22727272727272699</v>
      </c>
      <c r="AO13" s="15"/>
      <c r="AP13" s="15">
        <v>0.25543478260869601</v>
      </c>
      <c r="AQ13" s="15">
        <v>0.19318181818181801</v>
      </c>
      <c r="AR13" s="15">
        <v>0.27586206896551702</v>
      </c>
      <c r="AS13" s="15">
        <v>0</v>
      </c>
      <c r="AT13" s="15">
        <v>0.2</v>
      </c>
      <c r="AU13" s="15"/>
      <c r="AV13" s="15">
        <v>0</v>
      </c>
      <c r="AW13" s="15">
        <v>0.125</v>
      </c>
      <c r="AX13" s="15">
        <v>0.125</v>
      </c>
      <c r="AY13" s="15" t="s">
        <v>132</v>
      </c>
      <c r="AZ13" s="15">
        <v>0.28205128205128199</v>
      </c>
      <c r="BA13" s="15">
        <v>0.21568627450980399</v>
      </c>
      <c r="BB13" s="15">
        <v>0.266666666666667</v>
      </c>
      <c r="BC13" s="15"/>
      <c r="BD13" s="15">
        <v>0.20769230769230801</v>
      </c>
      <c r="BE13" s="15">
        <v>0.32692307692307698</v>
      </c>
      <c r="BF13" s="15">
        <v>0.230769230769231</v>
      </c>
      <c r="BG13" s="15">
        <v>0.24324324324324301</v>
      </c>
      <c r="BH13" s="15">
        <v>0.19047619047618999</v>
      </c>
      <c r="BI13" s="15">
        <v>0.25</v>
      </c>
      <c r="BJ13" s="15"/>
      <c r="BK13" s="15">
        <v>0.23529411764705899</v>
      </c>
      <c r="BL13" s="15">
        <v>0.25</v>
      </c>
      <c r="BM13" s="15">
        <v>0.26829268292682901</v>
      </c>
      <c r="BN13" s="15">
        <v>0.27368421052631597</v>
      </c>
      <c r="BO13" s="15">
        <v>0.10344827586206901</v>
      </c>
      <c r="BP13" s="15">
        <v>0.1875</v>
      </c>
      <c r="BQ13" s="15"/>
      <c r="BR13" s="15">
        <v>0.23616236162361601</v>
      </c>
      <c r="BS13" s="15">
        <v>0.213740458015267</v>
      </c>
      <c r="BT13" s="15"/>
      <c r="BU13" s="15">
        <v>0.19858156028368801</v>
      </c>
      <c r="BV13" s="15">
        <v>0.24521072796934901</v>
      </c>
      <c r="BW13" s="15"/>
      <c r="BX13" s="15">
        <v>0.22935779816513799</v>
      </c>
      <c r="BY13" s="15">
        <v>0.233333333333333</v>
      </c>
    </row>
    <row r="14" spans="2:77" x14ac:dyDescent="0.35">
      <c r="B14" s="16" t="s">
        <v>183</v>
      </c>
      <c r="C14" s="15">
        <v>0.21641791044776101</v>
      </c>
      <c r="D14" s="15">
        <v>0.25714285714285701</v>
      </c>
      <c r="E14" s="15">
        <v>0.185022026431718</v>
      </c>
      <c r="F14" s="15"/>
      <c r="G14" s="15">
        <v>0.185714285714286</v>
      </c>
      <c r="H14" s="15">
        <v>0.22289156626505999</v>
      </c>
      <c r="I14" s="15"/>
      <c r="J14" s="15">
        <v>0.247933884297521</v>
      </c>
      <c r="K14" s="15">
        <v>0.171171171171171</v>
      </c>
      <c r="L14" s="15">
        <v>0.134615384615385</v>
      </c>
      <c r="M14" s="15">
        <v>0.265486725663717</v>
      </c>
      <c r="N14" s="15"/>
      <c r="O14" s="15">
        <v>0.21621621621621601</v>
      </c>
      <c r="P14" s="15">
        <v>0.238095238095238</v>
      </c>
      <c r="Q14" s="15">
        <v>0.14285714285714299</v>
      </c>
      <c r="R14" s="15">
        <v>0.2</v>
      </c>
      <c r="S14" s="15">
        <v>0.31578947368421101</v>
      </c>
      <c r="T14" s="15">
        <v>0.24242424242424199</v>
      </c>
      <c r="U14" s="15">
        <v>0.219512195121951</v>
      </c>
      <c r="V14" s="15">
        <v>0.25</v>
      </c>
      <c r="W14" s="15">
        <v>0.23404255319148901</v>
      </c>
      <c r="X14" s="15">
        <v>0.162790697674419</v>
      </c>
      <c r="Y14" s="15">
        <v>0.17647058823529399</v>
      </c>
      <c r="Z14" s="15">
        <v>0.2</v>
      </c>
      <c r="AA14" s="15"/>
      <c r="AB14" s="15">
        <v>0.21768707482993199</v>
      </c>
      <c r="AC14" s="15">
        <v>0.22950819672131101</v>
      </c>
      <c r="AD14" s="15">
        <v>0.160714285714286</v>
      </c>
      <c r="AE14" s="15">
        <v>0.27083333333333298</v>
      </c>
      <c r="AF14" s="15"/>
      <c r="AG14" s="15">
        <v>0.204918032786885</v>
      </c>
      <c r="AH14" s="15">
        <v>0.21568627450980399</v>
      </c>
      <c r="AI14" s="15">
        <v>0.26829268292682901</v>
      </c>
      <c r="AJ14" s="15">
        <v>0.5</v>
      </c>
      <c r="AK14" s="15"/>
      <c r="AL14" s="15">
        <v>0.23</v>
      </c>
      <c r="AM14" s="15">
        <v>0.21568627450980399</v>
      </c>
      <c r="AN14" s="15">
        <v>0.18181818181818199</v>
      </c>
      <c r="AO14" s="15"/>
      <c r="AP14" s="15">
        <v>0.25</v>
      </c>
      <c r="AQ14" s="15">
        <v>0.204545454545455</v>
      </c>
      <c r="AR14" s="15">
        <v>0.13793103448275901</v>
      </c>
      <c r="AS14" s="15">
        <v>0</v>
      </c>
      <c r="AT14" s="15">
        <v>0.2</v>
      </c>
      <c r="AU14" s="15"/>
      <c r="AV14" s="15">
        <v>0.2</v>
      </c>
      <c r="AW14" s="15">
        <v>0.375</v>
      </c>
      <c r="AX14" s="15">
        <v>0.375</v>
      </c>
      <c r="AY14" s="15" t="s">
        <v>132</v>
      </c>
      <c r="AZ14" s="15">
        <v>0.17948717948717899</v>
      </c>
      <c r="BA14" s="15">
        <v>0.25490196078431399</v>
      </c>
      <c r="BB14" s="15">
        <v>6.6666666666666693E-2</v>
      </c>
      <c r="BC14" s="15"/>
      <c r="BD14" s="15">
        <v>0.2</v>
      </c>
      <c r="BE14" s="15">
        <v>0.269230769230769</v>
      </c>
      <c r="BF14" s="15">
        <v>0.30769230769230799</v>
      </c>
      <c r="BG14" s="15">
        <v>0.21621621621621601</v>
      </c>
      <c r="BH14" s="15">
        <v>0.19047619047618999</v>
      </c>
      <c r="BI14" s="15">
        <v>0.25</v>
      </c>
      <c r="BJ14" s="15"/>
      <c r="BK14" s="15">
        <v>0.25490196078431399</v>
      </c>
      <c r="BL14" s="15">
        <v>0.209677419354839</v>
      </c>
      <c r="BM14" s="15">
        <v>0.17073170731707299</v>
      </c>
      <c r="BN14" s="15">
        <v>0.25263157894736799</v>
      </c>
      <c r="BO14" s="15">
        <v>0.20689655172413801</v>
      </c>
      <c r="BP14" s="15">
        <v>0.15625</v>
      </c>
      <c r="BQ14" s="15"/>
      <c r="BR14" s="15">
        <v>0.23985239852398499</v>
      </c>
      <c r="BS14" s="15">
        <v>0.16793893129771001</v>
      </c>
      <c r="BT14" s="15"/>
      <c r="BU14" s="15">
        <v>0.23404255319148901</v>
      </c>
      <c r="BV14" s="15">
        <v>0.20689655172413801</v>
      </c>
      <c r="BW14" s="15"/>
      <c r="BX14" s="15">
        <v>0.23394495412843999</v>
      </c>
      <c r="BY14" s="15">
        <v>0.2</v>
      </c>
    </row>
    <row r="15" spans="2:77" x14ac:dyDescent="0.35">
      <c r="B15" s="16" t="s">
        <v>184</v>
      </c>
      <c r="C15" s="15">
        <v>0.19900497512437801</v>
      </c>
      <c r="D15" s="15">
        <v>0.222857142857143</v>
      </c>
      <c r="E15" s="15">
        <v>0.18061674008810599</v>
      </c>
      <c r="F15" s="15"/>
      <c r="G15" s="15">
        <v>0.22857142857142901</v>
      </c>
      <c r="H15" s="15">
        <v>0.19277108433734899</v>
      </c>
      <c r="I15" s="15"/>
      <c r="J15" s="15">
        <v>0.26446280991735499</v>
      </c>
      <c r="K15" s="15">
        <v>0.117117117117117</v>
      </c>
      <c r="L15" s="15">
        <v>0.19230769230769201</v>
      </c>
      <c r="M15" s="15">
        <v>0.212389380530973</v>
      </c>
      <c r="N15" s="15"/>
      <c r="O15" s="15">
        <v>0.27027027027027001</v>
      </c>
      <c r="P15" s="15">
        <v>0.158730158730159</v>
      </c>
      <c r="Q15" s="15">
        <v>0.107142857142857</v>
      </c>
      <c r="R15" s="15">
        <v>0.17777777777777801</v>
      </c>
      <c r="S15" s="15">
        <v>0.21052631578947401</v>
      </c>
      <c r="T15" s="15">
        <v>0.27272727272727298</v>
      </c>
      <c r="U15" s="15">
        <v>0.292682926829268</v>
      </c>
      <c r="V15" s="15">
        <v>0.125</v>
      </c>
      <c r="W15" s="15">
        <v>0.19148936170212799</v>
      </c>
      <c r="X15" s="15">
        <v>0.209302325581395</v>
      </c>
      <c r="Y15" s="15">
        <v>0.17647058823529399</v>
      </c>
      <c r="Z15" s="15">
        <v>0</v>
      </c>
      <c r="AA15" s="15"/>
      <c r="AB15" s="15">
        <v>0.17687074829932001</v>
      </c>
      <c r="AC15" s="15">
        <v>0.18032786885245899</v>
      </c>
      <c r="AD15" s="15">
        <v>0.23214285714285701</v>
      </c>
      <c r="AE15" s="15">
        <v>0.27083333333333298</v>
      </c>
      <c r="AF15" s="15"/>
      <c r="AG15" s="15">
        <v>0.20081967213114801</v>
      </c>
      <c r="AH15" s="15">
        <v>0.16666666666666699</v>
      </c>
      <c r="AI15" s="15">
        <v>0.26829268292682901</v>
      </c>
      <c r="AJ15" s="15">
        <v>0</v>
      </c>
      <c r="AK15" s="15"/>
      <c r="AL15" s="15">
        <v>0.185</v>
      </c>
      <c r="AM15" s="15">
        <v>0.21568627450980399</v>
      </c>
      <c r="AN15" s="15">
        <v>0.13636363636363599</v>
      </c>
      <c r="AO15" s="15"/>
      <c r="AP15" s="15">
        <v>0.20652173913043501</v>
      </c>
      <c r="AQ15" s="15">
        <v>0.19318181818181801</v>
      </c>
      <c r="AR15" s="15">
        <v>0.31034482758620702</v>
      </c>
      <c r="AS15" s="15">
        <v>0.16666666666666699</v>
      </c>
      <c r="AT15" s="15">
        <v>0.11111111111111099</v>
      </c>
      <c r="AU15" s="15"/>
      <c r="AV15" s="15">
        <v>0</v>
      </c>
      <c r="AW15" s="15">
        <v>0.125</v>
      </c>
      <c r="AX15" s="15">
        <v>0.125</v>
      </c>
      <c r="AY15" s="15" t="s">
        <v>132</v>
      </c>
      <c r="AZ15" s="15">
        <v>0.20512820512820501</v>
      </c>
      <c r="BA15" s="15">
        <v>0.11764705882352899</v>
      </c>
      <c r="BB15" s="15">
        <v>0.33333333333333298</v>
      </c>
      <c r="BC15" s="15"/>
      <c r="BD15" s="15">
        <v>0.20384615384615401</v>
      </c>
      <c r="BE15" s="15">
        <v>0.269230769230769</v>
      </c>
      <c r="BF15" s="15">
        <v>0.19230769230769201</v>
      </c>
      <c r="BG15" s="15">
        <v>0.108108108108108</v>
      </c>
      <c r="BH15" s="15">
        <v>0.14285714285714299</v>
      </c>
      <c r="BI15" s="15">
        <v>0.25</v>
      </c>
      <c r="BJ15" s="15"/>
      <c r="BK15" s="15">
        <v>0.25490196078431399</v>
      </c>
      <c r="BL15" s="15">
        <v>0.14516129032258099</v>
      </c>
      <c r="BM15" s="15">
        <v>0.146341463414634</v>
      </c>
      <c r="BN15" s="15">
        <v>0.2</v>
      </c>
      <c r="BO15" s="15">
        <v>0.22413793103448301</v>
      </c>
      <c r="BP15" s="15">
        <v>0.34375</v>
      </c>
      <c r="BQ15" s="15"/>
      <c r="BR15" s="15">
        <v>0.20295202952029501</v>
      </c>
      <c r="BS15" s="15">
        <v>0.19083969465648901</v>
      </c>
      <c r="BT15" s="15"/>
      <c r="BU15" s="15">
        <v>0.16312056737588701</v>
      </c>
      <c r="BV15" s="15">
        <v>0.21839080459770099</v>
      </c>
      <c r="BW15" s="15"/>
      <c r="BX15" s="15">
        <v>0.206422018348624</v>
      </c>
      <c r="BY15" s="15">
        <v>0.194444444444444</v>
      </c>
    </row>
    <row r="16" spans="2:77" ht="29" x14ac:dyDescent="0.35">
      <c r="B16" s="16" t="s">
        <v>185</v>
      </c>
      <c r="C16" s="15">
        <v>0.12935323383084599</v>
      </c>
      <c r="D16" s="15">
        <v>0.10285714285714299</v>
      </c>
      <c r="E16" s="15">
        <v>0.14977973568281899</v>
      </c>
      <c r="F16" s="15"/>
      <c r="G16" s="15">
        <v>0.128571428571429</v>
      </c>
      <c r="H16" s="15">
        <v>0.12951807228915699</v>
      </c>
      <c r="I16" s="15"/>
      <c r="J16" s="15">
        <v>8.2644628099173598E-2</v>
      </c>
      <c r="K16" s="15">
        <v>0.171171171171171</v>
      </c>
      <c r="L16" s="15">
        <v>9.6153846153846201E-2</v>
      </c>
      <c r="M16" s="15">
        <v>0.15044247787610601</v>
      </c>
      <c r="N16" s="15"/>
      <c r="O16" s="15">
        <v>0.135135135135135</v>
      </c>
      <c r="P16" s="15">
        <v>7.9365079365079402E-2</v>
      </c>
      <c r="Q16" s="15">
        <v>0.107142857142857</v>
      </c>
      <c r="R16" s="15">
        <v>6.6666666666666693E-2</v>
      </c>
      <c r="S16" s="15">
        <v>0.21052631578947401</v>
      </c>
      <c r="T16" s="15">
        <v>0.12121212121212099</v>
      </c>
      <c r="U16" s="15">
        <v>9.7560975609756101E-2</v>
      </c>
      <c r="V16" s="15">
        <v>0.125</v>
      </c>
      <c r="W16" s="15">
        <v>0.25531914893617003</v>
      </c>
      <c r="X16" s="15">
        <v>0.116279069767442</v>
      </c>
      <c r="Y16" s="15">
        <v>0.11764705882352899</v>
      </c>
      <c r="Z16" s="15">
        <v>0.4</v>
      </c>
      <c r="AA16" s="15"/>
      <c r="AB16" s="15">
        <v>0.156462585034014</v>
      </c>
      <c r="AC16" s="15">
        <v>0.14754098360655701</v>
      </c>
      <c r="AD16" s="15">
        <v>5.3571428571428603E-2</v>
      </c>
      <c r="AE16" s="15">
        <v>0.104166666666667</v>
      </c>
      <c r="AF16" s="15"/>
      <c r="AG16" s="15">
        <v>0.135245901639344</v>
      </c>
      <c r="AH16" s="15">
        <v>0.12745098039215699</v>
      </c>
      <c r="AI16" s="15">
        <v>0.12195121951219499</v>
      </c>
      <c r="AJ16" s="15">
        <v>0</v>
      </c>
      <c r="AK16" s="15"/>
      <c r="AL16" s="15">
        <v>0.12</v>
      </c>
      <c r="AM16" s="15">
        <v>0.13725490196078399</v>
      </c>
      <c r="AN16" s="15">
        <v>0.13636363636363599</v>
      </c>
      <c r="AO16" s="15"/>
      <c r="AP16" s="15">
        <v>9.2391304347826095E-2</v>
      </c>
      <c r="AQ16" s="15">
        <v>0.15909090909090901</v>
      </c>
      <c r="AR16" s="15">
        <v>6.8965517241379296E-2</v>
      </c>
      <c r="AS16" s="15">
        <v>0.33333333333333298</v>
      </c>
      <c r="AT16" s="15">
        <v>0.17777777777777801</v>
      </c>
      <c r="AU16" s="15"/>
      <c r="AV16" s="15">
        <v>0.2</v>
      </c>
      <c r="AW16" s="15">
        <v>0.125</v>
      </c>
      <c r="AX16" s="15">
        <v>0.125</v>
      </c>
      <c r="AY16" s="15" t="s">
        <v>132</v>
      </c>
      <c r="AZ16" s="15">
        <v>0.20512820512820501</v>
      </c>
      <c r="BA16" s="15">
        <v>0.13725490196078399</v>
      </c>
      <c r="BB16" s="15">
        <v>0.133333333333333</v>
      </c>
      <c r="BC16" s="15"/>
      <c r="BD16" s="15">
        <v>9.2307692307692299E-2</v>
      </c>
      <c r="BE16" s="15">
        <v>0.17307692307692299</v>
      </c>
      <c r="BF16" s="15">
        <v>0.115384615384615</v>
      </c>
      <c r="BG16" s="15">
        <v>0.27027027027027001</v>
      </c>
      <c r="BH16" s="15">
        <v>0.28571428571428598</v>
      </c>
      <c r="BI16" s="15">
        <v>0</v>
      </c>
      <c r="BJ16" s="15"/>
      <c r="BK16" s="15">
        <v>0.11764705882352899</v>
      </c>
      <c r="BL16" s="15">
        <v>0.14516129032258099</v>
      </c>
      <c r="BM16" s="15">
        <v>0.146341463414634</v>
      </c>
      <c r="BN16" s="15">
        <v>0.14736842105263201</v>
      </c>
      <c r="BO16" s="15">
        <v>8.6206896551724102E-2</v>
      </c>
      <c r="BP16" s="15">
        <v>9.375E-2</v>
      </c>
      <c r="BQ16" s="15"/>
      <c r="BR16" s="15">
        <v>0.132841328413284</v>
      </c>
      <c r="BS16" s="15">
        <v>0.122137404580153</v>
      </c>
      <c r="BT16" s="15"/>
      <c r="BU16" s="15">
        <v>0.134751773049645</v>
      </c>
      <c r="BV16" s="15">
        <v>0.126436781609195</v>
      </c>
      <c r="BW16" s="15"/>
      <c r="BX16" s="15">
        <v>0.146788990825688</v>
      </c>
      <c r="BY16" s="15">
        <v>0.11111111111111099</v>
      </c>
    </row>
    <row r="17" spans="2:77" x14ac:dyDescent="0.35">
      <c r="B17" s="16" t="s">
        <v>186</v>
      </c>
      <c r="C17" s="15">
        <v>8.9552238805970102E-2</v>
      </c>
      <c r="D17" s="15">
        <v>0.13142857142857101</v>
      </c>
      <c r="E17" s="15">
        <v>5.7268722466960402E-2</v>
      </c>
      <c r="F17" s="15"/>
      <c r="G17" s="15">
        <v>7.1428571428571397E-2</v>
      </c>
      <c r="H17" s="15">
        <v>9.3373493975903596E-2</v>
      </c>
      <c r="I17" s="15"/>
      <c r="J17" s="15">
        <v>0.13223140495867799</v>
      </c>
      <c r="K17" s="15">
        <v>9.00900900900901E-2</v>
      </c>
      <c r="L17" s="15">
        <v>3.8461538461538498E-2</v>
      </c>
      <c r="M17" s="15">
        <v>7.0796460176991094E-2</v>
      </c>
      <c r="N17" s="15"/>
      <c r="O17" s="15">
        <v>5.4054054054054099E-2</v>
      </c>
      <c r="P17" s="15">
        <v>0.14285714285714299</v>
      </c>
      <c r="Q17" s="15">
        <v>3.5714285714285698E-2</v>
      </c>
      <c r="R17" s="15">
        <v>0.11111111111111099</v>
      </c>
      <c r="S17" s="15">
        <v>0.105263157894737</v>
      </c>
      <c r="T17" s="15">
        <v>9.0909090909090898E-2</v>
      </c>
      <c r="U17" s="15">
        <v>0.146341463414634</v>
      </c>
      <c r="V17" s="15">
        <v>8.3333333333333301E-2</v>
      </c>
      <c r="W17" s="15">
        <v>6.3829787234042507E-2</v>
      </c>
      <c r="X17" s="15">
        <v>4.6511627906976702E-2</v>
      </c>
      <c r="Y17" s="15">
        <v>5.8823529411764698E-2</v>
      </c>
      <c r="Z17" s="15">
        <v>0</v>
      </c>
      <c r="AA17" s="15"/>
      <c r="AB17" s="15">
        <v>6.1224489795918401E-2</v>
      </c>
      <c r="AC17" s="15">
        <v>5.7377049180327898E-2</v>
      </c>
      <c r="AD17" s="15">
        <v>0.160714285714286</v>
      </c>
      <c r="AE17" s="15">
        <v>0.16666666666666699</v>
      </c>
      <c r="AF17" s="15"/>
      <c r="AG17" s="15">
        <v>9.0163934426229497E-2</v>
      </c>
      <c r="AH17" s="15">
        <v>0.10784313725490199</v>
      </c>
      <c r="AI17" s="15">
        <v>7.3170731707317097E-2</v>
      </c>
      <c r="AJ17" s="15">
        <v>0</v>
      </c>
      <c r="AK17" s="15"/>
      <c r="AL17" s="15">
        <v>7.0000000000000007E-2</v>
      </c>
      <c r="AM17" s="15">
        <v>0.11111111111111099</v>
      </c>
      <c r="AN17" s="15">
        <v>6.8181818181818205E-2</v>
      </c>
      <c r="AO17" s="15"/>
      <c r="AP17" s="15">
        <v>6.5217391304347797E-2</v>
      </c>
      <c r="AQ17" s="15">
        <v>0.11363636363636399</v>
      </c>
      <c r="AR17" s="15">
        <v>0.20689655172413801</v>
      </c>
      <c r="AS17" s="15">
        <v>0.16666666666666699</v>
      </c>
      <c r="AT17" s="15">
        <v>8.8888888888888906E-2</v>
      </c>
      <c r="AU17" s="15"/>
      <c r="AV17" s="15">
        <v>0.2</v>
      </c>
      <c r="AW17" s="15">
        <v>0.125</v>
      </c>
      <c r="AX17" s="15">
        <v>0.125</v>
      </c>
      <c r="AY17" s="15" t="s">
        <v>132</v>
      </c>
      <c r="AZ17" s="15">
        <v>5.1282051282051301E-2</v>
      </c>
      <c r="BA17" s="15">
        <v>5.8823529411764698E-2</v>
      </c>
      <c r="BB17" s="15">
        <v>0</v>
      </c>
      <c r="BC17" s="15"/>
      <c r="BD17" s="15">
        <v>0.107692307692308</v>
      </c>
      <c r="BE17" s="15">
        <v>9.6153846153846201E-2</v>
      </c>
      <c r="BF17" s="15">
        <v>7.69230769230769E-2</v>
      </c>
      <c r="BG17" s="15">
        <v>0</v>
      </c>
      <c r="BH17" s="15">
        <v>0</v>
      </c>
      <c r="BI17" s="15">
        <v>0.25</v>
      </c>
      <c r="BJ17" s="15"/>
      <c r="BK17" s="15">
        <v>9.8039215686274495E-2</v>
      </c>
      <c r="BL17" s="15">
        <v>7.25806451612903E-2</v>
      </c>
      <c r="BM17" s="15">
        <v>7.3170731707317097E-2</v>
      </c>
      <c r="BN17" s="15">
        <v>6.3157894736842093E-2</v>
      </c>
      <c r="BO17" s="15">
        <v>0.13793103448275901</v>
      </c>
      <c r="BP17" s="15">
        <v>0.15625</v>
      </c>
      <c r="BQ17" s="15"/>
      <c r="BR17" s="15">
        <v>9.5940959409594101E-2</v>
      </c>
      <c r="BS17" s="15">
        <v>7.6335877862595394E-2</v>
      </c>
      <c r="BT17" s="15"/>
      <c r="BU17" s="15">
        <v>7.8014184397163094E-2</v>
      </c>
      <c r="BV17" s="15">
        <v>9.5785440613026795E-2</v>
      </c>
      <c r="BW17" s="15"/>
      <c r="BX17" s="15">
        <v>8.2568807339449504E-2</v>
      </c>
      <c r="BY17" s="15">
        <v>0.1</v>
      </c>
    </row>
    <row r="18" spans="2:77" ht="29" x14ac:dyDescent="0.35">
      <c r="B18" s="16" t="s">
        <v>187</v>
      </c>
      <c r="C18" s="15">
        <v>8.2089552238805999E-2</v>
      </c>
      <c r="D18" s="15">
        <v>0.08</v>
      </c>
      <c r="E18" s="15">
        <v>8.3700440528634401E-2</v>
      </c>
      <c r="F18" s="15"/>
      <c r="G18" s="15">
        <v>0.1</v>
      </c>
      <c r="H18" s="15">
        <v>7.8313253012048195E-2</v>
      </c>
      <c r="I18" s="15"/>
      <c r="J18" s="15">
        <v>5.7851239669421503E-2</v>
      </c>
      <c r="K18" s="15">
        <v>2.7027027027027001E-2</v>
      </c>
      <c r="L18" s="15">
        <v>7.69230769230769E-2</v>
      </c>
      <c r="M18" s="15">
        <v>0.15044247787610601</v>
      </c>
      <c r="N18" s="15"/>
      <c r="O18" s="15">
        <v>0.108108108108108</v>
      </c>
      <c r="P18" s="15">
        <v>6.3492063492063502E-2</v>
      </c>
      <c r="Q18" s="15">
        <v>3.5714285714285698E-2</v>
      </c>
      <c r="R18" s="15">
        <v>6.6666666666666693E-2</v>
      </c>
      <c r="S18" s="15">
        <v>0.105263157894737</v>
      </c>
      <c r="T18" s="15">
        <v>0.12121212121212099</v>
      </c>
      <c r="U18" s="15">
        <v>9.7560975609756101E-2</v>
      </c>
      <c r="V18" s="15">
        <v>0</v>
      </c>
      <c r="W18" s="15">
        <v>8.5106382978723402E-2</v>
      </c>
      <c r="X18" s="15">
        <v>0.116279069767442</v>
      </c>
      <c r="Y18" s="15">
        <v>0.11764705882352899</v>
      </c>
      <c r="Z18" s="15">
        <v>0</v>
      </c>
      <c r="AA18" s="15"/>
      <c r="AB18" s="15">
        <v>8.8435374149659907E-2</v>
      </c>
      <c r="AC18" s="15">
        <v>0.10655737704918</v>
      </c>
      <c r="AD18" s="15">
        <v>5.3571428571428603E-2</v>
      </c>
      <c r="AE18" s="15">
        <v>4.1666666666666699E-2</v>
      </c>
      <c r="AF18" s="15"/>
      <c r="AG18" s="15">
        <v>9.0163934426229497E-2</v>
      </c>
      <c r="AH18" s="15">
        <v>3.9215686274509803E-2</v>
      </c>
      <c r="AI18" s="15">
        <v>0.12195121951219499</v>
      </c>
      <c r="AJ18" s="15">
        <v>0</v>
      </c>
      <c r="AK18" s="15"/>
      <c r="AL18" s="15">
        <v>0.105</v>
      </c>
      <c r="AM18" s="15">
        <v>5.8823529411764698E-2</v>
      </c>
      <c r="AN18" s="15">
        <v>6.8181818181818205E-2</v>
      </c>
      <c r="AO18" s="15"/>
      <c r="AP18" s="15">
        <v>9.2391304347826095E-2</v>
      </c>
      <c r="AQ18" s="15">
        <v>9.0909090909090898E-2</v>
      </c>
      <c r="AR18" s="15">
        <v>3.4482758620689703E-2</v>
      </c>
      <c r="AS18" s="15">
        <v>0</v>
      </c>
      <c r="AT18" s="15">
        <v>6.6666666666666693E-2</v>
      </c>
      <c r="AU18" s="15"/>
      <c r="AV18" s="15">
        <v>0</v>
      </c>
      <c r="AW18" s="15">
        <v>0</v>
      </c>
      <c r="AX18" s="15">
        <v>0</v>
      </c>
      <c r="AY18" s="15" t="s">
        <v>132</v>
      </c>
      <c r="AZ18" s="15">
        <v>0.128205128205128</v>
      </c>
      <c r="BA18" s="15">
        <v>0.15686274509803899</v>
      </c>
      <c r="BB18" s="15">
        <v>0.133333333333333</v>
      </c>
      <c r="BC18" s="15"/>
      <c r="BD18" s="15">
        <v>5.3846153846153801E-2</v>
      </c>
      <c r="BE18" s="15">
        <v>0.134615384615385</v>
      </c>
      <c r="BF18" s="15">
        <v>0.19230769230769201</v>
      </c>
      <c r="BG18" s="15">
        <v>0.162162162162162</v>
      </c>
      <c r="BH18" s="15">
        <v>4.7619047619047603E-2</v>
      </c>
      <c r="BI18" s="15">
        <v>0</v>
      </c>
      <c r="BJ18" s="15"/>
      <c r="BK18" s="15">
        <v>0.15686274509803899</v>
      </c>
      <c r="BL18" s="15">
        <v>6.4516129032258104E-2</v>
      </c>
      <c r="BM18" s="15">
        <v>7.3170731707317097E-2</v>
      </c>
      <c r="BN18" s="15">
        <v>0.115789473684211</v>
      </c>
      <c r="BO18" s="15">
        <v>3.4482758620689703E-2</v>
      </c>
      <c r="BP18" s="15">
        <v>3.125E-2</v>
      </c>
      <c r="BQ18" s="15"/>
      <c r="BR18" s="15">
        <v>9.5940959409594101E-2</v>
      </c>
      <c r="BS18" s="15">
        <v>5.34351145038168E-2</v>
      </c>
      <c r="BT18" s="15"/>
      <c r="BU18" s="15">
        <v>0.10638297872340401</v>
      </c>
      <c r="BV18" s="15">
        <v>6.8965517241379296E-2</v>
      </c>
      <c r="BW18" s="15"/>
      <c r="BX18" s="15">
        <v>0.11009174311926601</v>
      </c>
      <c r="BY18" s="15">
        <v>0.05</v>
      </c>
    </row>
    <row r="19" spans="2:77" ht="43.5" x14ac:dyDescent="0.35">
      <c r="B19" s="16" t="s">
        <v>188</v>
      </c>
      <c r="C19" s="15">
        <v>6.9651741293532299E-2</v>
      </c>
      <c r="D19" s="15">
        <v>0.108571428571429</v>
      </c>
      <c r="E19" s="15">
        <v>3.9647577092511002E-2</v>
      </c>
      <c r="F19" s="15"/>
      <c r="G19" s="15">
        <v>7.1428571428571397E-2</v>
      </c>
      <c r="H19" s="15">
        <v>6.9277108433734899E-2</v>
      </c>
      <c r="I19" s="15"/>
      <c r="J19" s="15">
        <v>0.107438016528926</v>
      </c>
      <c r="K19" s="15">
        <v>4.5045045045045001E-2</v>
      </c>
      <c r="L19" s="15">
        <v>5.7692307692307702E-2</v>
      </c>
      <c r="M19" s="15">
        <v>5.3097345132743397E-2</v>
      </c>
      <c r="N19" s="15"/>
      <c r="O19" s="15">
        <v>0</v>
      </c>
      <c r="P19" s="15">
        <v>6.3492063492063502E-2</v>
      </c>
      <c r="Q19" s="15">
        <v>0.14285714285714299</v>
      </c>
      <c r="R19" s="15">
        <v>6.6666666666666693E-2</v>
      </c>
      <c r="S19" s="15">
        <v>0</v>
      </c>
      <c r="T19" s="15">
        <v>9.0909090909090898E-2</v>
      </c>
      <c r="U19" s="15">
        <v>4.8780487804878099E-2</v>
      </c>
      <c r="V19" s="15">
        <v>0.125</v>
      </c>
      <c r="W19" s="15">
        <v>8.5106382978723402E-2</v>
      </c>
      <c r="X19" s="15">
        <v>4.6511627906976702E-2</v>
      </c>
      <c r="Y19" s="15">
        <v>0.11764705882352899</v>
      </c>
      <c r="Z19" s="15">
        <v>0.2</v>
      </c>
      <c r="AA19" s="15"/>
      <c r="AB19" s="15">
        <v>4.7619047619047603E-2</v>
      </c>
      <c r="AC19" s="15">
        <v>4.91803278688525E-2</v>
      </c>
      <c r="AD19" s="15">
        <v>0.125</v>
      </c>
      <c r="AE19" s="15">
        <v>0.14583333333333301</v>
      </c>
      <c r="AF19" s="15"/>
      <c r="AG19" s="15">
        <v>6.14754098360656E-2</v>
      </c>
      <c r="AH19" s="15">
        <v>7.8431372549019607E-2</v>
      </c>
      <c r="AI19" s="15">
        <v>9.7560975609756101E-2</v>
      </c>
      <c r="AJ19" s="15">
        <v>0</v>
      </c>
      <c r="AK19" s="15"/>
      <c r="AL19" s="15">
        <v>7.4999999999999997E-2</v>
      </c>
      <c r="AM19" s="15">
        <v>7.1895424836601302E-2</v>
      </c>
      <c r="AN19" s="15">
        <v>4.5454545454545497E-2</v>
      </c>
      <c r="AO19" s="15"/>
      <c r="AP19" s="15">
        <v>9.2391304347826095E-2</v>
      </c>
      <c r="AQ19" s="15">
        <v>4.5454545454545497E-2</v>
      </c>
      <c r="AR19" s="15">
        <v>3.4482758620689703E-2</v>
      </c>
      <c r="AS19" s="15">
        <v>0.16666666666666699</v>
      </c>
      <c r="AT19" s="15">
        <v>4.4444444444444398E-2</v>
      </c>
      <c r="AU19" s="15"/>
      <c r="AV19" s="15">
        <v>0</v>
      </c>
      <c r="AW19" s="15">
        <v>0</v>
      </c>
      <c r="AX19" s="15">
        <v>0</v>
      </c>
      <c r="AY19" s="15" t="s">
        <v>132</v>
      </c>
      <c r="AZ19" s="15">
        <v>7.69230769230769E-2</v>
      </c>
      <c r="BA19" s="15">
        <v>3.9215686274509803E-2</v>
      </c>
      <c r="BB19" s="15">
        <v>0</v>
      </c>
      <c r="BC19" s="15"/>
      <c r="BD19" s="15">
        <v>8.8461538461538494E-2</v>
      </c>
      <c r="BE19" s="15">
        <v>5.7692307692307702E-2</v>
      </c>
      <c r="BF19" s="15">
        <v>3.8461538461538498E-2</v>
      </c>
      <c r="BG19" s="15">
        <v>2.7027027027027001E-2</v>
      </c>
      <c r="BH19" s="15">
        <v>0</v>
      </c>
      <c r="BI19" s="15">
        <v>0</v>
      </c>
      <c r="BJ19" s="15"/>
      <c r="BK19" s="15">
        <v>0</v>
      </c>
      <c r="BL19" s="15">
        <v>0.112903225806452</v>
      </c>
      <c r="BM19" s="15">
        <v>0</v>
      </c>
      <c r="BN19" s="15">
        <v>7.3684210526315796E-2</v>
      </c>
      <c r="BO19" s="15">
        <v>8.6206896551724102E-2</v>
      </c>
      <c r="BP19" s="15">
        <v>6.25E-2</v>
      </c>
      <c r="BQ19" s="15"/>
      <c r="BR19" s="15">
        <v>6.2730627306273101E-2</v>
      </c>
      <c r="BS19" s="15">
        <v>8.3969465648855005E-2</v>
      </c>
      <c r="BT19" s="15"/>
      <c r="BU19" s="15">
        <v>4.9645390070922002E-2</v>
      </c>
      <c r="BV19" s="15">
        <v>8.04597701149425E-2</v>
      </c>
      <c r="BW19" s="15"/>
      <c r="BX19" s="15">
        <v>9.1743119266055106E-2</v>
      </c>
      <c r="BY19" s="15">
        <v>4.4444444444444398E-2</v>
      </c>
    </row>
    <row r="20" spans="2:77" x14ac:dyDescent="0.35">
      <c r="B20" s="16" t="s">
        <v>189</v>
      </c>
      <c r="C20" s="15">
        <v>6.2189054726368202E-2</v>
      </c>
      <c r="D20" s="15">
        <v>5.14285714285714E-2</v>
      </c>
      <c r="E20" s="15">
        <v>7.0484581497797405E-2</v>
      </c>
      <c r="F20" s="15"/>
      <c r="G20" s="15">
        <v>5.7142857142857099E-2</v>
      </c>
      <c r="H20" s="15">
        <v>6.3253012048192794E-2</v>
      </c>
      <c r="I20" s="15"/>
      <c r="J20" s="15">
        <v>9.0909090909090898E-2</v>
      </c>
      <c r="K20" s="15">
        <v>3.6036036036036001E-2</v>
      </c>
      <c r="L20" s="15">
        <v>7.69230769230769E-2</v>
      </c>
      <c r="M20" s="15">
        <v>5.3097345132743397E-2</v>
      </c>
      <c r="N20" s="15"/>
      <c r="O20" s="15">
        <v>2.7027027027027001E-2</v>
      </c>
      <c r="P20" s="15">
        <v>1.58730158730159E-2</v>
      </c>
      <c r="Q20" s="15">
        <v>3.5714285714285698E-2</v>
      </c>
      <c r="R20" s="15">
        <v>6.6666666666666693E-2</v>
      </c>
      <c r="S20" s="15">
        <v>0</v>
      </c>
      <c r="T20" s="15">
        <v>0.12121212121212099</v>
      </c>
      <c r="U20" s="15">
        <v>9.7560975609756101E-2</v>
      </c>
      <c r="V20" s="15">
        <v>4.1666666666666699E-2</v>
      </c>
      <c r="W20" s="15">
        <v>6.3829787234042507E-2</v>
      </c>
      <c r="X20" s="15">
        <v>0.116279069767442</v>
      </c>
      <c r="Y20" s="15">
        <v>0.11764705882352899</v>
      </c>
      <c r="Z20" s="15">
        <v>0</v>
      </c>
      <c r="AA20" s="15"/>
      <c r="AB20" s="15">
        <v>4.08163265306122E-2</v>
      </c>
      <c r="AC20" s="15">
        <v>5.7377049180327898E-2</v>
      </c>
      <c r="AD20" s="15">
        <v>0.125</v>
      </c>
      <c r="AE20" s="15">
        <v>0.104166666666667</v>
      </c>
      <c r="AF20" s="15"/>
      <c r="AG20" s="15">
        <v>6.5573770491803296E-2</v>
      </c>
      <c r="AH20" s="15">
        <v>4.9019607843137303E-2</v>
      </c>
      <c r="AI20" s="15">
        <v>7.3170731707317097E-2</v>
      </c>
      <c r="AJ20" s="15">
        <v>0</v>
      </c>
      <c r="AK20" s="15"/>
      <c r="AL20" s="15">
        <v>0.05</v>
      </c>
      <c r="AM20" s="15">
        <v>6.5359477124182996E-2</v>
      </c>
      <c r="AN20" s="15">
        <v>9.0909090909090898E-2</v>
      </c>
      <c r="AO20" s="15"/>
      <c r="AP20" s="15">
        <v>6.5217391304347797E-2</v>
      </c>
      <c r="AQ20" s="15">
        <v>6.8181818181818205E-2</v>
      </c>
      <c r="AR20" s="15">
        <v>0</v>
      </c>
      <c r="AS20" s="15">
        <v>0</v>
      </c>
      <c r="AT20" s="15">
        <v>6.6666666666666693E-2</v>
      </c>
      <c r="AU20" s="15"/>
      <c r="AV20" s="15">
        <v>0.2</v>
      </c>
      <c r="AW20" s="15">
        <v>0</v>
      </c>
      <c r="AX20" s="15">
        <v>0</v>
      </c>
      <c r="AY20" s="15" t="s">
        <v>132</v>
      </c>
      <c r="AZ20" s="15">
        <v>2.5641025641025599E-2</v>
      </c>
      <c r="BA20" s="15">
        <v>1.9607843137254902E-2</v>
      </c>
      <c r="BB20" s="15">
        <v>0</v>
      </c>
      <c r="BC20" s="15"/>
      <c r="BD20" s="15">
        <v>6.5384615384615402E-2</v>
      </c>
      <c r="BE20" s="15">
        <v>0.134615384615385</v>
      </c>
      <c r="BF20" s="15">
        <v>0</v>
      </c>
      <c r="BG20" s="15">
        <v>2.7027027027027001E-2</v>
      </c>
      <c r="BH20" s="15">
        <v>0</v>
      </c>
      <c r="BI20" s="15">
        <v>0</v>
      </c>
      <c r="BJ20" s="15"/>
      <c r="BK20" s="15">
        <v>3.9215686274509803E-2</v>
      </c>
      <c r="BL20" s="15">
        <v>7.25806451612903E-2</v>
      </c>
      <c r="BM20" s="15">
        <v>2.4390243902439001E-2</v>
      </c>
      <c r="BN20" s="15">
        <v>9.4736842105263203E-2</v>
      </c>
      <c r="BO20" s="15">
        <v>5.1724137931034503E-2</v>
      </c>
      <c r="BP20" s="15">
        <v>0</v>
      </c>
      <c r="BQ20" s="15"/>
      <c r="BR20" s="15">
        <v>6.6420664206642097E-2</v>
      </c>
      <c r="BS20" s="15">
        <v>5.34351145038168E-2</v>
      </c>
      <c r="BT20" s="15"/>
      <c r="BU20" s="15">
        <v>5.6737588652482303E-2</v>
      </c>
      <c r="BV20" s="15">
        <v>6.5134099616858204E-2</v>
      </c>
      <c r="BW20" s="15"/>
      <c r="BX20" s="15">
        <v>5.9633027522935797E-2</v>
      </c>
      <c r="BY20" s="15">
        <v>6.6666666666666693E-2</v>
      </c>
    </row>
    <row r="21" spans="2:77" x14ac:dyDescent="0.35">
      <c r="B21" s="16" t="s">
        <v>190</v>
      </c>
      <c r="C21" s="15">
        <v>5.4726368159204002E-2</v>
      </c>
      <c r="D21" s="15">
        <v>7.4285714285714302E-2</v>
      </c>
      <c r="E21" s="15">
        <v>3.9647577092511002E-2</v>
      </c>
      <c r="F21" s="15"/>
      <c r="G21" s="15">
        <v>0.1</v>
      </c>
      <c r="H21" s="15">
        <v>4.51807228915663E-2</v>
      </c>
      <c r="I21" s="15"/>
      <c r="J21" s="15">
        <v>7.43801652892562E-2</v>
      </c>
      <c r="K21" s="15">
        <v>3.6036036036036001E-2</v>
      </c>
      <c r="L21" s="15">
        <v>3.8461538461538498E-2</v>
      </c>
      <c r="M21" s="15">
        <v>6.1946902654867297E-2</v>
      </c>
      <c r="N21" s="15"/>
      <c r="O21" s="15">
        <v>5.4054054054054099E-2</v>
      </c>
      <c r="P21" s="15">
        <v>4.7619047619047603E-2</v>
      </c>
      <c r="Q21" s="15">
        <v>0</v>
      </c>
      <c r="R21" s="15">
        <v>2.2222222222222199E-2</v>
      </c>
      <c r="S21" s="15">
        <v>5.2631578947368397E-2</v>
      </c>
      <c r="T21" s="15">
        <v>0.15151515151515199</v>
      </c>
      <c r="U21" s="15">
        <v>2.4390243902439001E-2</v>
      </c>
      <c r="V21" s="15">
        <v>8.3333333333333301E-2</v>
      </c>
      <c r="W21" s="15">
        <v>2.1276595744680899E-2</v>
      </c>
      <c r="X21" s="15">
        <v>6.9767441860465101E-2</v>
      </c>
      <c r="Y21" s="15">
        <v>0.11764705882352899</v>
      </c>
      <c r="Z21" s="15">
        <v>0.2</v>
      </c>
      <c r="AA21" s="15"/>
      <c r="AB21" s="15">
        <v>5.4421768707482998E-2</v>
      </c>
      <c r="AC21" s="15">
        <v>6.5573770491803296E-2</v>
      </c>
      <c r="AD21" s="15">
        <v>8.9285714285714302E-2</v>
      </c>
      <c r="AE21" s="15">
        <v>2.0833333333333301E-2</v>
      </c>
      <c r="AF21" s="15"/>
      <c r="AG21" s="15">
        <v>6.14754098360656E-2</v>
      </c>
      <c r="AH21" s="15">
        <v>9.8039215686274508E-3</v>
      </c>
      <c r="AI21" s="15">
        <v>0.146341463414634</v>
      </c>
      <c r="AJ21" s="15">
        <v>0</v>
      </c>
      <c r="AK21" s="15"/>
      <c r="AL21" s="15">
        <v>0.05</v>
      </c>
      <c r="AM21" s="15">
        <v>7.1895424836601302E-2</v>
      </c>
      <c r="AN21" s="15">
        <v>2.27272727272727E-2</v>
      </c>
      <c r="AO21" s="15"/>
      <c r="AP21" s="15">
        <v>6.5217391304347797E-2</v>
      </c>
      <c r="AQ21" s="15">
        <v>6.8181818181818205E-2</v>
      </c>
      <c r="AR21" s="15">
        <v>0</v>
      </c>
      <c r="AS21" s="15">
        <v>0</v>
      </c>
      <c r="AT21" s="15">
        <v>0</v>
      </c>
      <c r="AU21" s="15"/>
      <c r="AV21" s="15">
        <v>0</v>
      </c>
      <c r="AW21" s="15">
        <v>0</v>
      </c>
      <c r="AX21" s="15">
        <v>0</v>
      </c>
      <c r="AY21" s="15" t="s">
        <v>132</v>
      </c>
      <c r="AZ21" s="15">
        <v>7.69230769230769E-2</v>
      </c>
      <c r="BA21" s="15">
        <v>7.8431372549019607E-2</v>
      </c>
      <c r="BB21" s="15">
        <v>0</v>
      </c>
      <c r="BC21" s="15"/>
      <c r="BD21" s="15">
        <v>5.3846153846153801E-2</v>
      </c>
      <c r="BE21" s="15">
        <v>9.6153846153846201E-2</v>
      </c>
      <c r="BF21" s="15">
        <v>3.8461538461538498E-2</v>
      </c>
      <c r="BG21" s="15">
        <v>2.7027027027027001E-2</v>
      </c>
      <c r="BH21" s="15">
        <v>0</v>
      </c>
      <c r="BI21" s="15">
        <v>0</v>
      </c>
      <c r="BJ21" s="15"/>
      <c r="BK21" s="15">
        <v>7.8431372549019607E-2</v>
      </c>
      <c r="BL21" s="15">
        <v>5.6451612903225798E-2</v>
      </c>
      <c r="BM21" s="15">
        <v>7.3170731707317097E-2</v>
      </c>
      <c r="BN21" s="15">
        <v>4.2105263157894701E-2</v>
      </c>
      <c r="BO21" s="15">
        <v>5.1724137931034503E-2</v>
      </c>
      <c r="BP21" s="15">
        <v>3.125E-2</v>
      </c>
      <c r="BQ21" s="15"/>
      <c r="BR21" s="15">
        <v>5.9040590405904099E-2</v>
      </c>
      <c r="BS21" s="15">
        <v>4.58015267175573E-2</v>
      </c>
      <c r="BT21" s="15"/>
      <c r="BU21" s="15">
        <v>7.09219858156028E-2</v>
      </c>
      <c r="BV21" s="15">
        <v>4.5977011494252901E-2</v>
      </c>
      <c r="BW21" s="15"/>
      <c r="BX21" s="15">
        <v>6.4220183486238494E-2</v>
      </c>
      <c r="BY21" s="15">
        <v>4.4444444444444398E-2</v>
      </c>
    </row>
    <row r="22" spans="2:77" x14ac:dyDescent="0.35">
      <c r="B22" s="16" t="s">
        <v>96</v>
      </c>
      <c r="C22" s="15">
        <v>2.9850746268656699E-2</v>
      </c>
      <c r="D22" s="15">
        <v>5.7142857142857099E-3</v>
      </c>
      <c r="E22" s="15">
        <v>4.8458149779735699E-2</v>
      </c>
      <c r="F22" s="15"/>
      <c r="G22" s="15">
        <v>8.5714285714285701E-2</v>
      </c>
      <c r="H22" s="15">
        <v>1.8072289156626498E-2</v>
      </c>
      <c r="I22" s="15"/>
      <c r="J22" s="15">
        <v>8.2644628099173608E-3</v>
      </c>
      <c r="K22" s="15">
        <v>4.5045045045045001E-2</v>
      </c>
      <c r="L22" s="15">
        <v>1.9230769230769201E-2</v>
      </c>
      <c r="M22" s="15">
        <v>4.4247787610619503E-2</v>
      </c>
      <c r="N22" s="15"/>
      <c r="O22" s="15">
        <v>2.7027027027027001E-2</v>
      </c>
      <c r="P22" s="15">
        <v>1.58730158730159E-2</v>
      </c>
      <c r="Q22" s="15">
        <v>0</v>
      </c>
      <c r="R22" s="15">
        <v>6.6666666666666693E-2</v>
      </c>
      <c r="S22" s="15">
        <v>0</v>
      </c>
      <c r="T22" s="15">
        <v>6.0606060606060601E-2</v>
      </c>
      <c r="U22" s="15">
        <v>2.4390243902439001E-2</v>
      </c>
      <c r="V22" s="15">
        <v>8.3333333333333301E-2</v>
      </c>
      <c r="W22" s="15">
        <v>0</v>
      </c>
      <c r="X22" s="15">
        <v>0</v>
      </c>
      <c r="Y22" s="15">
        <v>0.11764705882352899</v>
      </c>
      <c r="Z22" s="15">
        <v>0</v>
      </c>
      <c r="AA22" s="15"/>
      <c r="AB22" s="15">
        <v>3.4013605442176902E-2</v>
      </c>
      <c r="AC22" s="15">
        <v>1.63934426229508E-2</v>
      </c>
      <c r="AD22" s="15">
        <v>1.7857142857142901E-2</v>
      </c>
      <c r="AE22" s="15">
        <v>2.0833333333333301E-2</v>
      </c>
      <c r="AF22" s="15"/>
      <c r="AG22" s="15">
        <v>3.2786885245901599E-2</v>
      </c>
      <c r="AH22" s="15">
        <v>2.9411764705882401E-2</v>
      </c>
      <c r="AI22" s="15">
        <v>0</v>
      </c>
      <c r="AJ22" s="15">
        <v>0</v>
      </c>
      <c r="AK22" s="15"/>
      <c r="AL22" s="15">
        <v>3.5000000000000003E-2</v>
      </c>
      <c r="AM22" s="15">
        <v>1.9607843137254902E-2</v>
      </c>
      <c r="AN22" s="15">
        <v>4.5454545454545497E-2</v>
      </c>
      <c r="AO22" s="15"/>
      <c r="AP22" s="15">
        <v>2.1739130434782601E-2</v>
      </c>
      <c r="AQ22" s="15">
        <v>4.5454545454545497E-2</v>
      </c>
      <c r="AR22" s="15">
        <v>0</v>
      </c>
      <c r="AS22" s="15">
        <v>0</v>
      </c>
      <c r="AT22" s="15">
        <v>0</v>
      </c>
      <c r="AU22" s="15"/>
      <c r="AV22" s="15">
        <v>0</v>
      </c>
      <c r="AW22" s="15">
        <v>0</v>
      </c>
      <c r="AX22" s="15">
        <v>0</v>
      </c>
      <c r="AY22" s="15" t="s">
        <v>132</v>
      </c>
      <c r="AZ22" s="15">
        <v>0</v>
      </c>
      <c r="BA22" s="15">
        <v>3.9215686274509803E-2</v>
      </c>
      <c r="BB22" s="15">
        <v>0</v>
      </c>
      <c r="BC22" s="15"/>
      <c r="BD22" s="15">
        <v>2.3076923076923099E-2</v>
      </c>
      <c r="BE22" s="15">
        <v>3.8461538461538498E-2</v>
      </c>
      <c r="BF22" s="15">
        <v>7.69230769230769E-2</v>
      </c>
      <c r="BG22" s="15">
        <v>5.4054054054054099E-2</v>
      </c>
      <c r="BH22" s="15">
        <v>0</v>
      </c>
      <c r="BI22" s="15">
        <v>0</v>
      </c>
      <c r="BJ22" s="15"/>
      <c r="BK22" s="15">
        <v>0</v>
      </c>
      <c r="BL22" s="15">
        <v>4.8387096774193498E-2</v>
      </c>
      <c r="BM22" s="15">
        <v>4.8780487804878099E-2</v>
      </c>
      <c r="BN22" s="15">
        <v>1.05263157894737E-2</v>
      </c>
      <c r="BO22" s="15">
        <v>5.1724137931034503E-2</v>
      </c>
      <c r="BP22" s="15">
        <v>0</v>
      </c>
      <c r="BQ22" s="15"/>
      <c r="BR22" s="15">
        <v>3.3210332103321E-2</v>
      </c>
      <c r="BS22" s="15">
        <v>2.2900763358778602E-2</v>
      </c>
      <c r="BT22" s="15"/>
      <c r="BU22" s="15">
        <v>3.54609929078014E-2</v>
      </c>
      <c r="BV22" s="15">
        <v>2.68199233716475E-2</v>
      </c>
      <c r="BW22" s="15"/>
      <c r="BX22" s="15">
        <v>2.7522935779816501E-2</v>
      </c>
      <c r="BY22" s="15">
        <v>2.7777777777777801E-2</v>
      </c>
    </row>
    <row r="23" spans="2:77" x14ac:dyDescent="0.35">
      <c r="B23" s="16" t="s">
        <v>156</v>
      </c>
      <c r="C23" s="17">
        <v>1.99004975124378E-2</v>
      </c>
      <c r="D23" s="17">
        <v>2.2857142857142899E-2</v>
      </c>
      <c r="E23" s="17">
        <v>1.7621145374449299E-2</v>
      </c>
      <c r="F23" s="17"/>
      <c r="G23" s="17">
        <v>2.8571428571428598E-2</v>
      </c>
      <c r="H23" s="17">
        <v>1.8072289156626498E-2</v>
      </c>
      <c r="I23" s="17"/>
      <c r="J23" s="17">
        <v>1.6528925619834701E-2</v>
      </c>
      <c r="K23" s="17">
        <v>1.8018018018018001E-2</v>
      </c>
      <c r="L23" s="17">
        <v>1.9230769230769201E-2</v>
      </c>
      <c r="M23" s="17">
        <v>2.6548672566371698E-2</v>
      </c>
      <c r="N23" s="17"/>
      <c r="O23" s="17">
        <v>5.4054054054054099E-2</v>
      </c>
      <c r="P23" s="17">
        <v>0</v>
      </c>
      <c r="Q23" s="17">
        <v>3.5714285714285698E-2</v>
      </c>
      <c r="R23" s="17">
        <v>4.4444444444444398E-2</v>
      </c>
      <c r="S23" s="17">
        <v>0</v>
      </c>
      <c r="T23" s="17">
        <v>0</v>
      </c>
      <c r="U23" s="17">
        <v>2.4390243902439001E-2</v>
      </c>
      <c r="V23" s="17">
        <v>0</v>
      </c>
      <c r="W23" s="17">
        <v>0</v>
      </c>
      <c r="X23" s="17">
        <v>4.6511627906976702E-2</v>
      </c>
      <c r="Y23" s="17">
        <v>0</v>
      </c>
      <c r="Z23" s="17">
        <v>0</v>
      </c>
      <c r="AA23" s="17"/>
      <c r="AB23" s="17">
        <v>2.04081632653061E-2</v>
      </c>
      <c r="AC23" s="17">
        <v>2.4590163934426201E-2</v>
      </c>
      <c r="AD23" s="17">
        <v>3.5714285714285698E-2</v>
      </c>
      <c r="AE23" s="17">
        <v>0</v>
      </c>
      <c r="AF23" s="17"/>
      <c r="AG23" s="17">
        <v>1.2295081967213101E-2</v>
      </c>
      <c r="AH23" s="17">
        <v>3.9215686274509803E-2</v>
      </c>
      <c r="AI23" s="17">
        <v>0</v>
      </c>
      <c r="AJ23" s="17">
        <v>0</v>
      </c>
      <c r="AK23" s="17"/>
      <c r="AL23" s="17">
        <v>2.5000000000000001E-2</v>
      </c>
      <c r="AM23" s="17">
        <v>1.30718954248366E-2</v>
      </c>
      <c r="AN23" s="17">
        <v>2.27272727272727E-2</v>
      </c>
      <c r="AO23" s="17"/>
      <c r="AP23" s="17">
        <v>2.1739130434782601E-2</v>
      </c>
      <c r="AQ23" s="17">
        <v>3.4090909090909102E-2</v>
      </c>
      <c r="AR23" s="17">
        <v>0</v>
      </c>
      <c r="AS23" s="17">
        <v>0</v>
      </c>
      <c r="AT23" s="17">
        <v>2.2222222222222199E-2</v>
      </c>
      <c r="AU23" s="17"/>
      <c r="AV23" s="17">
        <v>0.2</v>
      </c>
      <c r="AW23" s="17">
        <v>0</v>
      </c>
      <c r="AX23" s="17">
        <v>0</v>
      </c>
      <c r="AY23" s="17" t="s">
        <v>132</v>
      </c>
      <c r="AZ23" s="17">
        <v>2.5641025641025599E-2</v>
      </c>
      <c r="BA23" s="17">
        <v>1.9607843137254902E-2</v>
      </c>
      <c r="BB23" s="17">
        <v>0</v>
      </c>
      <c r="BC23" s="17"/>
      <c r="BD23" s="17">
        <v>2.3076923076923099E-2</v>
      </c>
      <c r="BE23" s="17">
        <v>0</v>
      </c>
      <c r="BF23" s="17">
        <v>0</v>
      </c>
      <c r="BG23" s="17">
        <v>0</v>
      </c>
      <c r="BH23" s="17">
        <v>4.7619047619047603E-2</v>
      </c>
      <c r="BI23" s="17">
        <v>0.25</v>
      </c>
      <c r="BJ23" s="17"/>
      <c r="BK23" s="17">
        <v>1.9607843137254902E-2</v>
      </c>
      <c r="BL23" s="17">
        <v>2.4193548387096801E-2</v>
      </c>
      <c r="BM23" s="17">
        <v>0</v>
      </c>
      <c r="BN23" s="17">
        <v>2.1052631578947399E-2</v>
      </c>
      <c r="BO23" s="17">
        <v>3.4482758620689703E-2</v>
      </c>
      <c r="BP23" s="17">
        <v>0</v>
      </c>
      <c r="BQ23" s="17"/>
      <c r="BR23" s="17">
        <v>2.5830258302582999E-2</v>
      </c>
      <c r="BS23" s="17">
        <v>7.63358778625954E-3</v>
      </c>
      <c r="BT23" s="17"/>
      <c r="BU23" s="17">
        <v>1.41843971631206E-2</v>
      </c>
      <c r="BV23" s="17">
        <v>2.2988505747126398E-2</v>
      </c>
      <c r="BW23" s="17"/>
      <c r="BX23" s="17">
        <v>1.8348623853211E-2</v>
      </c>
      <c r="BY23" s="17">
        <v>2.2222222222222199E-2</v>
      </c>
    </row>
    <row r="24" spans="2:77" x14ac:dyDescent="0.35">
      <c r="B24" t="s">
        <v>393</v>
      </c>
    </row>
    <row r="25" spans="2:77" x14ac:dyDescent="0.35">
      <c r="B25" t="s">
        <v>99</v>
      </c>
    </row>
    <row r="26" spans="2:77" x14ac:dyDescent="0.35">
      <c r="B26" t="s">
        <v>100</v>
      </c>
    </row>
    <row r="28" spans="2:77" x14ac:dyDescent="0.35">
      <c r="B2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Y28"/>
  <sheetViews>
    <sheetView showGridLines="0" topLeftCell="A13" workbookViewId="0">
      <pane xSplit="2" topLeftCell="C1" activePane="topRight" state="frozen"/>
      <selection pane="topRight" activeCell="B24" sqref="B24"/>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179</v>
      </c>
      <c r="C8" s="15">
        <v>0.25621890547263698</v>
      </c>
      <c r="D8" s="15">
        <v>0.28000000000000003</v>
      </c>
      <c r="E8" s="15">
        <v>0.23788546255506601</v>
      </c>
      <c r="F8" s="15"/>
      <c r="G8" s="15">
        <v>0.34285714285714303</v>
      </c>
      <c r="H8" s="15">
        <v>0.23795180722891601</v>
      </c>
      <c r="I8" s="15"/>
      <c r="J8" s="15">
        <v>0.19834710743801701</v>
      </c>
      <c r="K8" s="15">
        <v>0.29729729729729698</v>
      </c>
      <c r="L8" s="15">
        <v>0.21153846153846201</v>
      </c>
      <c r="M8" s="15">
        <v>0.29203539823008901</v>
      </c>
      <c r="N8" s="15"/>
      <c r="O8" s="15">
        <v>0.43243243243243201</v>
      </c>
      <c r="P8" s="15">
        <v>0.14285714285714299</v>
      </c>
      <c r="Q8" s="15">
        <v>0.17857142857142899</v>
      </c>
      <c r="R8" s="15">
        <v>0.22222222222222199</v>
      </c>
      <c r="S8" s="15">
        <v>0.157894736842105</v>
      </c>
      <c r="T8" s="15">
        <v>0.27272727272727298</v>
      </c>
      <c r="U8" s="15">
        <v>0.17073170731707299</v>
      </c>
      <c r="V8" s="15">
        <v>0.29166666666666702</v>
      </c>
      <c r="W8" s="15">
        <v>0.38297872340425498</v>
      </c>
      <c r="X8" s="15">
        <v>0.25581395348837199</v>
      </c>
      <c r="Y8" s="15">
        <v>0.41176470588235298</v>
      </c>
      <c r="Z8" s="15">
        <v>0.2</v>
      </c>
      <c r="AA8" s="15"/>
      <c r="AB8" s="15">
        <v>0.32653061224489799</v>
      </c>
      <c r="AC8" s="15">
        <v>0.22131147540983601</v>
      </c>
      <c r="AD8" s="15">
        <v>0.214285714285714</v>
      </c>
      <c r="AE8" s="15">
        <v>0.20833333333333301</v>
      </c>
      <c r="AF8" s="15"/>
      <c r="AG8" s="15">
        <v>0.22950819672131101</v>
      </c>
      <c r="AH8" s="15">
        <v>0.32352941176470601</v>
      </c>
      <c r="AI8" s="15">
        <v>0.24390243902438999</v>
      </c>
      <c r="AJ8" s="15">
        <v>0</v>
      </c>
      <c r="AK8" s="15"/>
      <c r="AL8" s="15">
        <v>0.27500000000000002</v>
      </c>
      <c r="AM8" s="15">
        <v>0.22222222222222199</v>
      </c>
      <c r="AN8" s="15">
        <v>0.29545454545454503</v>
      </c>
      <c r="AO8" s="15"/>
      <c r="AP8" s="15">
        <v>0.217391304347826</v>
      </c>
      <c r="AQ8" s="15">
        <v>0.29545454545454503</v>
      </c>
      <c r="AR8" s="15">
        <v>0.20689655172413801</v>
      </c>
      <c r="AS8" s="15">
        <v>0.33333333333333298</v>
      </c>
      <c r="AT8" s="15">
        <v>0.422222222222222</v>
      </c>
      <c r="AU8" s="15"/>
      <c r="AV8" s="15">
        <v>0.2</v>
      </c>
      <c r="AW8" s="15">
        <v>0.125</v>
      </c>
      <c r="AX8" s="15">
        <v>0.125</v>
      </c>
      <c r="AY8" s="15" t="s">
        <v>132</v>
      </c>
      <c r="AZ8" s="15">
        <v>0.230769230769231</v>
      </c>
      <c r="BA8" s="15">
        <v>0.31372549019607798</v>
      </c>
      <c r="BB8" s="15">
        <v>0.53333333333333299</v>
      </c>
      <c r="BC8" s="15"/>
      <c r="BD8" s="15">
        <v>0.18846153846153799</v>
      </c>
      <c r="BE8" s="15">
        <v>0.34615384615384598</v>
      </c>
      <c r="BF8" s="15">
        <v>0.34615384615384598</v>
      </c>
      <c r="BG8" s="15">
        <v>0.40540540540540498</v>
      </c>
      <c r="BH8" s="15">
        <v>0.476190476190476</v>
      </c>
      <c r="BI8" s="15">
        <v>0.25</v>
      </c>
      <c r="BJ8" s="15"/>
      <c r="BK8" s="15">
        <v>0.31372549019607798</v>
      </c>
      <c r="BL8" s="15">
        <v>0.241935483870968</v>
      </c>
      <c r="BM8" s="15">
        <v>0.219512195121951</v>
      </c>
      <c r="BN8" s="15">
        <v>0.24210526315789499</v>
      </c>
      <c r="BO8" s="15">
        <v>0.24137931034482801</v>
      </c>
      <c r="BP8" s="15">
        <v>0.3125</v>
      </c>
      <c r="BQ8" s="15"/>
      <c r="BR8" s="15">
        <v>0.243542435424354</v>
      </c>
      <c r="BS8" s="15">
        <v>0.28244274809160302</v>
      </c>
      <c r="BT8" s="15"/>
      <c r="BU8" s="15">
        <v>0.269503546099291</v>
      </c>
      <c r="BV8" s="15">
        <v>0.24904214559387</v>
      </c>
      <c r="BW8" s="15"/>
      <c r="BX8" s="15">
        <v>0.293577981651376</v>
      </c>
      <c r="BY8" s="15">
        <v>0.21666666666666701</v>
      </c>
    </row>
    <row r="9" spans="2:77" x14ac:dyDescent="0.35">
      <c r="B9" s="16" t="s">
        <v>184</v>
      </c>
      <c r="C9" s="15">
        <v>0.25621890547263698</v>
      </c>
      <c r="D9" s="15">
        <v>0.32</v>
      </c>
      <c r="E9" s="15">
        <v>0.20704845814978001</v>
      </c>
      <c r="F9" s="15"/>
      <c r="G9" s="15">
        <v>0.27142857142857102</v>
      </c>
      <c r="H9" s="15">
        <v>0.25301204819277101</v>
      </c>
      <c r="I9" s="15"/>
      <c r="J9" s="15">
        <v>0.35537190082644599</v>
      </c>
      <c r="K9" s="15">
        <v>0.23423423423423401</v>
      </c>
      <c r="L9" s="15">
        <v>0.230769230769231</v>
      </c>
      <c r="M9" s="15">
        <v>0.185840707964602</v>
      </c>
      <c r="N9" s="15"/>
      <c r="O9" s="15">
        <v>0.24324324324324301</v>
      </c>
      <c r="P9" s="15">
        <v>0.22222222222222199</v>
      </c>
      <c r="Q9" s="15">
        <v>0.25</v>
      </c>
      <c r="R9" s="15">
        <v>0.2</v>
      </c>
      <c r="S9" s="15">
        <v>0.31578947368421101</v>
      </c>
      <c r="T9" s="15">
        <v>0.27272727272727298</v>
      </c>
      <c r="U9" s="15">
        <v>0.26829268292682901</v>
      </c>
      <c r="V9" s="15">
        <v>0.25</v>
      </c>
      <c r="W9" s="15">
        <v>0.29787234042553201</v>
      </c>
      <c r="X9" s="15">
        <v>0.232558139534884</v>
      </c>
      <c r="Y9" s="15">
        <v>0.35294117647058798</v>
      </c>
      <c r="Z9" s="15">
        <v>0.4</v>
      </c>
      <c r="AA9" s="15"/>
      <c r="AB9" s="15">
        <v>0.210884353741497</v>
      </c>
      <c r="AC9" s="15">
        <v>0.30327868852459</v>
      </c>
      <c r="AD9" s="15">
        <v>0.23214285714285701</v>
      </c>
      <c r="AE9" s="15">
        <v>0.35416666666666702</v>
      </c>
      <c r="AF9" s="15"/>
      <c r="AG9" s="15">
        <v>0.22540983606557399</v>
      </c>
      <c r="AH9" s="15">
        <v>0.28431372549019601</v>
      </c>
      <c r="AI9" s="15">
        <v>0.39024390243902402</v>
      </c>
      <c r="AJ9" s="15">
        <v>0.5</v>
      </c>
      <c r="AK9" s="15"/>
      <c r="AL9" s="15">
        <v>0.24</v>
      </c>
      <c r="AM9" s="15">
        <v>0.27450980392156898</v>
      </c>
      <c r="AN9" s="15">
        <v>0.27272727272727298</v>
      </c>
      <c r="AO9" s="15"/>
      <c r="AP9" s="15">
        <v>0.282608695652174</v>
      </c>
      <c r="AQ9" s="15">
        <v>0.23863636363636401</v>
      </c>
      <c r="AR9" s="15">
        <v>0.27586206896551702</v>
      </c>
      <c r="AS9" s="15">
        <v>0</v>
      </c>
      <c r="AT9" s="15">
        <v>0.24444444444444399</v>
      </c>
      <c r="AU9" s="15"/>
      <c r="AV9" s="15">
        <v>0.2</v>
      </c>
      <c r="AW9" s="15">
        <v>0.25</v>
      </c>
      <c r="AX9" s="15">
        <v>0.25</v>
      </c>
      <c r="AY9" s="15" t="s">
        <v>132</v>
      </c>
      <c r="AZ9" s="15">
        <v>0.17948717948717899</v>
      </c>
      <c r="BA9" s="15">
        <v>0.27450980392156898</v>
      </c>
      <c r="BB9" s="15">
        <v>0.2</v>
      </c>
      <c r="BC9" s="15"/>
      <c r="BD9" s="15">
        <v>0.269230769230769</v>
      </c>
      <c r="BE9" s="15">
        <v>0.32692307692307698</v>
      </c>
      <c r="BF9" s="15">
        <v>0.115384615384615</v>
      </c>
      <c r="BG9" s="15">
        <v>0.18918918918918901</v>
      </c>
      <c r="BH9" s="15">
        <v>0.238095238095238</v>
      </c>
      <c r="BI9" s="15">
        <v>0.25</v>
      </c>
      <c r="BJ9" s="15"/>
      <c r="BK9" s="15">
        <v>0.21568627450980399</v>
      </c>
      <c r="BL9" s="15">
        <v>0.266129032258065</v>
      </c>
      <c r="BM9" s="15">
        <v>0.19512195121951201</v>
      </c>
      <c r="BN9" s="15">
        <v>0.25263157894736799</v>
      </c>
      <c r="BO9" s="15">
        <v>0.29310344827586199</v>
      </c>
      <c r="BP9" s="15">
        <v>0.28125</v>
      </c>
      <c r="BQ9" s="15"/>
      <c r="BR9" s="15">
        <v>0.27306273062730602</v>
      </c>
      <c r="BS9" s="15">
        <v>0.221374045801527</v>
      </c>
      <c r="BT9" s="15"/>
      <c r="BU9" s="15">
        <v>0.28368794326241098</v>
      </c>
      <c r="BV9" s="15">
        <v>0.24137931034482801</v>
      </c>
      <c r="BW9" s="15"/>
      <c r="BX9" s="15">
        <v>0.26146788990825698</v>
      </c>
      <c r="BY9" s="15">
        <v>0.25</v>
      </c>
    </row>
    <row r="10" spans="2:77" ht="29" x14ac:dyDescent="0.35">
      <c r="B10" s="16" t="s">
        <v>182</v>
      </c>
      <c r="C10" s="15">
        <v>0.24626865671641801</v>
      </c>
      <c r="D10" s="15">
        <v>0.29142857142857098</v>
      </c>
      <c r="E10" s="15">
        <v>0.21145374449339199</v>
      </c>
      <c r="F10" s="15"/>
      <c r="G10" s="15">
        <v>0.25714285714285701</v>
      </c>
      <c r="H10" s="15">
        <v>0.24397590361445801</v>
      </c>
      <c r="I10" s="15"/>
      <c r="J10" s="15">
        <v>0.28099173553718998</v>
      </c>
      <c r="K10" s="15">
        <v>0.28828828828828801</v>
      </c>
      <c r="L10" s="15">
        <v>0.17307692307692299</v>
      </c>
      <c r="M10" s="15">
        <v>0.19469026548672599</v>
      </c>
      <c r="N10" s="15"/>
      <c r="O10" s="15">
        <v>0.32432432432432401</v>
      </c>
      <c r="P10" s="15">
        <v>0.33333333333333298</v>
      </c>
      <c r="Q10" s="15">
        <v>0.28571428571428598</v>
      </c>
      <c r="R10" s="15">
        <v>0.22222222222222199</v>
      </c>
      <c r="S10" s="15">
        <v>0.26315789473684198</v>
      </c>
      <c r="T10" s="15">
        <v>0.18181818181818199</v>
      </c>
      <c r="U10" s="15">
        <v>0.146341463414634</v>
      </c>
      <c r="V10" s="15">
        <v>0.375</v>
      </c>
      <c r="W10" s="15">
        <v>0.170212765957447</v>
      </c>
      <c r="X10" s="15">
        <v>0.232558139534884</v>
      </c>
      <c r="Y10" s="15">
        <v>0.11764705882352899</v>
      </c>
      <c r="Z10" s="15">
        <v>0.4</v>
      </c>
      <c r="AA10" s="15"/>
      <c r="AB10" s="15">
        <v>0.19727891156462601</v>
      </c>
      <c r="AC10" s="15">
        <v>0.31147540983606598</v>
      </c>
      <c r="AD10" s="15">
        <v>0.28571428571428598</v>
      </c>
      <c r="AE10" s="15">
        <v>0.25</v>
      </c>
      <c r="AF10" s="15"/>
      <c r="AG10" s="15">
        <v>0.204918032786885</v>
      </c>
      <c r="AH10" s="15">
        <v>0.27450980392156898</v>
      </c>
      <c r="AI10" s="15">
        <v>0.39024390243902402</v>
      </c>
      <c r="AJ10" s="15">
        <v>0</v>
      </c>
      <c r="AK10" s="15"/>
      <c r="AL10" s="15">
        <v>0.24</v>
      </c>
      <c r="AM10" s="15">
        <v>0.26797385620914999</v>
      </c>
      <c r="AN10" s="15">
        <v>0.204545454545455</v>
      </c>
      <c r="AO10" s="15"/>
      <c r="AP10" s="15">
        <v>0.28804347826087001</v>
      </c>
      <c r="AQ10" s="15">
        <v>0.204545454545455</v>
      </c>
      <c r="AR10" s="15">
        <v>0.20689655172413801</v>
      </c>
      <c r="AS10" s="15">
        <v>0.16666666666666699</v>
      </c>
      <c r="AT10" s="15">
        <v>0.28888888888888897</v>
      </c>
      <c r="AU10" s="15"/>
      <c r="AV10" s="15">
        <v>0</v>
      </c>
      <c r="AW10" s="15">
        <v>0.25</v>
      </c>
      <c r="AX10" s="15">
        <v>0.25</v>
      </c>
      <c r="AY10" s="15" t="s">
        <v>132</v>
      </c>
      <c r="AZ10" s="15">
        <v>0.30769230769230799</v>
      </c>
      <c r="BA10" s="15">
        <v>0.17647058823529399</v>
      </c>
      <c r="BB10" s="15">
        <v>0.2</v>
      </c>
      <c r="BC10" s="15"/>
      <c r="BD10" s="15">
        <v>0.265384615384615</v>
      </c>
      <c r="BE10" s="15">
        <v>0.230769230769231</v>
      </c>
      <c r="BF10" s="15">
        <v>0.269230769230769</v>
      </c>
      <c r="BG10" s="15">
        <v>0.162162162162162</v>
      </c>
      <c r="BH10" s="15">
        <v>0.19047619047618999</v>
      </c>
      <c r="BI10" s="15">
        <v>0.25</v>
      </c>
      <c r="BJ10" s="15"/>
      <c r="BK10" s="15">
        <v>0.23529411764705899</v>
      </c>
      <c r="BL10" s="15">
        <v>0.241935483870968</v>
      </c>
      <c r="BM10" s="15">
        <v>0.17073170731707299</v>
      </c>
      <c r="BN10" s="15">
        <v>0.24210526315789499</v>
      </c>
      <c r="BO10" s="15">
        <v>0.29310344827586199</v>
      </c>
      <c r="BP10" s="15">
        <v>0.3125</v>
      </c>
      <c r="BQ10" s="15"/>
      <c r="BR10" s="15">
        <v>0.20664206642066399</v>
      </c>
      <c r="BS10" s="15">
        <v>0.32824427480916002</v>
      </c>
      <c r="BT10" s="15"/>
      <c r="BU10" s="15">
        <v>0.219858156028369</v>
      </c>
      <c r="BV10" s="15">
        <v>0.26053639846743298</v>
      </c>
      <c r="BW10" s="15"/>
      <c r="BX10" s="15">
        <v>0.27064220183486198</v>
      </c>
      <c r="BY10" s="15">
        <v>0.21666666666666701</v>
      </c>
    </row>
    <row r="11" spans="2:77" x14ac:dyDescent="0.35">
      <c r="B11" s="16" t="s">
        <v>183</v>
      </c>
      <c r="C11" s="15">
        <v>0.21393034825870599</v>
      </c>
      <c r="D11" s="15">
        <v>0.27428571428571402</v>
      </c>
      <c r="E11" s="15">
        <v>0.167400881057269</v>
      </c>
      <c r="F11" s="15"/>
      <c r="G11" s="15">
        <v>0.17142857142857101</v>
      </c>
      <c r="H11" s="15">
        <v>0.22289156626505999</v>
      </c>
      <c r="I11" s="15"/>
      <c r="J11" s="15">
        <v>0.247933884297521</v>
      </c>
      <c r="K11" s="15">
        <v>0.22522522522522501</v>
      </c>
      <c r="L11" s="15">
        <v>0.15384615384615399</v>
      </c>
      <c r="M11" s="15">
        <v>0.19469026548672599</v>
      </c>
      <c r="N11" s="15"/>
      <c r="O11" s="15">
        <v>0.29729729729729698</v>
      </c>
      <c r="P11" s="15">
        <v>0.17460317460317501</v>
      </c>
      <c r="Q11" s="15">
        <v>0.17857142857142899</v>
      </c>
      <c r="R11" s="15">
        <v>0.17777777777777801</v>
      </c>
      <c r="S11" s="15">
        <v>0.26315789473684198</v>
      </c>
      <c r="T11" s="15">
        <v>0.24242424242424199</v>
      </c>
      <c r="U11" s="15">
        <v>0.219512195121951</v>
      </c>
      <c r="V11" s="15">
        <v>0.20833333333333301</v>
      </c>
      <c r="W11" s="15">
        <v>0.27659574468085102</v>
      </c>
      <c r="X11" s="15">
        <v>0.116279069767442</v>
      </c>
      <c r="Y11" s="15">
        <v>0.29411764705882398</v>
      </c>
      <c r="Z11" s="15">
        <v>0.2</v>
      </c>
      <c r="AA11" s="15"/>
      <c r="AB11" s="15">
        <v>0.238095238095238</v>
      </c>
      <c r="AC11" s="15">
        <v>0.17213114754098399</v>
      </c>
      <c r="AD11" s="15">
        <v>0.19642857142857101</v>
      </c>
      <c r="AE11" s="15">
        <v>0.29166666666666702</v>
      </c>
      <c r="AF11" s="15"/>
      <c r="AG11" s="15">
        <v>0.204918032786885</v>
      </c>
      <c r="AH11" s="15">
        <v>0.23529411764705899</v>
      </c>
      <c r="AI11" s="15">
        <v>0.24390243902438999</v>
      </c>
      <c r="AJ11" s="15">
        <v>0.5</v>
      </c>
      <c r="AK11" s="15"/>
      <c r="AL11" s="15">
        <v>0.24</v>
      </c>
      <c r="AM11" s="15">
        <v>0.20915032679738599</v>
      </c>
      <c r="AN11" s="15">
        <v>0.11363636363636399</v>
      </c>
      <c r="AO11" s="15"/>
      <c r="AP11" s="15">
        <v>0.21195652173912999</v>
      </c>
      <c r="AQ11" s="15">
        <v>0.23863636363636401</v>
      </c>
      <c r="AR11" s="15">
        <v>0.31034482758620702</v>
      </c>
      <c r="AS11" s="15">
        <v>0.5</v>
      </c>
      <c r="AT11" s="15">
        <v>0.155555555555556</v>
      </c>
      <c r="AU11" s="15"/>
      <c r="AV11" s="15">
        <v>0.2</v>
      </c>
      <c r="AW11" s="15">
        <v>0.25</v>
      </c>
      <c r="AX11" s="15">
        <v>0.25</v>
      </c>
      <c r="AY11" s="15" t="s">
        <v>132</v>
      </c>
      <c r="AZ11" s="15">
        <v>0.230769230769231</v>
      </c>
      <c r="BA11" s="15">
        <v>0.15686274509803899</v>
      </c>
      <c r="BB11" s="15">
        <v>0.266666666666667</v>
      </c>
      <c r="BC11" s="15"/>
      <c r="BD11" s="15">
        <v>0.22307692307692301</v>
      </c>
      <c r="BE11" s="15">
        <v>0.25</v>
      </c>
      <c r="BF11" s="15">
        <v>0.115384615384615</v>
      </c>
      <c r="BG11" s="15">
        <v>0.18918918918918901</v>
      </c>
      <c r="BH11" s="15">
        <v>0.238095238095238</v>
      </c>
      <c r="BI11" s="15">
        <v>0</v>
      </c>
      <c r="BJ11" s="15"/>
      <c r="BK11" s="15">
        <v>0.17647058823529399</v>
      </c>
      <c r="BL11" s="15">
        <v>0.217741935483871</v>
      </c>
      <c r="BM11" s="15">
        <v>0.219512195121951</v>
      </c>
      <c r="BN11" s="15">
        <v>0.24210526315789499</v>
      </c>
      <c r="BO11" s="15">
        <v>0.24137931034482801</v>
      </c>
      <c r="BP11" s="15">
        <v>0.125</v>
      </c>
      <c r="BQ11" s="15"/>
      <c r="BR11" s="15">
        <v>0.19188191881918801</v>
      </c>
      <c r="BS11" s="15">
        <v>0.25954198473282403</v>
      </c>
      <c r="BT11" s="15"/>
      <c r="BU11" s="15">
        <v>0.19858156028368801</v>
      </c>
      <c r="BV11" s="15">
        <v>0.22222222222222199</v>
      </c>
      <c r="BW11" s="15"/>
      <c r="BX11" s="15">
        <v>0.23394495412843999</v>
      </c>
      <c r="BY11" s="15">
        <v>0.194444444444444</v>
      </c>
    </row>
    <row r="12" spans="2:77" x14ac:dyDescent="0.35">
      <c r="B12" s="16" t="s">
        <v>189</v>
      </c>
      <c r="C12" s="15">
        <v>0.19900497512437801</v>
      </c>
      <c r="D12" s="15">
        <v>0.21142857142857099</v>
      </c>
      <c r="E12" s="15">
        <v>0.18942731277533001</v>
      </c>
      <c r="F12" s="15"/>
      <c r="G12" s="15">
        <v>0.24285714285714299</v>
      </c>
      <c r="H12" s="15">
        <v>0.18975903614457801</v>
      </c>
      <c r="I12" s="15"/>
      <c r="J12" s="15">
        <v>0.23966942148760301</v>
      </c>
      <c r="K12" s="15">
        <v>0.23423423423423401</v>
      </c>
      <c r="L12" s="15">
        <v>9.6153846153846201E-2</v>
      </c>
      <c r="M12" s="15">
        <v>0.16814159292035399</v>
      </c>
      <c r="N12" s="15"/>
      <c r="O12" s="15">
        <v>0.24324324324324301</v>
      </c>
      <c r="P12" s="15">
        <v>0.19047619047618999</v>
      </c>
      <c r="Q12" s="15">
        <v>0.214285714285714</v>
      </c>
      <c r="R12" s="15">
        <v>0.155555555555556</v>
      </c>
      <c r="S12" s="15">
        <v>0.157894736842105</v>
      </c>
      <c r="T12" s="15">
        <v>0.12121212121212099</v>
      </c>
      <c r="U12" s="15">
        <v>0.24390243902438999</v>
      </c>
      <c r="V12" s="15">
        <v>0.25</v>
      </c>
      <c r="W12" s="15">
        <v>0.170212765957447</v>
      </c>
      <c r="X12" s="15">
        <v>0.25581395348837199</v>
      </c>
      <c r="Y12" s="15">
        <v>0.23529411764705899</v>
      </c>
      <c r="Z12" s="15">
        <v>0</v>
      </c>
      <c r="AA12" s="15"/>
      <c r="AB12" s="15">
        <v>0.19727891156462601</v>
      </c>
      <c r="AC12" s="15">
        <v>0.22950819672131101</v>
      </c>
      <c r="AD12" s="15">
        <v>0.17857142857142899</v>
      </c>
      <c r="AE12" s="15">
        <v>0.1875</v>
      </c>
      <c r="AF12" s="15"/>
      <c r="AG12" s="15">
        <v>0.188524590163934</v>
      </c>
      <c r="AH12" s="15">
        <v>0.17647058823529399</v>
      </c>
      <c r="AI12" s="15">
        <v>0.36585365853658502</v>
      </c>
      <c r="AJ12" s="15">
        <v>0</v>
      </c>
      <c r="AK12" s="15"/>
      <c r="AL12" s="15">
        <v>0.155</v>
      </c>
      <c r="AM12" s="15">
        <v>0.27450980392156898</v>
      </c>
      <c r="AN12" s="15">
        <v>0.15909090909090901</v>
      </c>
      <c r="AO12" s="15"/>
      <c r="AP12" s="15">
        <v>0.201086956521739</v>
      </c>
      <c r="AQ12" s="15">
        <v>0.204545454545455</v>
      </c>
      <c r="AR12" s="15">
        <v>0.13793103448275901</v>
      </c>
      <c r="AS12" s="15">
        <v>0.33333333333333298</v>
      </c>
      <c r="AT12" s="15">
        <v>0.17777777777777801</v>
      </c>
      <c r="AU12" s="15"/>
      <c r="AV12" s="15">
        <v>0</v>
      </c>
      <c r="AW12" s="15">
        <v>0.25</v>
      </c>
      <c r="AX12" s="15">
        <v>0.25</v>
      </c>
      <c r="AY12" s="15" t="s">
        <v>132</v>
      </c>
      <c r="AZ12" s="15">
        <v>0.28205128205128199</v>
      </c>
      <c r="BA12" s="15">
        <v>0.13725490196078399</v>
      </c>
      <c r="BB12" s="15">
        <v>0.2</v>
      </c>
      <c r="BC12" s="15"/>
      <c r="BD12" s="15">
        <v>0.22692307692307701</v>
      </c>
      <c r="BE12" s="15">
        <v>0.19230769230769201</v>
      </c>
      <c r="BF12" s="15">
        <v>0.15384615384615399</v>
      </c>
      <c r="BG12" s="15">
        <v>0.108108108108108</v>
      </c>
      <c r="BH12" s="15">
        <v>9.5238095238095205E-2</v>
      </c>
      <c r="BI12" s="15">
        <v>0.25</v>
      </c>
      <c r="BJ12" s="15"/>
      <c r="BK12" s="15">
        <v>0.23529411764705899</v>
      </c>
      <c r="BL12" s="15">
        <v>0.209677419354839</v>
      </c>
      <c r="BM12" s="15">
        <v>0.24390243902438999</v>
      </c>
      <c r="BN12" s="15">
        <v>0.2</v>
      </c>
      <c r="BO12" s="15">
        <v>0.12068965517241401</v>
      </c>
      <c r="BP12" s="15">
        <v>0.1875</v>
      </c>
      <c r="BQ12" s="15"/>
      <c r="BR12" s="15">
        <v>0.16236162361623599</v>
      </c>
      <c r="BS12" s="15">
        <v>0.27480916030534402</v>
      </c>
      <c r="BT12" s="15"/>
      <c r="BU12" s="15">
        <v>0.15602836879432599</v>
      </c>
      <c r="BV12" s="15">
        <v>0.22222222222222199</v>
      </c>
      <c r="BW12" s="15"/>
      <c r="BX12" s="15">
        <v>0.247706422018349</v>
      </c>
      <c r="BY12" s="15">
        <v>0.14444444444444399</v>
      </c>
    </row>
    <row r="13" spans="2:77" ht="29" x14ac:dyDescent="0.35">
      <c r="B13" s="16" t="s">
        <v>192</v>
      </c>
      <c r="C13" s="15">
        <v>0.17661691542288599</v>
      </c>
      <c r="D13" s="15">
        <v>0.16571428571428601</v>
      </c>
      <c r="E13" s="15">
        <v>0.185022026431718</v>
      </c>
      <c r="F13" s="15"/>
      <c r="G13" s="15">
        <v>0.114285714285714</v>
      </c>
      <c r="H13" s="15">
        <v>0.18975903614457801</v>
      </c>
      <c r="I13" s="15"/>
      <c r="J13" s="15">
        <v>0.19008264462809901</v>
      </c>
      <c r="K13" s="15">
        <v>6.3063063063063099E-2</v>
      </c>
      <c r="L13" s="15">
        <v>0.19230769230769201</v>
      </c>
      <c r="M13" s="15">
        <v>0.27433628318584102</v>
      </c>
      <c r="N13" s="15"/>
      <c r="O13" s="15">
        <v>0.18918918918918901</v>
      </c>
      <c r="P13" s="15">
        <v>0.206349206349206</v>
      </c>
      <c r="Q13" s="15">
        <v>0.107142857142857</v>
      </c>
      <c r="R13" s="15">
        <v>0.2</v>
      </c>
      <c r="S13" s="15">
        <v>0.157894736842105</v>
      </c>
      <c r="T13" s="15">
        <v>0.15151515151515199</v>
      </c>
      <c r="U13" s="15">
        <v>0.219512195121951</v>
      </c>
      <c r="V13" s="15">
        <v>0.20833333333333301</v>
      </c>
      <c r="W13" s="15">
        <v>0.10638297872340401</v>
      </c>
      <c r="X13" s="15">
        <v>0.209302325581395</v>
      </c>
      <c r="Y13" s="15">
        <v>0.11764705882352899</v>
      </c>
      <c r="Z13" s="15">
        <v>0.2</v>
      </c>
      <c r="AA13" s="15"/>
      <c r="AB13" s="15">
        <v>0.17687074829932001</v>
      </c>
      <c r="AC13" s="15">
        <v>0.18032786885245899</v>
      </c>
      <c r="AD13" s="15">
        <v>0.214285714285714</v>
      </c>
      <c r="AE13" s="15">
        <v>0.14583333333333301</v>
      </c>
      <c r="AF13" s="15"/>
      <c r="AG13" s="15">
        <v>0.20081967213114801</v>
      </c>
      <c r="AH13" s="15">
        <v>0.15686274509803899</v>
      </c>
      <c r="AI13" s="15">
        <v>7.3170731707317097E-2</v>
      </c>
      <c r="AJ13" s="15">
        <v>0</v>
      </c>
      <c r="AK13" s="15"/>
      <c r="AL13" s="15">
        <v>0.19</v>
      </c>
      <c r="AM13" s="15">
        <v>0.15686274509803899</v>
      </c>
      <c r="AN13" s="15">
        <v>0.18181818181818199</v>
      </c>
      <c r="AO13" s="15"/>
      <c r="AP13" s="15">
        <v>0.217391304347826</v>
      </c>
      <c r="AQ13" s="15">
        <v>0.15909090909090901</v>
      </c>
      <c r="AR13" s="15">
        <v>0.17241379310344801</v>
      </c>
      <c r="AS13" s="15">
        <v>0.16666666666666699</v>
      </c>
      <c r="AT13" s="15">
        <v>6.6666666666666693E-2</v>
      </c>
      <c r="AU13" s="15"/>
      <c r="AV13" s="15">
        <v>0.2</v>
      </c>
      <c r="AW13" s="15">
        <v>0.375</v>
      </c>
      <c r="AX13" s="15">
        <v>0.375</v>
      </c>
      <c r="AY13" s="15" t="s">
        <v>132</v>
      </c>
      <c r="AZ13" s="15">
        <v>0.15384615384615399</v>
      </c>
      <c r="BA13" s="15">
        <v>0.15686274509803899</v>
      </c>
      <c r="BB13" s="15">
        <v>0.2</v>
      </c>
      <c r="BC13" s="15"/>
      <c r="BD13" s="15">
        <v>0.16153846153846199</v>
      </c>
      <c r="BE13" s="15">
        <v>0.115384615384615</v>
      </c>
      <c r="BF13" s="15">
        <v>0.30769230769230799</v>
      </c>
      <c r="BG13" s="15">
        <v>0.27027027027027001</v>
      </c>
      <c r="BH13" s="15">
        <v>0.19047619047618999</v>
      </c>
      <c r="BI13" s="15">
        <v>0</v>
      </c>
      <c r="BJ13" s="15"/>
      <c r="BK13" s="15">
        <v>0.19607843137254899</v>
      </c>
      <c r="BL13" s="15">
        <v>0.18548387096774199</v>
      </c>
      <c r="BM13" s="15">
        <v>0.146341463414634</v>
      </c>
      <c r="BN13" s="15">
        <v>0.168421052631579</v>
      </c>
      <c r="BO13" s="15">
        <v>0.13793103448275901</v>
      </c>
      <c r="BP13" s="15">
        <v>0.25</v>
      </c>
      <c r="BQ13" s="15"/>
      <c r="BR13" s="15">
        <v>0.20664206642066399</v>
      </c>
      <c r="BS13" s="15">
        <v>0.114503816793893</v>
      </c>
      <c r="BT13" s="15"/>
      <c r="BU13" s="15">
        <v>0.21276595744680901</v>
      </c>
      <c r="BV13" s="15">
        <v>0.15708812260536401</v>
      </c>
      <c r="BW13" s="15"/>
      <c r="BX13" s="15">
        <v>0.17431192660550501</v>
      </c>
      <c r="BY13" s="15">
        <v>0.18333333333333299</v>
      </c>
    </row>
    <row r="14" spans="2:77" ht="29" x14ac:dyDescent="0.35">
      <c r="B14" s="16" t="s">
        <v>187</v>
      </c>
      <c r="C14" s="15">
        <v>0.14179104477611901</v>
      </c>
      <c r="D14" s="15">
        <v>0.108571428571429</v>
      </c>
      <c r="E14" s="15">
        <v>0.167400881057269</v>
      </c>
      <c r="F14" s="15"/>
      <c r="G14" s="15">
        <v>0.17142857142857101</v>
      </c>
      <c r="H14" s="15">
        <v>0.13554216867469901</v>
      </c>
      <c r="I14" s="15"/>
      <c r="J14" s="15">
        <v>9.9173553719008295E-2</v>
      </c>
      <c r="K14" s="15">
        <v>0.126126126126126</v>
      </c>
      <c r="L14" s="15">
        <v>0.21153846153846201</v>
      </c>
      <c r="M14" s="15">
        <v>0.17699115044247801</v>
      </c>
      <c r="N14" s="15"/>
      <c r="O14" s="15">
        <v>0.21621621621621601</v>
      </c>
      <c r="P14" s="15">
        <v>7.9365079365079402E-2</v>
      </c>
      <c r="Q14" s="15">
        <v>0.107142857142857</v>
      </c>
      <c r="R14" s="15">
        <v>0.11111111111111099</v>
      </c>
      <c r="S14" s="15">
        <v>0.21052631578947401</v>
      </c>
      <c r="T14" s="15">
        <v>0.21212121212121199</v>
      </c>
      <c r="U14" s="15">
        <v>0.12195121951219499</v>
      </c>
      <c r="V14" s="15">
        <v>8.3333333333333301E-2</v>
      </c>
      <c r="W14" s="15">
        <v>0.19148936170212799</v>
      </c>
      <c r="X14" s="15">
        <v>0.13953488372093001</v>
      </c>
      <c r="Y14" s="15">
        <v>0.17647058823529399</v>
      </c>
      <c r="Z14" s="15">
        <v>0</v>
      </c>
      <c r="AA14" s="15"/>
      <c r="AB14" s="15">
        <v>0.156462585034014</v>
      </c>
      <c r="AC14" s="15">
        <v>0.13934426229508201</v>
      </c>
      <c r="AD14" s="15">
        <v>0.14285714285714299</v>
      </c>
      <c r="AE14" s="15">
        <v>0.16666666666666699</v>
      </c>
      <c r="AF14" s="15"/>
      <c r="AG14" s="15">
        <v>0.159836065573771</v>
      </c>
      <c r="AH14" s="15">
        <v>9.8039215686274495E-2</v>
      </c>
      <c r="AI14" s="15">
        <v>0.12195121951219499</v>
      </c>
      <c r="AJ14" s="15">
        <v>0</v>
      </c>
      <c r="AK14" s="15"/>
      <c r="AL14" s="15">
        <v>0.1</v>
      </c>
      <c r="AM14" s="15">
        <v>0.14379084967320299</v>
      </c>
      <c r="AN14" s="15">
        <v>0.31818181818181801</v>
      </c>
      <c r="AO14" s="15"/>
      <c r="AP14" s="15">
        <v>8.1521739130434798E-2</v>
      </c>
      <c r="AQ14" s="15">
        <v>0.170454545454545</v>
      </c>
      <c r="AR14" s="15">
        <v>0.13793103448275901</v>
      </c>
      <c r="AS14" s="15">
        <v>0.16666666666666699</v>
      </c>
      <c r="AT14" s="15">
        <v>0.31111111111111101</v>
      </c>
      <c r="AU14" s="15"/>
      <c r="AV14" s="15">
        <v>0.2</v>
      </c>
      <c r="AW14" s="15">
        <v>0.125</v>
      </c>
      <c r="AX14" s="15">
        <v>0.125</v>
      </c>
      <c r="AY14" s="15" t="s">
        <v>132</v>
      </c>
      <c r="AZ14" s="15">
        <v>0.128205128205128</v>
      </c>
      <c r="BA14" s="15">
        <v>0.23529411764705899</v>
      </c>
      <c r="BB14" s="15">
        <v>0.266666666666667</v>
      </c>
      <c r="BC14" s="15"/>
      <c r="BD14" s="15">
        <v>0.123076923076923</v>
      </c>
      <c r="BE14" s="15">
        <v>0.17307692307692299</v>
      </c>
      <c r="BF14" s="15">
        <v>0.19230769230769201</v>
      </c>
      <c r="BG14" s="15">
        <v>0.18918918918918901</v>
      </c>
      <c r="BH14" s="15">
        <v>0.14285714285714299</v>
      </c>
      <c r="BI14" s="15">
        <v>0.25</v>
      </c>
      <c r="BJ14" s="15"/>
      <c r="BK14" s="15">
        <v>0.19607843137254899</v>
      </c>
      <c r="BL14" s="15">
        <v>0.14516129032258099</v>
      </c>
      <c r="BM14" s="15">
        <v>7.3170731707317097E-2</v>
      </c>
      <c r="BN14" s="15">
        <v>0.115789473684211</v>
      </c>
      <c r="BO14" s="15">
        <v>0.15517241379310301</v>
      </c>
      <c r="BP14" s="15">
        <v>0.15625</v>
      </c>
      <c r="BQ14" s="15"/>
      <c r="BR14" s="15">
        <v>0.15129151291512899</v>
      </c>
      <c r="BS14" s="15">
        <v>0.122137404580153</v>
      </c>
      <c r="BT14" s="15"/>
      <c r="BU14" s="15">
        <v>0.15602836879432599</v>
      </c>
      <c r="BV14" s="15">
        <v>0.13409961685823801</v>
      </c>
      <c r="BW14" s="15"/>
      <c r="BX14" s="15">
        <v>0.18807339449541299</v>
      </c>
      <c r="BY14" s="15">
        <v>8.3333333333333301E-2</v>
      </c>
    </row>
    <row r="15" spans="2:77" ht="29" x14ac:dyDescent="0.35">
      <c r="B15" s="16" t="s">
        <v>181</v>
      </c>
      <c r="C15" s="15">
        <v>0.13184079601990101</v>
      </c>
      <c r="D15" s="15">
        <v>0.14857142857142899</v>
      </c>
      <c r="E15" s="15">
        <v>0.11894273127753301</v>
      </c>
      <c r="F15" s="15"/>
      <c r="G15" s="15">
        <v>0.114285714285714</v>
      </c>
      <c r="H15" s="15">
        <v>0.13554216867469901</v>
      </c>
      <c r="I15" s="15"/>
      <c r="J15" s="15">
        <v>7.43801652892562E-2</v>
      </c>
      <c r="K15" s="15">
        <v>0.162162162162162</v>
      </c>
      <c r="L15" s="15">
        <v>0.115384615384615</v>
      </c>
      <c r="M15" s="15">
        <v>0.15929203539823</v>
      </c>
      <c r="N15" s="15"/>
      <c r="O15" s="15">
        <v>0.108108108108108</v>
      </c>
      <c r="P15" s="15">
        <v>0.14285714285714299</v>
      </c>
      <c r="Q15" s="15">
        <v>0.14285714285714299</v>
      </c>
      <c r="R15" s="15">
        <v>6.6666666666666693E-2</v>
      </c>
      <c r="S15" s="15">
        <v>0.105263157894737</v>
      </c>
      <c r="T15" s="15">
        <v>0.21212121212121199</v>
      </c>
      <c r="U15" s="15">
        <v>0.12195121951219499</v>
      </c>
      <c r="V15" s="15">
        <v>0.125</v>
      </c>
      <c r="W15" s="15">
        <v>0.170212765957447</v>
      </c>
      <c r="X15" s="15">
        <v>0.116279069767442</v>
      </c>
      <c r="Y15" s="15">
        <v>0.11764705882352899</v>
      </c>
      <c r="Z15" s="15">
        <v>0.2</v>
      </c>
      <c r="AA15" s="15"/>
      <c r="AB15" s="15">
        <v>0.183673469387755</v>
      </c>
      <c r="AC15" s="15">
        <v>0.114754098360656</v>
      </c>
      <c r="AD15" s="15">
        <v>8.9285714285714302E-2</v>
      </c>
      <c r="AE15" s="15">
        <v>0.104166666666667</v>
      </c>
      <c r="AF15" s="15"/>
      <c r="AG15" s="15">
        <v>0.14754098360655701</v>
      </c>
      <c r="AH15" s="15">
        <v>0.11764705882352899</v>
      </c>
      <c r="AI15" s="15">
        <v>2.4390243902439001E-2</v>
      </c>
      <c r="AJ15" s="15">
        <v>0.5</v>
      </c>
      <c r="AK15" s="15"/>
      <c r="AL15" s="15">
        <v>0.14000000000000001</v>
      </c>
      <c r="AM15" s="15">
        <v>0.10457516339869299</v>
      </c>
      <c r="AN15" s="15">
        <v>0.204545454545455</v>
      </c>
      <c r="AO15" s="15"/>
      <c r="AP15" s="15">
        <v>0.108695652173913</v>
      </c>
      <c r="AQ15" s="15">
        <v>0.13636363636363599</v>
      </c>
      <c r="AR15" s="15">
        <v>6.8965517241379296E-2</v>
      </c>
      <c r="AS15" s="15">
        <v>0</v>
      </c>
      <c r="AT15" s="15">
        <v>0.266666666666667</v>
      </c>
      <c r="AU15" s="15"/>
      <c r="AV15" s="15">
        <v>0.2</v>
      </c>
      <c r="AW15" s="15">
        <v>0</v>
      </c>
      <c r="AX15" s="15">
        <v>0</v>
      </c>
      <c r="AY15" s="15" t="s">
        <v>132</v>
      </c>
      <c r="AZ15" s="15">
        <v>0.15384615384615399</v>
      </c>
      <c r="BA15" s="15">
        <v>0.15686274509803899</v>
      </c>
      <c r="BB15" s="15">
        <v>0</v>
      </c>
      <c r="BC15" s="15"/>
      <c r="BD15" s="15">
        <v>0.123076923076923</v>
      </c>
      <c r="BE15" s="15">
        <v>0.230769230769231</v>
      </c>
      <c r="BF15" s="15">
        <v>7.69230769230769E-2</v>
      </c>
      <c r="BG15" s="15">
        <v>0.108108108108108</v>
      </c>
      <c r="BH15" s="15">
        <v>0.14285714285714299</v>
      </c>
      <c r="BI15" s="15">
        <v>0</v>
      </c>
      <c r="BJ15" s="15"/>
      <c r="BK15" s="15">
        <v>0.11764705882352899</v>
      </c>
      <c r="BL15" s="15">
        <v>0.17741935483870999</v>
      </c>
      <c r="BM15" s="15">
        <v>7.3170731707317097E-2</v>
      </c>
      <c r="BN15" s="15">
        <v>0.17894736842105299</v>
      </c>
      <c r="BO15" s="15">
        <v>6.8965517241379296E-2</v>
      </c>
      <c r="BP15" s="15">
        <v>3.125E-2</v>
      </c>
      <c r="BQ15" s="15"/>
      <c r="BR15" s="15">
        <v>0.12546125461254601</v>
      </c>
      <c r="BS15" s="15">
        <v>0.14503816793893101</v>
      </c>
      <c r="BT15" s="15"/>
      <c r="BU15" s="15">
        <v>0.10638297872340401</v>
      </c>
      <c r="BV15" s="15">
        <v>0.145593869731801</v>
      </c>
      <c r="BW15" s="15"/>
      <c r="BX15" s="15">
        <v>0.12844036697247699</v>
      </c>
      <c r="BY15" s="15">
        <v>0.133333333333333</v>
      </c>
    </row>
    <row r="16" spans="2:77" x14ac:dyDescent="0.35">
      <c r="B16" s="16" t="s">
        <v>177</v>
      </c>
      <c r="C16" s="15">
        <v>0.116915422885572</v>
      </c>
      <c r="D16" s="15">
        <v>0.12</v>
      </c>
      <c r="E16" s="15">
        <v>0.114537444933921</v>
      </c>
      <c r="F16" s="15"/>
      <c r="G16" s="15">
        <v>8.5714285714285701E-2</v>
      </c>
      <c r="H16" s="15">
        <v>0.123493975903614</v>
      </c>
      <c r="I16" s="15"/>
      <c r="J16" s="15">
        <v>0.14876033057851201</v>
      </c>
      <c r="K16" s="15">
        <v>0.126126126126126</v>
      </c>
      <c r="L16" s="15">
        <v>5.7692307692307702E-2</v>
      </c>
      <c r="M16" s="15">
        <v>9.7345132743362803E-2</v>
      </c>
      <c r="N16" s="15"/>
      <c r="O16" s="15">
        <v>0.135135135135135</v>
      </c>
      <c r="P16" s="15">
        <v>0.14285714285714299</v>
      </c>
      <c r="Q16" s="15">
        <v>0.107142857142857</v>
      </c>
      <c r="R16" s="15">
        <v>6.6666666666666693E-2</v>
      </c>
      <c r="S16" s="15">
        <v>0.105263157894737</v>
      </c>
      <c r="T16" s="15">
        <v>0.15151515151515199</v>
      </c>
      <c r="U16" s="15">
        <v>4.8780487804878099E-2</v>
      </c>
      <c r="V16" s="15">
        <v>0.25</v>
      </c>
      <c r="W16" s="15">
        <v>6.3829787234042507E-2</v>
      </c>
      <c r="X16" s="15">
        <v>9.3023255813953501E-2</v>
      </c>
      <c r="Y16" s="15">
        <v>0.23529411764705899</v>
      </c>
      <c r="Z16" s="15">
        <v>0.2</v>
      </c>
      <c r="AA16" s="15"/>
      <c r="AB16" s="15">
        <v>0.122448979591837</v>
      </c>
      <c r="AC16" s="15">
        <v>0.13934426229508201</v>
      </c>
      <c r="AD16" s="15">
        <v>8.9285714285714302E-2</v>
      </c>
      <c r="AE16" s="15">
        <v>6.25E-2</v>
      </c>
      <c r="AF16" s="15"/>
      <c r="AG16" s="15">
        <v>0.114754098360656</v>
      </c>
      <c r="AH16" s="15">
        <v>0.10784313725490199</v>
      </c>
      <c r="AI16" s="15">
        <v>0.19512195121951201</v>
      </c>
      <c r="AJ16" s="15">
        <v>0</v>
      </c>
      <c r="AK16" s="15"/>
      <c r="AL16" s="15">
        <v>9.5000000000000001E-2</v>
      </c>
      <c r="AM16" s="15">
        <v>0.13725490196078399</v>
      </c>
      <c r="AN16" s="15">
        <v>0.11363636363636399</v>
      </c>
      <c r="AO16" s="15"/>
      <c r="AP16" s="15">
        <v>0.103260869565217</v>
      </c>
      <c r="AQ16" s="15">
        <v>0.125</v>
      </c>
      <c r="AR16" s="15">
        <v>0.10344827586206901</v>
      </c>
      <c r="AS16" s="15">
        <v>0.33333333333333298</v>
      </c>
      <c r="AT16" s="15">
        <v>8.8888888888888906E-2</v>
      </c>
      <c r="AU16" s="15"/>
      <c r="AV16" s="15">
        <v>0.4</v>
      </c>
      <c r="AW16" s="15">
        <v>0.125</v>
      </c>
      <c r="AX16" s="15">
        <v>0.125</v>
      </c>
      <c r="AY16" s="15" t="s">
        <v>132</v>
      </c>
      <c r="AZ16" s="15">
        <v>0.15384615384615399</v>
      </c>
      <c r="BA16" s="15">
        <v>9.8039215686274495E-2</v>
      </c>
      <c r="BB16" s="15">
        <v>0.133333333333333</v>
      </c>
      <c r="BC16" s="15"/>
      <c r="BD16" s="15">
        <v>9.6153846153846201E-2</v>
      </c>
      <c r="BE16" s="15">
        <v>0.230769230769231</v>
      </c>
      <c r="BF16" s="15">
        <v>7.69230769230769E-2</v>
      </c>
      <c r="BG16" s="15">
        <v>0.108108108108108</v>
      </c>
      <c r="BH16" s="15">
        <v>0.19047619047618999</v>
      </c>
      <c r="BI16" s="15">
        <v>0</v>
      </c>
      <c r="BJ16" s="15"/>
      <c r="BK16" s="15">
        <v>0.13725490196078399</v>
      </c>
      <c r="BL16" s="15">
        <v>9.6774193548387094E-2</v>
      </c>
      <c r="BM16" s="15">
        <v>0.19512195121951201</v>
      </c>
      <c r="BN16" s="15">
        <v>9.4736842105263203E-2</v>
      </c>
      <c r="BO16" s="15">
        <v>0.12068965517241401</v>
      </c>
      <c r="BP16" s="15">
        <v>0.125</v>
      </c>
      <c r="BQ16" s="15"/>
      <c r="BR16" s="15">
        <v>0.107011070110701</v>
      </c>
      <c r="BS16" s="15">
        <v>0.13740458015267201</v>
      </c>
      <c r="BT16" s="15"/>
      <c r="BU16" s="15">
        <v>0.11347517730496499</v>
      </c>
      <c r="BV16" s="15">
        <v>0.118773946360153</v>
      </c>
      <c r="BW16" s="15"/>
      <c r="BX16" s="15">
        <v>0.100917431192661</v>
      </c>
      <c r="BY16" s="15">
        <v>0.13888888888888901</v>
      </c>
    </row>
    <row r="17" spans="2:77" ht="29" x14ac:dyDescent="0.35">
      <c r="B17" s="16" t="s">
        <v>180</v>
      </c>
      <c r="C17" s="15">
        <v>0.109452736318408</v>
      </c>
      <c r="D17" s="15">
        <v>0.16571428571428601</v>
      </c>
      <c r="E17" s="15">
        <v>6.6079295154184994E-2</v>
      </c>
      <c r="F17" s="15"/>
      <c r="G17" s="15">
        <v>8.5714285714285701E-2</v>
      </c>
      <c r="H17" s="15">
        <v>0.114457831325301</v>
      </c>
      <c r="I17" s="15"/>
      <c r="J17" s="15">
        <v>8.2644628099173598E-2</v>
      </c>
      <c r="K17" s="15">
        <v>0.19819819819819801</v>
      </c>
      <c r="L17" s="15">
        <v>5.7692307692307702E-2</v>
      </c>
      <c r="M17" s="15">
        <v>7.0796460176991094E-2</v>
      </c>
      <c r="N17" s="15"/>
      <c r="O17" s="15">
        <v>0.108108108108108</v>
      </c>
      <c r="P17" s="15">
        <v>0.126984126984127</v>
      </c>
      <c r="Q17" s="15">
        <v>3.5714285714285698E-2</v>
      </c>
      <c r="R17" s="15">
        <v>0.133333333333333</v>
      </c>
      <c r="S17" s="15">
        <v>5.2631578947368397E-2</v>
      </c>
      <c r="T17" s="15">
        <v>0.15151515151515199</v>
      </c>
      <c r="U17" s="15">
        <v>7.3170731707317097E-2</v>
      </c>
      <c r="V17" s="15">
        <v>0.16666666666666699</v>
      </c>
      <c r="W17" s="15">
        <v>0.14893617021276601</v>
      </c>
      <c r="X17" s="15">
        <v>4.6511627906976702E-2</v>
      </c>
      <c r="Y17" s="15">
        <v>5.8823529411764698E-2</v>
      </c>
      <c r="Z17" s="15">
        <v>0.4</v>
      </c>
      <c r="AA17" s="15"/>
      <c r="AB17" s="15">
        <v>0.136054421768707</v>
      </c>
      <c r="AC17" s="15">
        <v>7.3770491803278701E-2</v>
      </c>
      <c r="AD17" s="15">
        <v>5.3571428571428603E-2</v>
      </c>
      <c r="AE17" s="15">
        <v>0.1875</v>
      </c>
      <c r="AF17" s="15"/>
      <c r="AG17" s="15">
        <v>0.102459016393443</v>
      </c>
      <c r="AH17" s="15">
        <v>0.15686274509803899</v>
      </c>
      <c r="AI17" s="15">
        <v>4.8780487804878099E-2</v>
      </c>
      <c r="AJ17" s="15">
        <v>0</v>
      </c>
      <c r="AK17" s="15"/>
      <c r="AL17" s="15">
        <v>0.09</v>
      </c>
      <c r="AM17" s="15">
        <v>0.14379084967320299</v>
      </c>
      <c r="AN17" s="15">
        <v>6.8181818181818205E-2</v>
      </c>
      <c r="AO17" s="15"/>
      <c r="AP17" s="15">
        <v>8.6956521739130405E-2</v>
      </c>
      <c r="AQ17" s="15">
        <v>0.11363636363636399</v>
      </c>
      <c r="AR17" s="15">
        <v>0.17241379310344801</v>
      </c>
      <c r="AS17" s="15">
        <v>0.16666666666666699</v>
      </c>
      <c r="AT17" s="15">
        <v>8.8888888888888906E-2</v>
      </c>
      <c r="AU17" s="15"/>
      <c r="AV17" s="15">
        <v>0.2</v>
      </c>
      <c r="AW17" s="15">
        <v>0.125</v>
      </c>
      <c r="AX17" s="15">
        <v>0.125</v>
      </c>
      <c r="AY17" s="15" t="s">
        <v>132</v>
      </c>
      <c r="AZ17" s="15">
        <v>0.20512820512820501</v>
      </c>
      <c r="BA17" s="15">
        <v>5.8823529411764698E-2</v>
      </c>
      <c r="BB17" s="15">
        <v>0</v>
      </c>
      <c r="BC17" s="15"/>
      <c r="BD17" s="15">
        <v>0.123076923076923</v>
      </c>
      <c r="BE17" s="15">
        <v>9.6153846153846201E-2</v>
      </c>
      <c r="BF17" s="15">
        <v>0</v>
      </c>
      <c r="BG17" s="15">
        <v>8.1081081081081099E-2</v>
      </c>
      <c r="BH17" s="15">
        <v>0.19047619047618999</v>
      </c>
      <c r="BI17" s="15">
        <v>0</v>
      </c>
      <c r="BJ17" s="15"/>
      <c r="BK17" s="15">
        <v>5.8823529411764698E-2</v>
      </c>
      <c r="BL17" s="15">
        <v>0.112903225806452</v>
      </c>
      <c r="BM17" s="15">
        <v>0.146341463414634</v>
      </c>
      <c r="BN17" s="15">
        <v>0.157894736842105</v>
      </c>
      <c r="BO17" s="15">
        <v>8.6206896551724102E-2</v>
      </c>
      <c r="BP17" s="15">
        <v>3.125E-2</v>
      </c>
      <c r="BQ17" s="15"/>
      <c r="BR17" s="15">
        <v>0.10332103321033199</v>
      </c>
      <c r="BS17" s="15">
        <v>0.122137404580153</v>
      </c>
      <c r="BT17" s="15"/>
      <c r="BU17" s="15">
        <v>9.2198581560283696E-2</v>
      </c>
      <c r="BV17" s="15">
        <v>0.118773946360153</v>
      </c>
      <c r="BW17" s="15"/>
      <c r="BX17" s="15">
        <v>0.100917431192661</v>
      </c>
      <c r="BY17" s="15">
        <v>0.122222222222222</v>
      </c>
    </row>
    <row r="18" spans="2:77" x14ac:dyDescent="0.35">
      <c r="B18" s="16" t="s">
        <v>190</v>
      </c>
      <c r="C18" s="15">
        <v>8.9552238805970102E-2</v>
      </c>
      <c r="D18" s="15">
        <v>9.71428571428571E-2</v>
      </c>
      <c r="E18" s="15">
        <v>8.3700440528634401E-2</v>
      </c>
      <c r="F18" s="15"/>
      <c r="G18" s="15">
        <v>8.5714285714285701E-2</v>
      </c>
      <c r="H18" s="15">
        <v>9.0361445783132502E-2</v>
      </c>
      <c r="I18" s="15"/>
      <c r="J18" s="15">
        <v>8.2644628099173598E-2</v>
      </c>
      <c r="K18" s="15">
        <v>0.117117117117117</v>
      </c>
      <c r="L18" s="15">
        <v>7.69230769230769E-2</v>
      </c>
      <c r="M18" s="15">
        <v>7.9646017699115002E-2</v>
      </c>
      <c r="N18" s="15"/>
      <c r="O18" s="15">
        <v>0.18918918918918901</v>
      </c>
      <c r="P18" s="15">
        <v>3.1746031746031703E-2</v>
      </c>
      <c r="Q18" s="15">
        <v>7.1428571428571397E-2</v>
      </c>
      <c r="R18" s="15">
        <v>4.4444444444444398E-2</v>
      </c>
      <c r="S18" s="15">
        <v>0.21052631578947401</v>
      </c>
      <c r="T18" s="15">
        <v>6.0606060606060601E-2</v>
      </c>
      <c r="U18" s="15">
        <v>4.8780487804878099E-2</v>
      </c>
      <c r="V18" s="15">
        <v>0</v>
      </c>
      <c r="W18" s="15">
        <v>0.170212765957447</v>
      </c>
      <c r="X18" s="15">
        <v>0.116279069767442</v>
      </c>
      <c r="Y18" s="15">
        <v>0.11764705882352899</v>
      </c>
      <c r="Z18" s="15">
        <v>0</v>
      </c>
      <c r="AA18" s="15"/>
      <c r="AB18" s="15">
        <v>8.1632653061224497E-2</v>
      </c>
      <c r="AC18" s="15">
        <v>8.1967213114754106E-2</v>
      </c>
      <c r="AD18" s="15">
        <v>8.9285714285714302E-2</v>
      </c>
      <c r="AE18" s="15">
        <v>8.3333333333333301E-2</v>
      </c>
      <c r="AF18" s="15"/>
      <c r="AG18" s="15">
        <v>8.6065573770491802E-2</v>
      </c>
      <c r="AH18" s="15">
        <v>0.11764705882352899</v>
      </c>
      <c r="AI18" s="15">
        <v>2.4390243902439001E-2</v>
      </c>
      <c r="AJ18" s="15">
        <v>0</v>
      </c>
      <c r="AK18" s="15"/>
      <c r="AL18" s="15">
        <v>0.11</v>
      </c>
      <c r="AM18" s="15">
        <v>6.5359477124182996E-2</v>
      </c>
      <c r="AN18" s="15">
        <v>6.8181818181818205E-2</v>
      </c>
      <c r="AO18" s="15"/>
      <c r="AP18" s="15">
        <v>9.2391304347826095E-2</v>
      </c>
      <c r="AQ18" s="15">
        <v>6.8181818181818205E-2</v>
      </c>
      <c r="AR18" s="15">
        <v>6.8965517241379296E-2</v>
      </c>
      <c r="AS18" s="15">
        <v>0</v>
      </c>
      <c r="AT18" s="15">
        <v>0.133333333333333</v>
      </c>
      <c r="AU18" s="15"/>
      <c r="AV18" s="15">
        <v>0</v>
      </c>
      <c r="AW18" s="15">
        <v>0.125</v>
      </c>
      <c r="AX18" s="15">
        <v>0.125</v>
      </c>
      <c r="AY18" s="15" t="s">
        <v>132</v>
      </c>
      <c r="AZ18" s="15">
        <v>0.15384615384615399</v>
      </c>
      <c r="BA18" s="15">
        <v>9.8039215686274495E-2</v>
      </c>
      <c r="BB18" s="15">
        <v>0.2</v>
      </c>
      <c r="BC18" s="15"/>
      <c r="BD18" s="15">
        <v>5.7692307692307702E-2</v>
      </c>
      <c r="BE18" s="15">
        <v>0.21153846153846201</v>
      </c>
      <c r="BF18" s="15">
        <v>7.69230769230769E-2</v>
      </c>
      <c r="BG18" s="15">
        <v>0.108108108108108</v>
      </c>
      <c r="BH18" s="15">
        <v>0.14285714285714299</v>
      </c>
      <c r="BI18" s="15">
        <v>0.25</v>
      </c>
      <c r="BJ18" s="15"/>
      <c r="BK18" s="15">
        <v>0.13725490196078399</v>
      </c>
      <c r="BL18" s="15">
        <v>8.8709677419354802E-2</v>
      </c>
      <c r="BM18" s="15">
        <v>0</v>
      </c>
      <c r="BN18" s="15">
        <v>0.105263157894737</v>
      </c>
      <c r="BO18" s="15">
        <v>0.12068965517241401</v>
      </c>
      <c r="BP18" s="15">
        <v>3.125E-2</v>
      </c>
      <c r="BQ18" s="15"/>
      <c r="BR18" s="15">
        <v>9.2250922509225106E-2</v>
      </c>
      <c r="BS18" s="15">
        <v>8.3969465648855005E-2</v>
      </c>
      <c r="BT18" s="15"/>
      <c r="BU18" s="15">
        <v>9.9290780141844004E-2</v>
      </c>
      <c r="BV18" s="15">
        <v>8.4291187739463605E-2</v>
      </c>
      <c r="BW18" s="15"/>
      <c r="BX18" s="15">
        <v>0.11009174311926601</v>
      </c>
      <c r="BY18" s="15">
        <v>6.6666666666666693E-2</v>
      </c>
    </row>
    <row r="19" spans="2:77" ht="43.5" x14ac:dyDescent="0.35">
      <c r="B19" s="16" t="s">
        <v>188</v>
      </c>
      <c r="C19" s="15">
        <v>2.7363184079602001E-2</v>
      </c>
      <c r="D19" s="15">
        <v>3.4285714285714301E-2</v>
      </c>
      <c r="E19" s="15">
        <v>2.2026431718061699E-2</v>
      </c>
      <c r="F19" s="15"/>
      <c r="G19" s="15">
        <v>1.4285714285714299E-2</v>
      </c>
      <c r="H19" s="15">
        <v>3.0120481927710802E-2</v>
      </c>
      <c r="I19" s="15"/>
      <c r="J19" s="15">
        <v>2.4793388429752101E-2</v>
      </c>
      <c r="K19" s="15">
        <v>9.0090090090090107E-3</v>
      </c>
      <c r="L19" s="15">
        <v>3.8461538461538498E-2</v>
      </c>
      <c r="M19" s="15">
        <v>3.5398230088495602E-2</v>
      </c>
      <c r="N19" s="15"/>
      <c r="O19" s="15">
        <v>2.7027027027027001E-2</v>
      </c>
      <c r="P19" s="15">
        <v>3.1746031746031703E-2</v>
      </c>
      <c r="Q19" s="15">
        <v>3.5714285714285698E-2</v>
      </c>
      <c r="R19" s="15">
        <v>0</v>
      </c>
      <c r="S19" s="15">
        <v>0</v>
      </c>
      <c r="T19" s="15">
        <v>3.03030303030303E-2</v>
      </c>
      <c r="U19" s="15">
        <v>7.3170731707317097E-2</v>
      </c>
      <c r="V19" s="15">
        <v>0</v>
      </c>
      <c r="W19" s="15">
        <v>4.2553191489361701E-2</v>
      </c>
      <c r="X19" s="15">
        <v>0</v>
      </c>
      <c r="Y19" s="15">
        <v>5.8823529411764698E-2</v>
      </c>
      <c r="Z19" s="15">
        <v>0</v>
      </c>
      <c r="AA19" s="15"/>
      <c r="AB19" s="15">
        <v>3.4013605442176902E-2</v>
      </c>
      <c r="AC19" s="15">
        <v>2.4590163934426201E-2</v>
      </c>
      <c r="AD19" s="15">
        <v>1.7857142857142901E-2</v>
      </c>
      <c r="AE19" s="15">
        <v>4.1666666666666699E-2</v>
      </c>
      <c r="AF19" s="15"/>
      <c r="AG19" s="15">
        <v>3.6885245901639302E-2</v>
      </c>
      <c r="AH19" s="15">
        <v>0</v>
      </c>
      <c r="AI19" s="15">
        <v>2.4390243902439001E-2</v>
      </c>
      <c r="AJ19" s="15">
        <v>0</v>
      </c>
      <c r="AK19" s="15"/>
      <c r="AL19" s="15">
        <v>0.03</v>
      </c>
      <c r="AM19" s="15">
        <v>2.61437908496732E-2</v>
      </c>
      <c r="AN19" s="15">
        <v>0</v>
      </c>
      <c r="AO19" s="15"/>
      <c r="AP19" s="15">
        <v>3.8043478260869602E-2</v>
      </c>
      <c r="AQ19" s="15">
        <v>3.4090909090909102E-2</v>
      </c>
      <c r="AR19" s="15">
        <v>0</v>
      </c>
      <c r="AS19" s="15">
        <v>0</v>
      </c>
      <c r="AT19" s="15">
        <v>0</v>
      </c>
      <c r="AU19" s="15"/>
      <c r="AV19" s="15">
        <v>0</v>
      </c>
      <c r="AW19" s="15">
        <v>0</v>
      </c>
      <c r="AX19" s="15">
        <v>0</v>
      </c>
      <c r="AY19" s="15" t="s">
        <v>132</v>
      </c>
      <c r="AZ19" s="15">
        <v>0</v>
      </c>
      <c r="BA19" s="15">
        <v>7.8431372549019607E-2</v>
      </c>
      <c r="BB19" s="15">
        <v>0</v>
      </c>
      <c r="BC19" s="15"/>
      <c r="BD19" s="15">
        <v>1.5384615384615399E-2</v>
      </c>
      <c r="BE19" s="15">
        <v>7.69230769230769E-2</v>
      </c>
      <c r="BF19" s="15">
        <v>3.8461538461538498E-2</v>
      </c>
      <c r="BG19" s="15">
        <v>5.4054054054054099E-2</v>
      </c>
      <c r="BH19" s="15">
        <v>0</v>
      </c>
      <c r="BI19" s="15">
        <v>0</v>
      </c>
      <c r="BJ19" s="15"/>
      <c r="BK19" s="15">
        <v>1.9607843137254902E-2</v>
      </c>
      <c r="BL19" s="15">
        <v>3.2258064516128997E-2</v>
      </c>
      <c r="BM19" s="15">
        <v>2.4390243902439001E-2</v>
      </c>
      <c r="BN19" s="15">
        <v>2.1052631578947399E-2</v>
      </c>
      <c r="BO19" s="15">
        <v>5.1724137931034503E-2</v>
      </c>
      <c r="BP19" s="15">
        <v>0</v>
      </c>
      <c r="BQ19" s="15"/>
      <c r="BR19" s="15">
        <v>2.9520295202952001E-2</v>
      </c>
      <c r="BS19" s="15">
        <v>2.2900763358778602E-2</v>
      </c>
      <c r="BT19" s="15"/>
      <c r="BU19" s="15">
        <v>4.2553191489361701E-2</v>
      </c>
      <c r="BV19" s="15">
        <v>1.9157088122605401E-2</v>
      </c>
      <c r="BW19" s="15"/>
      <c r="BX19" s="15">
        <v>4.5871559633027498E-2</v>
      </c>
      <c r="BY19" s="15">
        <v>5.5555555555555601E-3</v>
      </c>
    </row>
    <row r="20" spans="2:77" ht="29" x14ac:dyDescent="0.35">
      <c r="B20" s="16" t="s">
        <v>178</v>
      </c>
      <c r="C20" s="15">
        <v>2.7363184079602001E-2</v>
      </c>
      <c r="D20" s="15">
        <v>3.4285714285714301E-2</v>
      </c>
      <c r="E20" s="15">
        <v>2.2026431718061699E-2</v>
      </c>
      <c r="F20" s="15"/>
      <c r="G20" s="15">
        <v>1.4285714285714299E-2</v>
      </c>
      <c r="H20" s="15">
        <v>3.0120481927710802E-2</v>
      </c>
      <c r="I20" s="15"/>
      <c r="J20" s="15">
        <v>4.9586776859504099E-2</v>
      </c>
      <c r="K20" s="15">
        <v>2.7027027027027001E-2</v>
      </c>
      <c r="L20" s="15">
        <v>0</v>
      </c>
      <c r="M20" s="15">
        <v>8.8495575221238902E-3</v>
      </c>
      <c r="N20" s="15"/>
      <c r="O20" s="15">
        <v>5.4054054054054099E-2</v>
      </c>
      <c r="P20" s="15">
        <v>3.1746031746031703E-2</v>
      </c>
      <c r="Q20" s="15">
        <v>0</v>
      </c>
      <c r="R20" s="15">
        <v>0</v>
      </c>
      <c r="S20" s="15">
        <v>5.2631578947368397E-2</v>
      </c>
      <c r="T20" s="15">
        <v>3.03030303030303E-2</v>
      </c>
      <c r="U20" s="15">
        <v>2.4390243902439001E-2</v>
      </c>
      <c r="V20" s="15">
        <v>0</v>
      </c>
      <c r="W20" s="15">
        <v>6.3829787234042507E-2</v>
      </c>
      <c r="X20" s="15">
        <v>2.32558139534884E-2</v>
      </c>
      <c r="Y20" s="15">
        <v>0</v>
      </c>
      <c r="Z20" s="15">
        <v>0</v>
      </c>
      <c r="AA20" s="15"/>
      <c r="AB20" s="15">
        <v>2.04081632653061E-2</v>
      </c>
      <c r="AC20" s="15">
        <v>3.2786885245901599E-2</v>
      </c>
      <c r="AD20" s="15">
        <v>3.5714285714285698E-2</v>
      </c>
      <c r="AE20" s="15">
        <v>0</v>
      </c>
      <c r="AF20" s="15"/>
      <c r="AG20" s="15">
        <v>2.4590163934426201E-2</v>
      </c>
      <c r="AH20" s="15">
        <v>1.9607843137254902E-2</v>
      </c>
      <c r="AI20" s="15">
        <v>2.4390243902439001E-2</v>
      </c>
      <c r="AJ20" s="15">
        <v>0.5</v>
      </c>
      <c r="AK20" s="15"/>
      <c r="AL20" s="15">
        <v>1.4999999999999999E-2</v>
      </c>
      <c r="AM20" s="15">
        <v>3.9215686274509803E-2</v>
      </c>
      <c r="AN20" s="15">
        <v>2.27272727272727E-2</v>
      </c>
      <c r="AO20" s="15"/>
      <c r="AP20" s="15">
        <v>2.1739130434782601E-2</v>
      </c>
      <c r="AQ20" s="15">
        <v>4.5454545454545497E-2</v>
      </c>
      <c r="AR20" s="15">
        <v>0</v>
      </c>
      <c r="AS20" s="15">
        <v>0</v>
      </c>
      <c r="AT20" s="15">
        <v>4.4444444444444398E-2</v>
      </c>
      <c r="AU20" s="15"/>
      <c r="AV20" s="15">
        <v>0</v>
      </c>
      <c r="AW20" s="15">
        <v>0.125</v>
      </c>
      <c r="AX20" s="15">
        <v>0.125</v>
      </c>
      <c r="AY20" s="15" t="s">
        <v>132</v>
      </c>
      <c r="AZ20" s="15">
        <v>2.5641025641025599E-2</v>
      </c>
      <c r="BA20" s="15">
        <v>1.9607843137254902E-2</v>
      </c>
      <c r="BB20" s="15">
        <v>0</v>
      </c>
      <c r="BC20" s="15"/>
      <c r="BD20" s="15">
        <v>2.69230769230769E-2</v>
      </c>
      <c r="BE20" s="15">
        <v>3.8461538461538498E-2</v>
      </c>
      <c r="BF20" s="15">
        <v>0</v>
      </c>
      <c r="BG20" s="15">
        <v>0</v>
      </c>
      <c r="BH20" s="15">
        <v>4.7619047619047603E-2</v>
      </c>
      <c r="BI20" s="15">
        <v>0.25</v>
      </c>
      <c r="BJ20" s="15"/>
      <c r="BK20" s="15">
        <v>1.9607843137254902E-2</v>
      </c>
      <c r="BL20" s="15">
        <v>2.4193548387096801E-2</v>
      </c>
      <c r="BM20" s="15">
        <v>2.4390243902439001E-2</v>
      </c>
      <c r="BN20" s="15">
        <v>3.1578947368421102E-2</v>
      </c>
      <c r="BO20" s="15">
        <v>3.4482758620689703E-2</v>
      </c>
      <c r="BP20" s="15">
        <v>0</v>
      </c>
      <c r="BQ20" s="15"/>
      <c r="BR20" s="15">
        <v>2.2140221402214E-2</v>
      </c>
      <c r="BS20" s="15">
        <v>3.8167938931297697E-2</v>
      </c>
      <c r="BT20" s="15"/>
      <c r="BU20" s="15">
        <v>2.1276595744680899E-2</v>
      </c>
      <c r="BV20" s="15">
        <v>3.0651340996168602E-2</v>
      </c>
      <c r="BW20" s="15"/>
      <c r="BX20" s="15">
        <v>3.2110091743119303E-2</v>
      </c>
      <c r="BY20" s="15">
        <v>2.2222222222222199E-2</v>
      </c>
    </row>
    <row r="21" spans="2:77" x14ac:dyDescent="0.35">
      <c r="B21" s="16" t="s">
        <v>186</v>
      </c>
      <c r="C21" s="15">
        <v>2.48756218905473E-2</v>
      </c>
      <c r="D21" s="15">
        <v>2.2857142857142899E-2</v>
      </c>
      <c r="E21" s="15">
        <v>2.6431718061673999E-2</v>
      </c>
      <c r="F21" s="15"/>
      <c r="G21" s="15">
        <v>2.8571428571428598E-2</v>
      </c>
      <c r="H21" s="15">
        <v>2.40963855421687E-2</v>
      </c>
      <c r="I21" s="15"/>
      <c r="J21" s="15">
        <v>3.3057851239669402E-2</v>
      </c>
      <c r="K21" s="15">
        <v>2.7027027027027001E-2</v>
      </c>
      <c r="L21" s="15">
        <v>1.9230769230769201E-2</v>
      </c>
      <c r="M21" s="15">
        <v>1.7699115044247801E-2</v>
      </c>
      <c r="N21" s="15"/>
      <c r="O21" s="15">
        <v>0</v>
      </c>
      <c r="P21" s="15">
        <v>0</v>
      </c>
      <c r="Q21" s="15">
        <v>3.5714285714285698E-2</v>
      </c>
      <c r="R21" s="15">
        <v>0</v>
      </c>
      <c r="S21" s="15">
        <v>0.105263157894737</v>
      </c>
      <c r="T21" s="15">
        <v>6.0606060606060601E-2</v>
      </c>
      <c r="U21" s="15">
        <v>4.8780487804878099E-2</v>
      </c>
      <c r="V21" s="15">
        <v>0</v>
      </c>
      <c r="W21" s="15">
        <v>4.2553191489361701E-2</v>
      </c>
      <c r="X21" s="15">
        <v>0</v>
      </c>
      <c r="Y21" s="15">
        <v>5.8823529411764698E-2</v>
      </c>
      <c r="Z21" s="15">
        <v>0</v>
      </c>
      <c r="AA21" s="15"/>
      <c r="AB21" s="15">
        <v>6.8027210884353704E-3</v>
      </c>
      <c r="AC21" s="15">
        <v>3.2786885245901599E-2</v>
      </c>
      <c r="AD21" s="15">
        <v>1.7857142857142901E-2</v>
      </c>
      <c r="AE21" s="15">
        <v>6.25E-2</v>
      </c>
      <c r="AF21" s="15"/>
      <c r="AG21" s="15">
        <v>2.0491803278688499E-2</v>
      </c>
      <c r="AH21" s="15">
        <v>3.9215686274509803E-2</v>
      </c>
      <c r="AI21" s="15">
        <v>2.4390243902439001E-2</v>
      </c>
      <c r="AJ21" s="15">
        <v>0</v>
      </c>
      <c r="AK21" s="15"/>
      <c r="AL21" s="15">
        <v>0.03</v>
      </c>
      <c r="AM21" s="15">
        <v>1.9607843137254902E-2</v>
      </c>
      <c r="AN21" s="15">
        <v>0</v>
      </c>
      <c r="AO21" s="15"/>
      <c r="AP21" s="15">
        <v>3.2608695652173898E-2</v>
      </c>
      <c r="AQ21" s="15">
        <v>2.27272727272727E-2</v>
      </c>
      <c r="AR21" s="15">
        <v>0</v>
      </c>
      <c r="AS21" s="15">
        <v>0</v>
      </c>
      <c r="AT21" s="15">
        <v>2.2222222222222199E-2</v>
      </c>
      <c r="AU21" s="15"/>
      <c r="AV21" s="15">
        <v>0</v>
      </c>
      <c r="AW21" s="15">
        <v>0</v>
      </c>
      <c r="AX21" s="15">
        <v>0</v>
      </c>
      <c r="AY21" s="15" t="s">
        <v>132</v>
      </c>
      <c r="AZ21" s="15">
        <v>7.69230769230769E-2</v>
      </c>
      <c r="BA21" s="15">
        <v>1.9607843137254902E-2</v>
      </c>
      <c r="BB21" s="15">
        <v>0</v>
      </c>
      <c r="BC21" s="15"/>
      <c r="BD21" s="15">
        <v>2.3076923076923099E-2</v>
      </c>
      <c r="BE21" s="15">
        <v>7.69230769230769E-2</v>
      </c>
      <c r="BF21" s="15">
        <v>0</v>
      </c>
      <c r="BG21" s="15">
        <v>0</v>
      </c>
      <c r="BH21" s="15">
        <v>0</v>
      </c>
      <c r="BI21" s="15">
        <v>0</v>
      </c>
      <c r="BJ21" s="15"/>
      <c r="BK21" s="15">
        <v>1.9607843137254902E-2</v>
      </c>
      <c r="BL21" s="15">
        <v>1.6129032258064498E-2</v>
      </c>
      <c r="BM21" s="15">
        <v>2.4390243902439001E-2</v>
      </c>
      <c r="BN21" s="15">
        <v>3.1578947368421102E-2</v>
      </c>
      <c r="BO21" s="15">
        <v>3.4482758620689703E-2</v>
      </c>
      <c r="BP21" s="15">
        <v>3.125E-2</v>
      </c>
      <c r="BQ21" s="15"/>
      <c r="BR21" s="15">
        <v>2.9520295202952001E-2</v>
      </c>
      <c r="BS21" s="15">
        <v>1.5267175572519101E-2</v>
      </c>
      <c r="BT21" s="15"/>
      <c r="BU21" s="15">
        <v>4.2553191489361701E-2</v>
      </c>
      <c r="BV21" s="15">
        <v>1.5325670498084301E-2</v>
      </c>
      <c r="BW21" s="15"/>
      <c r="BX21" s="15">
        <v>4.1284403669724801E-2</v>
      </c>
      <c r="BY21" s="15">
        <v>5.5555555555555601E-3</v>
      </c>
    </row>
    <row r="22" spans="2:77" x14ac:dyDescent="0.35">
      <c r="B22" s="16" t="s">
        <v>193</v>
      </c>
      <c r="C22" s="15">
        <v>7.2139303482587097E-2</v>
      </c>
      <c r="D22" s="15">
        <v>0.08</v>
      </c>
      <c r="E22" s="15">
        <v>6.6079295154184994E-2</v>
      </c>
      <c r="F22" s="15"/>
      <c r="G22" s="15">
        <v>4.2857142857142899E-2</v>
      </c>
      <c r="H22" s="15">
        <v>7.8313253012048195E-2</v>
      </c>
      <c r="I22" s="15"/>
      <c r="J22" s="15">
        <v>9.9173553719008295E-2</v>
      </c>
      <c r="K22" s="15">
        <v>8.1081081081081099E-2</v>
      </c>
      <c r="L22" s="15">
        <v>1.9230769230769201E-2</v>
      </c>
      <c r="M22" s="15">
        <v>6.1946902654867297E-2</v>
      </c>
      <c r="N22" s="15"/>
      <c r="O22" s="15">
        <v>8.1081081081081099E-2</v>
      </c>
      <c r="P22" s="15">
        <v>1.58730158730159E-2</v>
      </c>
      <c r="Q22" s="15">
        <v>0.107142857142857</v>
      </c>
      <c r="R22" s="15">
        <v>8.8888888888888906E-2</v>
      </c>
      <c r="S22" s="15">
        <v>0.105263157894737</v>
      </c>
      <c r="T22" s="15">
        <v>6.0606060606060601E-2</v>
      </c>
      <c r="U22" s="15">
        <v>9.7560975609756101E-2</v>
      </c>
      <c r="V22" s="15">
        <v>8.3333333333333301E-2</v>
      </c>
      <c r="W22" s="15">
        <v>8.5106382978723402E-2</v>
      </c>
      <c r="X22" s="15">
        <v>6.9767441860465101E-2</v>
      </c>
      <c r="Y22" s="15">
        <v>5.8823529411764698E-2</v>
      </c>
      <c r="Z22" s="15">
        <v>0</v>
      </c>
      <c r="AA22" s="15"/>
      <c r="AB22" s="15">
        <v>6.8027210884353706E-2</v>
      </c>
      <c r="AC22" s="15">
        <v>7.3770491803278701E-2</v>
      </c>
      <c r="AD22" s="15">
        <v>0.107142857142857</v>
      </c>
      <c r="AE22" s="15">
        <v>4.1666666666666699E-2</v>
      </c>
      <c r="AF22" s="15"/>
      <c r="AG22" s="15">
        <v>6.14754098360656E-2</v>
      </c>
      <c r="AH22" s="15">
        <v>8.8235294117647106E-2</v>
      </c>
      <c r="AI22" s="15">
        <v>9.7560975609756101E-2</v>
      </c>
      <c r="AJ22" s="15">
        <v>0</v>
      </c>
      <c r="AK22" s="15"/>
      <c r="AL22" s="15">
        <v>7.4999999999999997E-2</v>
      </c>
      <c r="AM22" s="15">
        <v>7.1895424836601302E-2</v>
      </c>
      <c r="AN22" s="15">
        <v>4.5454545454545497E-2</v>
      </c>
      <c r="AO22" s="15"/>
      <c r="AP22" s="15">
        <v>7.6086956521739094E-2</v>
      </c>
      <c r="AQ22" s="15">
        <v>7.9545454545454503E-2</v>
      </c>
      <c r="AR22" s="15">
        <v>0.10344827586206901</v>
      </c>
      <c r="AS22" s="15">
        <v>0</v>
      </c>
      <c r="AT22" s="15">
        <v>8.8888888888888906E-2</v>
      </c>
      <c r="AU22" s="15"/>
      <c r="AV22" s="15">
        <v>0.2</v>
      </c>
      <c r="AW22" s="15">
        <v>0</v>
      </c>
      <c r="AX22" s="15">
        <v>0</v>
      </c>
      <c r="AY22" s="15" t="s">
        <v>132</v>
      </c>
      <c r="AZ22" s="15">
        <v>2.5641025641025599E-2</v>
      </c>
      <c r="BA22" s="15">
        <v>9.8039215686274495E-2</v>
      </c>
      <c r="BB22" s="15">
        <v>0</v>
      </c>
      <c r="BC22" s="15"/>
      <c r="BD22" s="15">
        <v>8.0769230769230801E-2</v>
      </c>
      <c r="BE22" s="15">
        <v>7.69230769230769E-2</v>
      </c>
      <c r="BF22" s="15">
        <v>0</v>
      </c>
      <c r="BG22" s="15">
        <v>8.1081081081081099E-2</v>
      </c>
      <c r="BH22" s="15">
        <v>0</v>
      </c>
      <c r="BI22" s="15">
        <v>0.25</v>
      </c>
      <c r="BJ22" s="15"/>
      <c r="BK22" s="15">
        <v>5.8823529411764698E-2</v>
      </c>
      <c r="BL22" s="15">
        <v>4.8387096774193498E-2</v>
      </c>
      <c r="BM22" s="15">
        <v>2.4390243902439001E-2</v>
      </c>
      <c r="BN22" s="15">
        <v>0.12631578947368399</v>
      </c>
      <c r="BO22" s="15">
        <v>0.10344827586206901</v>
      </c>
      <c r="BP22" s="15">
        <v>3.125E-2</v>
      </c>
      <c r="BQ22" s="15"/>
      <c r="BR22" s="15">
        <v>7.7490774907749096E-2</v>
      </c>
      <c r="BS22" s="15">
        <v>6.1068702290076299E-2</v>
      </c>
      <c r="BT22" s="15"/>
      <c r="BU22" s="15">
        <v>4.9645390070922002E-2</v>
      </c>
      <c r="BV22" s="15">
        <v>8.4291187739463605E-2</v>
      </c>
      <c r="BW22" s="15"/>
      <c r="BX22" s="15">
        <v>8.2568807339449504E-2</v>
      </c>
      <c r="BY22" s="15">
        <v>6.1111111111111102E-2</v>
      </c>
    </row>
    <row r="23" spans="2:77" x14ac:dyDescent="0.35">
      <c r="B23" s="16" t="s">
        <v>134</v>
      </c>
      <c r="C23" s="17">
        <v>4.9751243781094502E-2</v>
      </c>
      <c r="D23" s="17">
        <v>1.7142857142857099E-2</v>
      </c>
      <c r="E23" s="17">
        <v>7.4889867841409705E-2</v>
      </c>
      <c r="F23" s="17"/>
      <c r="G23" s="17">
        <v>0.128571428571429</v>
      </c>
      <c r="H23" s="17">
        <v>3.3132530120481903E-2</v>
      </c>
      <c r="I23" s="17"/>
      <c r="J23" s="17">
        <v>2.4793388429752101E-2</v>
      </c>
      <c r="K23" s="17">
        <v>6.3063063063063099E-2</v>
      </c>
      <c r="L23" s="17">
        <v>5.7692307692307702E-2</v>
      </c>
      <c r="M23" s="17">
        <v>6.1946902654867297E-2</v>
      </c>
      <c r="N23" s="17"/>
      <c r="O23" s="17">
        <v>2.7027027027027001E-2</v>
      </c>
      <c r="P23" s="17">
        <v>4.7619047619047603E-2</v>
      </c>
      <c r="Q23" s="17">
        <v>3.5714285714285698E-2</v>
      </c>
      <c r="R23" s="17">
        <v>4.4444444444444398E-2</v>
      </c>
      <c r="S23" s="17">
        <v>5.2631578947368397E-2</v>
      </c>
      <c r="T23" s="17">
        <v>0.12121212121212099</v>
      </c>
      <c r="U23" s="17">
        <v>4.8780487804878099E-2</v>
      </c>
      <c r="V23" s="17">
        <v>8.3333333333333301E-2</v>
      </c>
      <c r="W23" s="17">
        <v>0</v>
      </c>
      <c r="X23" s="17">
        <v>4.6511627906976702E-2</v>
      </c>
      <c r="Y23" s="17">
        <v>0.11764705882352899</v>
      </c>
      <c r="Z23" s="17">
        <v>0</v>
      </c>
      <c r="AA23" s="17"/>
      <c r="AB23" s="17">
        <v>5.4421768707482998E-2</v>
      </c>
      <c r="AC23" s="17">
        <v>4.91803278688525E-2</v>
      </c>
      <c r="AD23" s="17">
        <v>1.7857142857142901E-2</v>
      </c>
      <c r="AE23" s="17">
        <v>0</v>
      </c>
      <c r="AF23" s="17"/>
      <c r="AG23" s="17">
        <v>5.7377049180327898E-2</v>
      </c>
      <c r="AH23" s="17">
        <v>3.9215686274509803E-2</v>
      </c>
      <c r="AI23" s="17">
        <v>2.4390243902439001E-2</v>
      </c>
      <c r="AJ23" s="17">
        <v>0</v>
      </c>
      <c r="AK23" s="17"/>
      <c r="AL23" s="17">
        <v>5.5E-2</v>
      </c>
      <c r="AM23" s="17">
        <v>4.5751633986928102E-2</v>
      </c>
      <c r="AN23" s="17">
        <v>4.5454545454545497E-2</v>
      </c>
      <c r="AO23" s="17"/>
      <c r="AP23" s="17">
        <v>3.8043478260869602E-2</v>
      </c>
      <c r="AQ23" s="17">
        <v>6.8181818181818205E-2</v>
      </c>
      <c r="AR23" s="17">
        <v>3.4482758620689703E-2</v>
      </c>
      <c r="AS23" s="17">
        <v>0</v>
      </c>
      <c r="AT23" s="17">
        <v>0</v>
      </c>
      <c r="AU23" s="17"/>
      <c r="AV23" s="17">
        <v>0</v>
      </c>
      <c r="AW23" s="17">
        <v>0.125</v>
      </c>
      <c r="AX23" s="17">
        <v>0.125</v>
      </c>
      <c r="AY23" s="17" t="s">
        <v>132</v>
      </c>
      <c r="AZ23" s="17">
        <v>0</v>
      </c>
      <c r="BA23" s="17">
        <v>7.8431372549019607E-2</v>
      </c>
      <c r="BB23" s="17">
        <v>0</v>
      </c>
      <c r="BC23" s="17"/>
      <c r="BD23" s="17">
        <v>5.3846153846153801E-2</v>
      </c>
      <c r="BE23" s="17">
        <v>3.8461538461538498E-2</v>
      </c>
      <c r="BF23" s="17">
        <v>3.8461538461538498E-2</v>
      </c>
      <c r="BG23" s="17">
        <v>5.4054054054054099E-2</v>
      </c>
      <c r="BH23" s="17">
        <v>4.7619047619047603E-2</v>
      </c>
      <c r="BI23" s="17">
        <v>0</v>
      </c>
      <c r="BJ23" s="17"/>
      <c r="BK23" s="17">
        <v>1.9607843137254902E-2</v>
      </c>
      <c r="BL23" s="17">
        <v>7.25806451612903E-2</v>
      </c>
      <c r="BM23" s="17">
        <v>9.7560975609756101E-2</v>
      </c>
      <c r="BN23" s="17">
        <v>1.05263157894737E-2</v>
      </c>
      <c r="BO23" s="17">
        <v>5.1724137931034503E-2</v>
      </c>
      <c r="BP23" s="17">
        <v>6.25E-2</v>
      </c>
      <c r="BQ23" s="17"/>
      <c r="BR23" s="17">
        <v>4.7970479704797099E-2</v>
      </c>
      <c r="BS23" s="17">
        <v>5.34351145038168E-2</v>
      </c>
      <c r="BT23" s="17"/>
      <c r="BU23" s="17">
        <v>4.2553191489361701E-2</v>
      </c>
      <c r="BV23" s="17">
        <v>5.3639846743295E-2</v>
      </c>
      <c r="BW23" s="17"/>
      <c r="BX23" s="17">
        <v>4.1284403669724801E-2</v>
      </c>
      <c r="BY23" s="17">
        <v>0.05</v>
      </c>
    </row>
    <row r="24" spans="2:77" x14ac:dyDescent="0.35">
      <c r="B24" t="s">
        <v>393</v>
      </c>
    </row>
    <row r="25" spans="2:77" x14ac:dyDescent="0.35">
      <c r="B25" t="s">
        <v>99</v>
      </c>
    </row>
    <row r="26" spans="2:77" x14ac:dyDescent="0.35">
      <c r="B26" t="s">
        <v>100</v>
      </c>
    </row>
    <row r="28" spans="2:77" x14ac:dyDescent="0.35">
      <c r="B2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Y15"/>
  <sheetViews>
    <sheetView showGridLines="0" topLeftCell="A10"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196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129</v>
      </c>
      <c r="C8" s="15">
        <v>0.109452736318408</v>
      </c>
      <c r="D8" s="15">
        <v>0.10285714285714299</v>
      </c>
      <c r="E8" s="15">
        <v>0.114537444933921</v>
      </c>
      <c r="F8" s="15"/>
      <c r="G8" s="15">
        <v>0.24285714285714299</v>
      </c>
      <c r="H8" s="15">
        <v>8.1325301204819303E-2</v>
      </c>
      <c r="I8" s="15"/>
      <c r="J8" s="15">
        <v>9.9173553719008295E-2</v>
      </c>
      <c r="K8" s="15">
        <v>8.1081081081081099E-2</v>
      </c>
      <c r="L8" s="15">
        <v>3.8461538461538498E-2</v>
      </c>
      <c r="M8" s="15">
        <v>0.185840707964602</v>
      </c>
      <c r="N8" s="15"/>
      <c r="O8" s="15">
        <v>0.29729729729729698</v>
      </c>
      <c r="P8" s="15">
        <v>9.5238095238095205E-2</v>
      </c>
      <c r="Q8" s="15">
        <v>7.1428571428571397E-2</v>
      </c>
      <c r="R8" s="15">
        <v>6.6666666666666693E-2</v>
      </c>
      <c r="S8" s="15">
        <v>5.2631578947368397E-2</v>
      </c>
      <c r="T8" s="15">
        <v>6.0606060606060601E-2</v>
      </c>
      <c r="U8" s="15">
        <v>0.146341463414634</v>
      </c>
      <c r="V8" s="15">
        <v>0.16666666666666699</v>
      </c>
      <c r="W8" s="15">
        <v>0.10638297872340401</v>
      </c>
      <c r="X8" s="15">
        <v>4.6511627906976702E-2</v>
      </c>
      <c r="Y8" s="15">
        <v>0.11764705882352899</v>
      </c>
      <c r="Z8" s="15">
        <v>0</v>
      </c>
      <c r="AA8" s="15"/>
      <c r="AB8" s="15">
        <v>0.136054421768707</v>
      </c>
      <c r="AC8" s="15">
        <v>0.13114754098360701</v>
      </c>
      <c r="AD8" s="15">
        <v>5.3571428571428603E-2</v>
      </c>
      <c r="AE8" s="15">
        <v>6.25E-2</v>
      </c>
      <c r="AF8" s="15"/>
      <c r="AG8" s="15">
        <v>9.4262295081967207E-2</v>
      </c>
      <c r="AH8" s="15">
        <v>0.11764705882352899</v>
      </c>
      <c r="AI8" s="15">
        <v>0.12195121951219499</v>
      </c>
      <c r="AJ8" s="15">
        <v>0.5</v>
      </c>
      <c r="AK8" s="15"/>
      <c r="AL8" s="15">
        <v>0.1</v>
      </c>
      <c r="AM8" s="15">
        <v>0.12418300653594801</v>
      </c>
      <c r="AN8" s="15">
        <v>0.11363636363636399</v>
      </c>
      <c r="AO8" s="15"/>
      <c r="AP8" s="15">
        <v>8.6956521739130405E-2</v>
      </c>
      <c r="AQ8" s="15">
        <v>0.18181818181818199</v>
      </c>
      <c r="AR8" s="15">
        <v>3.4482758620689703E-2</v>
      </c>
      <c r="AS8" s="15">
        <v>0.16666666666666699</v>
      </c>
      <c r="AT8" s="15">
        <v>0.17777777777777801</v>
      </c>
      <c r="AU8" s="15"/>
      <c r="AV8" s="15">
        <v>0</v>
      </c>
      <c r="AW8" s="15">
        <v>0</v>
      </c>
      <c r="AX8" s="15">
        <v>0</v>
      </c>
      <c r="AY8" s="15" t="s">
        <v>132</v>
      </c>
      <c r="AZ8" s="15">
        <v>0.20512820512820501</v>
      </c>
      <c r="BA8" s="15">
        <v>0.17647058823529399</v>
      </c>
      <c r="BB8" s="15">
        <v>0.2</v>
      </c>
      <c r="BC8" s="15"/>
      <c r="BD8" s="15">
        <v>0.05</v>
      </c>
      <c r="BE8" s="15">
        <v>0.230769230769231</v>
      </c>
      <c r="BF8" s="15">
        <v>0.19230769230769201</v>
      </c>
      <c r="BG8" s="15">
        <v>0.162162162162162</v>
      </c>
      <c r="BH8" s="15">
        <v>0.238095238095238</v>
      </c>
      <c r="BI8" s="15">
        <v>0.5</v>
      </c>
      <c r="BJ8" s="15"/>
      <c r="BK8" s="15">
        <v>0.27450980392156898</v>
      </c>
      <c r="BL8" s="15">
        <v>0.112903225806452</v>
      </c>
      <c r="BM8" s="15">
        <v>4.8780487804878099E-2</v>
      </c>
      <c r="BN8" s="15">
        <v>5.2631578947368397E-2</v>
      </c>
      <c r="BO8" s="15">
        <v>0.10344827586206901</v>
      </c>
      <c r="BP8" s="15">
        <v>9.375E-2</v>
      </c>
      <c r="BQ8" s="15"/>
      <c r="BR8" s="15">
        <v>0.121771217712177</v>
      </c>
      <c r="BS8" s="15">
        <v>8.3969465648855005E-2</v>
      </c>
      <c r="BT8" s="15"/>
      <c r="BU8" s="15">
        <v>0.134751773049645</v>
      </c>
      <c r="BV8" s="15">
        <v>9.5785440613026795E-2</v>
      </c>
      <c r="BW8" s="15"/>
      <c r="BX8" s="15">
        <v>0.123853211009174</v>
      </c>
      <c r="BY8" s="15">
        <v>9.44444444444444E-2</v>
      </c>
    </row>
    <row r="9" spans="2:77" x14ac:dyDescent="0.35">
      <c r="B9" s="16" t="s">
        <v>130</v>
      </c>
      <c r="C9" s="15">
        <v>0.63184079601990095</v>
      </c>
      <c r="D9" s="15">
        <v>0.68571428571428605</v>
      </c>
      <c r="E9" s="15">
        <v>0.59030837004405301</v>
      </c>
      <c r="F9" s="15"/>
      <c r="G9" s="15">
        <v>0.32857142857142901</v>
      </c>
      <c r="H9" s="15">
        <v>0.69578313253012003</v>
      </c>
      <c r="I9" s="15"/>
      <c r="J9" s="15">
        <v>0.64462809917355401</v>
      </c>
      <c r="K9" s="15">
        <v>0.69369369369369405</v>
      </c>
      <c r="L9" s="15">
        <v>0.67307692307692302</v>
      </c>
      <c r="M9" s="15">
        <v>0.52212389380530999</v>
      </c>
      <c r="N9" s="15"/>
      <c r="O9" s="15">
        <v>0.48648648648648701</v>
      </c>
      <c r="P9" s="15">
        <v>0.66666666666666696</v>
      </c>
      <c r="Q9" s="15">
        <v>0.67857142857142905</v>
      </c>
      <c r="R9" s="15">
        <v>0.71111111111111103</v>
      </c>
      <c r="S9" s="15">
        <v>0.57894736842105299</v>
      </c>
      <c r="T9" s="15">
        <v>0.72727272727272696</v>
      </c>
      <c r="U9" s="15">
        <v>0.56097560975609795</v>
      </c>
      <c r="V9" s="15">
        <v>0.58333333333333304</v>
      </c>
      <c r="W9" s="15">
        <v>0.680851063829787</v>
      </c>
      <c r="X9" s="15">
        <v>0.581395348837209</v>
      </c>
      <c r="Y9" s="15">
        <v>0.52941176470588203</v>
      </c>
      <c r="Z9" s="15">
        <v>1</v>
      </c>
      <c r="AA9" s="15"/>
      <c r="AB9" s="15">
        <v>0.59183673469387799</v>
      </c>
      <c r="AC9" s="15">
        <v>0.60655737704918</v>
      </c>
      <c r="AD9" s="15">
        <v>0.69642857142857095</v>
      </c>
      <c r="AE9" s="15">
        <v>0.77083333333333304</v>
      </c>
      <c r="AF9" s="15"/>
      <c r="AG9" s="15">
        <v>0.63114754098360704</v>
      </c>
      <c r="AH9" s="15">
        <v>0.64705882352941202</v>
      </c>
      <c r="AI9" s="15">
        <v>0.63414634146341498</v>
      </c>
      <c r="AJ9" s="15">
        <v>0.5</v>
      </c>
      <c r="AK9" s="15"/>
      <c r="AL9" s="15">
        <v>0.66500000000000004</v>
      </c>
      <c r="AM9" s="15">
        <v>0.60130718954248397</v>
      </c>
      <c r="AN9" s="15">
        <v>0.59090909090909105</v>
      </c>
      <c r="AO9" s="15"/>
      <c r="AP9" s="15">
        <v>0.71195652173913004</v>
      </c>
      <c r="AQ9" s="15">
        <v>0.48863636363636398</v>
      </c>
      <c r="AR9" s="15">
        <v>0.68965517241379304</v>
      </c>
      <c r="AS9" s="15">
        <v>0.33333333333333298</v>
      </c>
      <c r="AT9" s="15">
        <v>0.6</v>
      </c>
      <c r="AU9" s="15"/>
      <c r="AV9" s="15">
        <v>0.6</v>
      </c>
      <c r="AW9" s="15">
        <v>0.875</v>
      </c>
      <c r="AX9" s="15">
        <v>0.875</v>
      </c>
      <c r="AY9" s="15" t="s">
        <v>132</v>
      </c>
      <c r="AZ9" s="15">
        <v>0.512820512820513</v>
      </c>
      <c r="BA9" s="15">
        <v>0.56862745098039202</v>
      </c>
      <c r="BB9" s="15">
        <v>0.2</v>
      </c>
      <c r="BC9" s="15"/>
      <c r="BD9" s="15">
        <v>0.71923076923076901</v>
      </c>
      <c r="BE9" s="15">
        <v>0.46153846153846201</v>
      </c>
      <c r="BF9" s="15">
        <v>0.61538461538461497</v>
      </c>
      <c r="BG9" s="15">
        <v>0.51351351351351304</v>
      </c>
      <c r="BH9" s="15">
        <v>0.28571428571428598</v>
      </c>
      <c r="BI9" s="15">
        <v>0.25</v>
      </c>
      <c r="BJ9" s="15"/>
      <c r="BK9" s="15">
        <v>0.45098039215686297</v>
      </c>
      <c r="BL9" s="15">
        <v>0.63709677419354804</v>
      </c>
      <c r="BM9" s="15">
        <v>0.60975609756097604</v>
      </c>
      <c r="BN9" s="15">
        <v>0.70526315789473704</v>
      </c>
      <c r="BO9" s="15">
        <v>0.65517241379310298</v>
      </c>
      <c r="BP9" s="15">
        <v>0.6875</v>
      </c>
      <c r="BQ9" s="15"/>
      <c r="BR9" s="15">
        <v>0.64206642066420705</v>
      </c>
      <c r="BS9" s="15">
        <v>0.61068702290076304</v>
      </c>
      <c r="BT9" s="15"/>
      <c r="BU9" s="15">
        <v>0.66666666666666696</v>
      </c>
      <c r="BV9" s="15">
        <v>0.61302681992337205</v>
      </c>
      <c r="BW9" s="15"/>
      <c r="BX9" s="15">
        <v>0.605504587155963</v>
      </c>
      <c r="BY9" s="15">
        <v>0.66666666666666696</v>
      </c>
    </row>
    <row r="10" spans="2:77" x14ac:dyDescent="0.35">
      <c r="B10" s="16" t="s">
        <v>134</v>
      </c>
      <c r="C10" s="17">
        <v>0.25870646766169197</v>
      </c>
      <c r="D10" s="17">
        <v>0.21142857142857099</v>
      </c>
      <c r="E10" s="17">
        <v>0.29515418502202601</v>
      </c>
      <c r="F10" s="17"/>
      <c r="G10" s="17">
        <v>0.42857142857142899</v>
      </c>
      <c r="H10" s="17">
        <v>0.22289156626505999</v>
      </c>
      <c r="I10" s="17"/>
      <c r="J10" s="17">
        <v>0.256198347107438</v>
      </c>
      <c r="K10" s="17">
        <v>0.22522522522522501</v>
      </c>
      <c r="L10" s="17">
        <v>0.28846153846153799</v>
      </c>
      <c r="M10" s="17">
        <v>0.29203539823008901</v>
      </c>
      <c r="N10" s="17"/>
      <c r="O10" s="17">
        <v>0.21621621621621601</v>
      </c>
      <c r="P10" s="17">
        <v>0.238095238095238</v>
      </c>
      <c r="Q10" s="17">
        <v>0.25</v>
      </c>
      <c r="R10" s="17">
        <v>0.22222222222222199</v>
      </c>
      <c r="S10" s="17">
        <v>0.36842105263157898</v>
      </c>
      <c r="T10" s="17">
        <v>0.21212121212121199</v>
      </c>
      <c r="U10" s="17">
        <v>0.292682926829268</v>
      </c>
      <c r="V10" s="17">
        <v>0.25</v>
      </c>
      <c r="W10" s="17">
        <v>0.21276595744680901</v>
      </c>
      <c r="X10" s="17">
        <v>0.372093023255814</v>
      </c>
      <c r="Y10" s="17">
        <v>0.35294117647058798</v>
      </c>
      <c r="Z10" s="17">
        <v>0</v>
      </c>
      <c r="AA10" s="17"/>
      <c r="AB10" s="17">
        <v>0.27210884353741499</v>
      </c>
      <c r="AC10" s="17">
        <v>0.26229508196721302</v>
      </c>
      <c r="AD10" s="17">
        <v>0.25</v>
      </c>
      <c r="AE10" s="17">
        <v>0.16666666666666699</v>
      </c>
      <c r="AF10" s="17"/>
      <c r="AG10" s="17">
        <v>0.27459016393442598</v>
      </c>
      <c r="AH10" s="17">
        <v>0.23529411764705899</v>
      </c>
      <c r="AI10" s="17">
        <v>0.24390243902438999</v>
      </c>
      <c r="AJ10" s="17">
        <v>0</v>
      </c>
      <c r="AK10" s="17"/>
      <c r="AL10" s="17">
        <v>0.23499999999999999</v>
      </c>
      <c r="AM10" s="17">
        <v>0.27450980392156898</v>
      </c>
      <c r="AN10" s="17">
        <v>0.29545454545454503</v>
      </c>
      <c r="AO10" s="17"/>
      <c r="AP10" s="17">
        <v>0.201086956521739</v>
      </c>
      <c r="AQ10" s="17">
        <v>0.32954545454545497</v>
      </c>
      <c r="AR10" s="17">
        <v>0.27586206896551702</v>
      </c>
      <c r="AS10" s="17">
        <v>0.5</v>
      </c>
      <c r="AT10" s="17">
        <v>0.22222222222222199</v>
      </c>
      <c r="AU10" s="17"/>
      <c r="AV10" s="17">
        <v>0.4</v>
      </c>
      <c r="AW10" s="17">
        <v>0.125</v>
      </c>
      <c r="AX10" s="17">
        <v>0.125</v>
      </c>
      <c r="AY10" s="17" t="s">
        <v>132</v>
      </c>
      <c r="AZ10" s="17">
        <v>0.28205128205128199</v>
      </c>
      <c r="BA10" s="17">
        <v>0.25490196078431399</v>
      </c>
      <c r="BB10" s="17">
        <v>0.6</v>
      </c>
      <c r="BC10" s="17"/>
      <c r="BD10" s="17">
        <v>0.230769230769231</v>
      </c>
      <c r="BE10" s="17">
        <v>0.30769230769230799</v>
      </c>
      <c r="BF10" s="17">
        <v>0.19230769230769201</v>
      </c>
      <c r="BG10" s="17">
        <v>0.32432432432432401</v>
      </c>
      <c r="BH10" s="17">
        <v>0.476190476190476</v>
      </c>
      <c r="BI10" s="17">
        <v>0.25</v>
      </c>
      <c r="BJ10" s="17"/>
      <c r="BK10" s="17">
        <v>0.27450980392156898</v>
      </c>
      <c r="BL10" s="17">
        <v>0.25</v>
      </c>
      <c r="BM10" s="17">
        <v>0.34146341463414598</v>
      </c>
      <c r="BN10" s="17">
        <v>0.24210526315789499</v>
      </c>
      <c r="BO10" s="17">
        <v>0.24137931034482801</v>
      </c>
      <c r="BP10" s="17">
        <v>0.21875</v>
      </c>
      <c r="BQ10" s="17"/>
      <c r="BR10" s="17">
        <v>0.23616236162361601</v>
      </c>
      <c r="BS10" s="17">
        <v>0.30534351145038202</v>
      </c>
      <c r="BT10" s="17"/>
      <c r="BU10" s="17">
        <v>0.19858156028368801</v>
      </c>
      <c r="BV10" s="17">
        <v>0.29118773946360199</v>
      </c>
      <c r="BW10" s="17"/>
      <c r="BX10" s="17">
        <v>0.27064220183486198</v>
      </c>
      <c r="BY10" s="17">
        <v>0.23888888888888901</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Y17"/>
  <sheetViews>
    <sheetView showGridLines="0" topLeftCell="A8" workbookViewId="0">
      <pane xSplit="2" topLeftCell="C1" activePane="topRight" state="frozen"/>
      <selection pane="topRight" activeCell="B13" sqref="B13"/>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44</v>
      </c>
      <c r="D7" s="10">
        <v>18</v>
      </c>
      <c r="E7" s="10">
        <v>26</v>
      </c>
      <c r="F7" s="10"/>
      <c r="G7" s="10">
        <v>17</v>
      </c>
      <c r="H7" s="10">
        <v>27</v>
      </c>
      <c r="I7" s="10"/>
      <c r="J7" s="10">
        <v>12</v>
      </c>
      <c r="K7" s="10">
        <v>9</v>
      </c>
      <c r="L7" s="10">
        <v>2</v>
      </c>
      <c r="M7" s="10">
        <v>21</v>
      </c>
      <c r="N7" s="10"/>
      <c r="O7" s="10">
        <v>11</v>
      </c>
      <c r="P7" s="10">
        <v>6</v>
      </c>
      <c r="Q7" s="10">
        <v>2</v>
      </c>
      <c r="R7" s="10">
        <v>3</v>
      </c>
      <c r="S7" s="10">
        <v>1</v>
      </c>
      <c r="T7" s="10">
        <v>2</v>
      </c>
      <c r="U7" s="10">
        <v>6</v>
      </c>
      <c r="V7" s="10">
        <v>4</v>
      </c>
      <c r="W7" s="10">
        <v>5</v>
      </c>
      <c r="X7" s="10">
        <v>2</v>
      </c>
      <c r="Y7" s="10">
        <v>2</v>
      </c>
      <c r="Z7" s="10" t="s">
        <v>131</v>
      </c>
      <c r="AA7" s="10"/>
      <c r="AB7" s="10">
        <v>20</v>
      </c>
      <c r="AC7" s="10">
        <v>16</v>
      </c>
      <c r="AD7" s="10">
        <v>3</v>
      </c>
      <c r="AE7" s="10">
        <v>3</v>
      </c>
      <c r="AF7" s="10"/>
      <c r="AG7" s="10">
        <v>23</v>
      </c>
      <c r="AH7" s="10">
        <v>12</v>
      </c>
      <c r="AI7" s="10">
        <v>5</v>
      </c>
      <c r="AJ7" s="10">
        <v>1</v>
      </c>
      <c r="AK7" s="10"/>
      <c r="AL7" s="10">
        <v>20</v>
      </c>
      <c r="AM7" s="10">
        <v>19</v>
      </c>
      <c r="AN7" s="10">
        <v>5</v>
      </c>
      <c r="AO7" s="10"/>
      <c r="AP7" s="10">
        <v>16</v>
      </c>
      <c r="AQ7" s="10">
        <v>16</v>
      </c>
      <c r="AR7" s="10">
        <v>1</v>
      </c>
      <c r="AS7" s="10">
        <v>1</v>
      </c>
      <c r="AT7" s="10">
        <v>8</v>
      </c>
      <c r="AU7" s="10"/>
      <c r="AV7" s="10" t="s">
        <v>131</v>
      </c>
      <c r="AW7" s="10" t="s">
        <v>131</v>
      </c>
      <c r="AX7" s="10" t="s">
        <v>131</v>
      </c>
      <c r="AY7" s="10" t="s">
        <v>131</v>
      </c>
      <c r="AZ7" s="10">
        <v>8</v>
      </c>
      <c r="BA7" s="10">
        <v>9</v>
      </c>
      <c r="BB7" s="10">
        <v>3</v>
      </c>
      <c r="BC7" s="10"/>
      <c r="BD7" s="10">
        <v>13</v>
      </c>
      <c r="BE7" s="10">
        <v>12</v>
      </c>
      <c r="BF7" s="10">
        <v>5</v>
      </c>
      <c r="BG7" s="10">
        <v>6</v>
      </c>
      <c r="BH7" s="10">
        <v>5</v>
      </c>
      <c r="BI7" s="10">
        <v>2</v>
      </c>
      <c r="BJ7" s="10"/>
      <c r="BK7" s="10">
        <v>14</v>
      </c>
      <c r="BL7" s="10">
        <v>14</v>
      </c>
      <c r="BM7" s="10">
        <v>2</v>
      </c>
      <c r="BN7" s="10">
        <v>5</v>
      </c>
      <c r="BO7" s="10">
        <v>6</v>
      </c>
      <c r="BP7" s="10">
        <v>3</v>
      </c>
      <c r="BQ7" s="10"/>
      <c r="BR7" s="10">
        <v>33</v>
      </c>
      <c r="BS7" s="10">
        <v>11</v>
      </c>
      <c r="BT7" s="10"/>
      <c r="BU7" s="10">
        <v>19</v>
      </c>
      <c r="BV7" s="10">
        <v>25</v>
      </c>
      <c r="BW7" s="10"/>
      <c r="BX7" s="10">
        <v>27</v>
      </c>
      <c r="BY7" s="10">
        <v>17</v>
      </c>
    </row>
    <row r="8" spans="2:77" ht="43.5" x14ac:dyDescent="0.35">
      <c r="B8" s="16" t="s">
        <v>197</v>
      </c>
      <c r="C8" s="15">
        <v>0.15909090909090901</v>
      </c>
      <c r="D8" s="15">
        <v>0</v>
      </c>
      <c r="E8" s="15">
        <v>0.269230769230769</v>
      </c>
      <c r="F8" s="15"/>
      <c r="G8" s="15">
        <v>0.17647058823529399</v>
      </c>
      <c r="H8" s="15">
        <v>0.148148148148148</v>
      </c>
      <c r="I8" s="15"/>
      <c r="J8" s="15">
        <v>8.3333333333333301E-2</v>
      </c>
      <c r="K8" s="15">
        <v>0.11111111111111099</v>
      </c>
      <c r="L8" s="15">
        <v>0</v>
      </c>
      <c r="M8" s="15">
        <v>0.238095238095238</v>
      </c>
      <c r="N8" s="15"/>
      <c r="O8" s="15">
        <v>0.18181818181818199</v>
      </c>
      <c r="P8" s="15">
        <v>0.16666666666666699</v>
      </c>
      <c r="Q8" s="15">
        <v>0</v>
      </c>
      <c r="R8" s="15">
        <v>0.33333333333333298</v>
      </c>
      <c r="S8" s="15">
        <v>0</v>
      </c>
      <c r="T8" s="15">
        <v>0</v>
      </c>
      <c r="U8" s="15">
        <v>0.16666666666666699</v>
      </c>
      <c r="V8" s="15">
        <v>0</v>
      </c>
      <c r="W8" s="15">
        <v>0</v>
      </c>
      <c r="X8" s="15">
        <v>0.5</v>
      </c>
      <c r="Y8" s="15">
        <v>0.5</v>
      </c>
      <c r="Z8" s="15" t="s">
        <v>132</v>
      </c>
      <c r="AA8" s="15"/>
      <c r="AB8" s="15">
        <v>0.2</v>
      </c>
      <c r="AC8" s="15">
        <v>0.125</v>
      </c>
      <c r="AD8" s="15">
        <v>0</v>
      </c>
      <c r="AE8" s="15">
        <v>0</v>
      </c>
      <c r="AF8" s="15"/>
      <c r="AG8" s="15">
        <v>0.173913043478261</v>
      </c>
      <c r="AH8" s="15">
        <v>8.3333333333333301E-2</v>
      </c>
      <c r="AI8" s="15">
        <v>0.2</v>
      </c>
      <c r="AJ8" s="15">
        <v>0</v>
      </c>
      <c r="AK8" s="15"/>
      <c r="AL8" s="15">
        <v>0.2</v>
      </c>
      <c r="AM8" s="15">
        <v>0.157894736842105</v>
      </c>
      <c r="AN8" s="15">
        <v>0</v>
      </c>
      <c r="AO8" s="15"/>
      <c r="AP8" s="15">
        <v>6.25E-2</v>
      </c>
      <c r="AQ8" s="15">
        <v>0.25</v>
      </c>
      <c r="AR8" s="15">
        <v>0</v>
      </c>
      <c r="AS8" s="15">
        <v>1</v>
      </c>
      <c r="AT8" s="15">
        <v>0</v>
      </c>
      <c r="AU8" s="15"/>
      <c r="AV8" s="15" t="s">
        <v>132</v>
      </c>
      <c r="AW8" s="15" t="s">
        <v>132</v>
      </c>
      <c r="AX8" s="15" t="s">
        <v>132</v>
      </c>
      <c r="AY8" s="15" t="s">
        <v>132</v>
      </c>
      <c r="AZ8" s="15">
        <v>0.25</v>
      </c>
      <c r="BA8" s="15">
        <v>0.33333333333333298</v>
      </c>
      <c r="BB8" s="15">
        <v>0</v>
      </c>
      <c r="BC8" s="15"/>
      <c r="BD8" s="15">
        <v>7.69230769230769E-2</v>
      </c>
      <c r="BE8" s="15">
        <v>8.3333333333333301E-2</v>
      </c>
      <c r="BF8" s="15">
        <v>0.6</v>
      </c>
      <c r="BG8" s="15">
        <v>0.16666666666666699</v>
      </c>
      <c r="BH8" s="15">
        <v>0.2</v>
      </c>
      <c r="BI8" s="15">
        <v>0</v>
      </c>
      <c r="BJ8" s="15"/>
      <c r="BK8" s="15">
        <v>0.214285714285714</v>
      </c>
      <c r="BL8" s="15">
        <v>0.14285714285714299</v>
      </c>
      <c r="BM8" s="15">
        <v>0</v>
      </c>
      <c r="BN8" s="15">
        <v>0.2</v>
      </c>
      <c r="BO8" s="15">
        <v>0</v>
      </c>
      <c r="BP8" s="15">
        <v>0.33333333333333298</v>
      </c>
      <c r="BQ8" s="15"/>
      <c r="BR8" s="15">
        <v>0.18181818181818199</v>
      </c>
      <c r="BS8" s="15">
        <v>9.0909090909090898E-2</v>
      </c>
      <c r="BT8" s="15"/>
      <c r="BU8" s="15">
        <v>0.157894736842105</v>
      </c>
      <c r="BV8" s="15">
        <v>0.16</v>
      </c>
      <c r="BW8" s="15"/>
      <c r="BX8" s="15">
        <v>0.18518518518518501</v>
      </c>
      <c r="BY8" s="15">
        <v>0.11764705882352899</v>
      </c>
    </row>
    <row r="9" spans="2:77" ht="72.5" x14ac:dyDescent="0.35">
      <c r="B9" s="16" t="s">
        <v>198</v>
      </c>
      <c r="C9" s="15">
        <v>0.15909090909090901</v>
      </c>
      <c r="D9" s="15">
        <v>0.16666666666666699</v>
      </c>
      <c r="E9" s="15">
        <v>0.15384615384615399</v>
      </c>
      <c r="F9" s="15"/>
      <c r="G9" s="15">
        <v>0.11764705882352899</v>
      </c>
      <c r="H9" s="15">
        <v>0.18518518518518501</v>
      </c>
      <c r="I9" s="15"/>
      <c r="J9" s="15">
        <v>0.16666666666666699</v>
      </c>
      <c r="K9" s="15">
        <v>0.11111111111111099</v>
      </c>
      <c r="L9" s="15">
        <v>0.5</v>
      </c>
      <c r="M9" s="15">
        <v>0.14285714285714299</v>
      </c>
      <c r="N9" s="15"/>
      <c r="O9" s="15">
        <v>0.27272727272727298</v>
      </c>
      <c r="P9" s="15">
        <v>0</v>
      </c>
      <c r="Q9" s="15">
        <v>0</v>
      </c>
      <c r="R9" s="15">
        <v>0.33333333333333298</v>
      </c>
      <c r="S9" s="15">
        <v>0</v>
      </c>
      <c r="T9" s="15">
        <v>0</v>
      </c>
      <c r="U9" s="15">
        <v>0</v>
      </c>
      <c r="V9" s="15">
        <v>0</v>
      </c>
      <c r="W9" s="15">
        <v>0.4</v>
      </c>
      <c r="X9" s="15">
        <v>0.5</v>
      </c>
      <c r="Y9" s="15">
        <v>0</v>
      </c>
      <c r="Z9" s="15" t="s">
        <v>132</v>
      </c>
      <c r="AA9" s="15"/>
      <c r="AB9" s="15">
        <v>0.1</v>
      </c>
      <c r="AC9" s="15">
        <v>0.1875</v>
      </c>
      <c r="AD9" s="15">
        <v>0.33333333333333298</v>
      </c>
      <c r="AE9" s="15">
        <v>0</v>
      </c>
      <c r="AF9" s="15"/>
      <c r="AG9" s="15">
        <v>0.13043478260869601</v>
      </c>
      <c r="AH9" s="15">
        <v>0.33333333333333298</v>
      </c>
      <c r="AI9" s="15">
        <v>0</v>
      </c>
      <c r="AJ9" s="15">
        <v>0</v>
      </c>
      <c r="AK9" s="15"/>
      <c r="AL9" s="15">
        <v>0.2</v>
      </c>
      <c r="AM9" s="15">
        <v>0.105263157894737</v>
      </c>
      <c r="AN9" s="15">
        <v>0.2</v>
      </c>
      <c r="AO9" s="15"/>
      <c r="AP9" s="15">
        <v>0.1875</v>
      </c>
      <c r="AQ9" s="15">
        <v>0.1875</v>
      </c>
      <c r="AR9" s="15">
        <v>0</v>
      </c>
      <c r="AS9" s="15">
        <v>0</v>
      </c>
      <c r="AT9" s="15">
        <v>0.125</v>
      </c>
      <c r="AU9" s="15"/>
      <c r="AV9" s="15" t="s">
        <v>132</v>
      </c>
      <c r="AW9" s="15" t="s">
        <v>132</v>
      </c>
      <c r="AX9" s="15" t="s">
        <v>132</v>
      </c>
      <c r="AY9" s="15" t="s">
        <v>132</v>
      </c>
      <c r="AZ9" s="15">
        <v>0.25</v>
      </c>
      <c r="BA9" s="15">
        <v>0</v>
      </c>
      <c r="BB9" s="15">
        <v>0</v>
      </c>
      <c r="BC9" s="15"/>
      <c r="BD9" s="15">
        <v>0.230769230769231</v>
      </c>
      <c r="BE9" s="15">
        <v>8.3333333333333301E-2</v>
      </c>
      <c r="BF9" s="15">
        <v>0.2</v>
      </c>
      <c r="BG9" s="15">
        <v>0</v>
      </c>
      <c r="BH9" s="15">
        <v>0.2</v>
      </c>
      <c r="BI9" s="15">
        <v>0</v>
      </c>
      <c r="BJ9" s="15"/>
      <c r="BK9" s="15">
        <v>0.214285714285714</v>
      </c>
      <c r="BL9" s="15">
        <v>0.14285714285714299</v>
      </c>
      <c r="BM9" s="15">
        <v>0</v>
      </c>
      <c r="BN9" s="15">
        <v>0.2</v>
      </c>
      <c r="BO9" s="15">
        <v>0.16666666666666699</v>
      </c>
      <c r="BP9" s="15">
        <v>0</v>
      </c>
      <c r="BQ9" s="15"/>
      <c r="BR9" s="15">
        <v>0.15151515151515199</v>
      </c>
      <c r="BS9" s="15">
        <v>0.18181818181818199</v>
      </c>
      <c r="BT9" s="15"/>
      <c r="BU9" s="15">
        <v>0.157894736842105</v>
      </c>
      <c r="BV9" s="15">
        <v>0.16</v>
      </c>
      <c r="BW9" s="15"/>
      <c r="BX9" s="15">
        <v>7.4074074074074098E-2</v>
      </c>
      <c r="BY9" s="15">
        <v>0.29411764705882398</v>
      </c>
    </row>
    <row r="10" spans="2:77" ht="72.5" x14ac:dyDescent="0.35">
      <c r="B10" s="16" t="s">
        <v>199</v>
      </c>
      <c r="C10" s="15">
        <v>0.29545454545454503</v>
      </c>
      <c r="D10" s="15">
        <v>0.33333333333333298</v>
      </c>
      <c r="E10" s="15">
        <v>0.269230769230769</v>
      </c>
      <c r="F10" s="15"/>
      <c r="G10" s="15">
        <v>0.29411764705882398</v>
      </c>
      <c r="H10" s="15">
        <v>0.296296296296296</v>
      </c>
      <c r="I10" s="15"/>
      <c r="J10" s="15">
        <v>0.33333333333333298</v>
      </c>
      <c r="K10" s="15">
        <v>0.22222222222222199</v>
      </c>
      <c r="L10" s="15">
        <v>0.5</v>
      </c>
      <c r="M10" s="15">
        <v>0.28571428571428598</v>
      </c>
      <c r="N10" s="15"/>
      <c r="O10" s="15">
        <v>0.27272727272727298</v>
      </c>
      <c r="P10" s="15">
        <v>0.16666666666666699</v>
      </c>
      <c r="Q10" s="15">
        <v>0</v>
      </c>
      <c r="R10" s="15">
        <v>0.33333333333333298</v>
      </c>
      <c r="S10" s="15">
        <v>1</v>
      </c>
      <c r="T10" s="15">
        <v>0.5</v>
      </c>
      <c r="U10" s="15">
        <v>0.66666666666666696</v>
      </c>
      <c r="V10" s="15">
        <v>0.25</v>
      </c>
      <c r="W10" s="15">
        <v>0.2</v>
      </c>
      <c r="X10" s="15">
        <v>0</v>
      </c>
      <c r="Y10" s="15">
        <v>0</v>
      </c>
      <c r="Z10" s="15" t="s">
        <v>132</v>
      </c>
      <c r="AA10" s="15"/>
      <c r="AB10" s="15">
        <v>0.3</v>
      </c>
      <c r="AC10" s="15">
        <v>0.1875</v>
      </c>
      <c r="AD10" s="15">
        <v>0.33333333333333298</v>
      </c>
      <c r="AE10" s="15">
        <v>1</v>
      </c>
      <c r="AF10" s="15"/>
      <c r="AG10" s="15">
        <v>0.217391304347826</v>
      </c>
      <c r="AH10" s="15">
        <v>0.33333333333333298</v>
      </c>
      <c r="AI10" s="15">
        <v>0.6</v>
      </c>
      <c r="AJ10" s="15">
        <v>0</v>
      </c>
      <c r="AK10" s="15"/>
      <c r="AL10" s="15">
        <v>0.25</v>
      </c>
      <c r="AM10" s="15">
        <v>0.31578947368421101</v>
      </c>
      <c r="AN10" s="15">
        <v>0.4</v>
      </c>
      <c r="AO10" s="15"/>
      <c r="AP10" s="15">
        <v>0.25</v>
      </c>
      <c r="AQ10" s="15">
        <v>0.25</v>
      </c>
      <c r="AR10" s="15">
        <v>1</v>
      </c>
      <c r="AS10" s="15">
        <v>0</v>
      </c>
      <c r="AT10" s="15">
        <v>0.5</v>
      </c>
      <c r="AU10" s="15"/>
      <c r="AV10" s="15" t="s">
        <v>132</v>
      </c>
      <c r="AW10" s="15" t="s">
        <v>132</v>
      </c>
      <c r="AX10" s="15" t="s">
        <v>132</v>
      </c>
      <c r="AY10" s="15" t="s">
        <v>132</v>
      </c>
      <c r="AZ10" s="15">
        <v>0.5</v>
      </c>
      <c r="BA10" s="15">
        <v>0.11111111111111099</v>
      </c>
      <c r="BB10" s="15">
        <v>0.33333333333333298</v>
      </c>
      <c r="BC10" s="15"/>
      <c r="BD10" s="15">
        <v>0.38461538461538503</v>
      </c>
      <c r="BE10" s="15">
        <v>0.5</v>
      </c>
      <c r="BF10" s="15">
        <v>0.2</v>
      </c>
      <c r="BG10" s="15">
        <v>0.16666666666666699</v>
      </c>
      <c r="BH10" s="15">
        <v>0</v>
      </c>
      <c r="BI10" s="15">
        <v>0</v>
      </c>
      <c r="BJ10" s="15"/>
      <c r="BK10" s="15">
        <v>0.42857142857142899</v>
      </c>
      <c r="BL10" s="15">
        <v>0.214285714285714</v>
      </c>
      <c r="BM10" s="15">
        <v>0</v>
      </c>
      <c r="BN10" s="15">
        <v>0.4</v>
      </c>
      <c r="BO10" s="15">
        <v>0.16666666666666699</v>
      </c>
      <c r="BP10" s="15">
        <v>0.33333333333333298</v>
      </c>
      <c r="BQ10" s="15"/>
      <c r="BR10" s="15">
        <v>0.30303030303030298</v>
      </c>
      <c r="BS10" s="15">
        <v>0.27272727272727298</v>
      </c>
      <c r="BT10" s="15"/>
      <c r="BU10" s="15">
        <v>0.31578947368421101</v>
      </c>
      <c r="BV10" s="15">
        <v>0.28000000000000003</v>
      </c>
      <c r="BW10" s="15"/>
      <c r="BX10" s="15">
        <v>0.37037037037037002</v>
      </c>
      <c r="BY10" s="15">
        <v>0.17647058823529399</v>
      </c>
    </row>
    <row r="11" spans="2:77" ht="43.5" x14ac:dyDescent="0.35">
      <c r="B11" s="16" t="s">
        <v>200</v>
      </c>
      <c r="C11" s="15">
        <v>0.22727272727272699</v>
      </c>
      <c r="D11" s="15">
        <v>0.33333333333333298</v>
      </c>
      <c r="E11" s="15">
        <v>0.15384615384615399</v>
      </c>
      <c r="F11" s="15"/>
      <c r="G11" s="15">
        <v>0.17647058823529399</v>
      </c>
      <c r="H11" s="15">
        <v>0.25925925925925902</v>
      </c>
      <c r="I11" s="15"/>
      <c r="J11" s="15">
        <v>0.33333333333333298</v>
      </c>
      <c r="K11" s="15">
        <v>0.33333333333333298</v>
      </c>
      <c r="L11" s="15">
        <v>0</v>
      </c>
      <c r="M11" s="15">
        <v>0.14285714285714299</v>
      </c>
      <c r="N11" s="15"/>
      <c r="O11" s="15">
        <v>0.18181818181818199</v>
      </c>
      <c r="P11" s="15">
        <v>0.5</v>
      </c>
      <c r="Q11" s="15">
        <v>0</v>
      </c>
      <c r="R11" s="15">
        <v>0</v>
      </c>
      <c r="S11" s="15">
        <v>0</v>
      </c>
      <c r="T11" s="15">
        <v>0</v>
      </c>
      <c r="U11" s="15">
        <v>0</v>
      </c>
      <c r="V11" s="15">
        <v>0.5</v>
      </c>
      <c r="W11" s="15">
        <v>0.4</v>
      </c>
      <c r="X11" s="15">
        <v>0</v>
      </c>
      <c r="Y11" s="15">
        <v>0.5</v>
      </c>
      <c r="Z11" s="15" t="s">
        <v>132</v>
      </c>
      <c r="AA11" s="15"/>
      <c r="AB11" s="15">
        <v>0.25</v>
      </c>
      <c r="AC11" s="15">
        <v>0.3125</v>
      </c>
      <c r="AD11" s="15">
        <v>0</v>
      </c>
      <c r="AE11" s="15">
        <v>0</v>
      </c>
      <c r="AF11" s="15"/>
      <c r="AG11" s="15">
        <v>0.30434782608695699</v>
      </c>
      <c r="AH11" s="15">
        <v>8.3333333333333301E-2</v>
      </c>
      <c r="AI11" s="15">
        <v>0.2</v>
      </c>
      <c r="AJ11" s="15">
        <v>1</v>
      </c>
      <c r="AK11" s="15"/>
      <c r="AL11" s="15">
        <v>0.2</v>
      </c>
      <c r="AM11" s="15">
        <v>0.26315789473684198</v>
      </c>
      <c r="AN11" s="15">
        <v>0.2</v>
      </c>
      <c r="AO11" s="15"/>
      <c r="AP11" s="15">
        <v>0.3125</v>
      </c>
      <c r="AQ11" s="15">
        <v>0.125</v>
      </c>
      <c r="AR11" s="15">
        <v>0</v>
      </c>
      <c r="AS11" s="15">
        <v>0</v>
      </c>
      <c r="AT11" s="15">
        <v>0.25</v>
      </c>
      <c r="AU11" s="15"/>
      <c r="AV11" s="15" t="s">
        <v>132</v>
      </c>
      <c r="AW11" s="15" t="s">
        <v>132</v>
      </c>
      <c r="AX11" s="15" t="s">
        <v>132</v>
      </c>
      <c r="AY11" s="15" t="s">
        <v>132</v>
      </c>
      <c r="AZ11" s="15">
        <v>0</v>
      </c>
      <c r="BA11" s="15">
        <v>0.33333333333333298</v>
      </c>
      <c r="BB11" s="15">
        <v>0</v>
      </c>
      <c r="BC11" s="15"/>
      <c r="BD11" s="15">
        <v>0.30769230769230799</v>
      </c>
      <c r="BE11" s="15">
        <v>8.3333333333333301E-2</v>
      </c>
      <c r="BF11" s="15">
        <v>0</v>
      </c>
      <c r="BG11" s="15">
        <v>0.33333333333333298</v>
      </c>
      <c r="BH11" s="15">
        <v>0.4</v>
      </c>
      <c r="BI11" s="15">
        <v>0.5</v>
      </c>
      <c r="BJ11" s="15"/>
      <c r="BK11" s="15">
        <v>0</v>
      </c>
      <c r="BL11" s="15">
        <v>0.35714285714285698</v>
      </c>
      <c r="BM11" s="15">
        <v>0.5</v>
      </c>
      <c r="BN11" s="15">
        <v>0</v>
      </c>
      <c r="BO11" s="15">
        <v>0.5</v>
      </c>
      <c r="BP11" s="15">
        <v>0.33333333333333298</v>
      </c>
      <c r="BQ11" s="15"/>
      <c r="BR11" s="15">
        <v>0.21212121212121199</v>
      </c>
      <c r="BS11" s="15">
        <v>0.27272727272727298</v>
      </c>
      <c r="BT11" s="15"/>
      <c r="BU11" s="15">
        <v>0.26315789473684198</v>
      </c>
      <c r="BV11" s="15">
        <v>0.2</v>
      </c>
      <c r="BW11" s="15"/>
      <c r="BX11" s="15">
        <v>0.25925925925925902</v>
      </c>
      <c r="BY11" s="15">
        <v>0.17647058823529399</v>
      </c>
    </row>
    <row r="12" spans="2:77" x14ac:dyDescent="0.35">
      <c r="B12" s="16" t="s">
        <v>201</v>
      </c>
      <c r="C12" s="17">
        <v>0.15909090909090901</v>
      </c>
      <c r="D12" s="17">
        <v>0.16666666666666699</v>
      </c>
      <c r="E12" s="17">
        <v>0.15384615384615399</v>
      </c>
      <c r="F12" s="17"/>
      <c r="G12" s="17">
        <v>0.23529411764705899</v>
      </c>
      <c r="H12" s="17">
        <v>0.11111111111111099</v>
      </c>
      <c r="I12" s="17"/>
      <c r="J12" s="17">
        <v>8.3333333333333301E-2</v>
      </c>
      <c r="K12" s="17">
        <v>0.22222222222222199</v>
      </c>
      <c r="L12" s="17">
        <v>0</v>
      </c>
      <c r="M12" s="17">
        <v>0.19047619047618999</v>
      </c>
      <c r="N12" s="17"/>
      <c r="O12" s="17">
        <v>9.0909090909090898E-2</v>
      </c>
      <c r="P12" s="17">
        <v>0.16666666666666699</v>
      </c>
      <c r="Q12" s="17">
        <v>1</v>
      </c>
      <c r="R12" s="17">
        <v>0</v>
      </c>
      <c r="S12" s="17">
        <v>0</v>
      </c>
      <c r="T12" s="17">
        <v>0.5</v>
      </c>
      <c r="U12" s="17">
        <v>0.16666666666666699</v>
      </c>
      <c r="V12" s="17">
        <v>0.25</v>
      </c>
      <c r="W12" s="17">
        <v>0</v>
      </c>
      <c r="X12" s="17">
        <v>0</v>
      </c>
      <c r="Y12" s="17">
        <v>0</v>
      </c>
      <c r="Z12" s="17" t="s">
        <v>132</v>
      </c>
      <c r="AA12" s="17"/>
      <c r="AB12" s="17">
        <v>0.15</v>
      </c>
      <c r="AC12" s="17">
        <v>0.1875</v>
      </c>
      <c r="AD12" s="17">
        <v>0.33333333333333298</v>
      </c>
      <c r="AE12" s="17">
        <v>0</v>
      </c>
      <c r="AF12" s="17"/>
      <c r="AG12" s="17">
        <v>0.173913043478261</v>
      </c>
      <c r="AH12" s="17">
        <v>0.16666666666666699</v>
      </c>
      <c r="AI12" s="17">
        <v>0</v>
      </c>
      <c r="AJ12" s="17">
        <v>0</v>
      </c>
      <c r="AK12" s="17"/>
      <c r="AL12" s="17">
        <v>0.15</v>
      </c>
      <c r="AM12" s="17">
        <v>0.157894736842105</v>
      </c>
      <c r="AN12" s="17">
        <v>0.2</v>
      </c>
      <c r="AO12" s="17"/>
      <c r="AP12" s="17">
        <v>0.1875</v>
      </c>
      <c r="AQ12" s="17">
        <v>0.1875</v>
      </c>
      <c r="AR12" s="17">
        <v>0</v>
      </c>
      <c r="AS12" s="17">
        <v>0</v>
      </c>
      <c r="AT12" s="17">
        <v>0.125</v>
      </c>
      <c r="AU12" s="17"/>
      <c r="AV12" s="17" t="s">
        <v>132</v>
      </c>
      <c r="AW12" s="17" t="s">
        <v>132</v>
      </c>
      <c r="AX12" s="17" t="s">
        <v>132</v>
      </c>
      <c r="AY12" s="17" t="s">
        <v>132</v>
      </c>
      <c r="AZ12" s="17">
        <v>0</v>
      </c>
      <c r="BA12" s="17">
        <v>0.22222222222222199</v>
      </c>
      <c r="BB12" s="17">
        <v>0.66666666666666696</v>
      </c>
      <c r="BC12" s="17"/>
      <c r="BD12" s="17">
        <v>0</v>
      </c>
      <c r="BE12" s="17">
        <v>0.25</v>
      </c>
      <c r="BF12" s="17">
        <v>0</v>
      </c>
      <c r="BG12" s="17">
        <v>0.33333333333333298</v>
      </c>
      <c r="BH12" s="17">
        <v>0.2</v>
      </c>
      <c r="BI12" s="17">
        <v>0.5</v>
      </c>
      <c r="BJ12" s="17"/>
      <c r="BK12" s="17">
        <v>0.14285714285714299</v>
      </c>
      <c r="BL12" s="17">
        <v>0.14285714285714299</v>
      </c>
      <c r="BM12" s="17">
        <v>0.5</v>
      </c>
      <c r="BN12" s="17">
        <v>0.2</v>
      </c>
      <c r="BO12" s="17">
        <v>0.16666666666666699</v>
      </c>
      <c r="BP12" s="17">
        <v>0</v>
      </c>
      <c r="BQ12" s="17"/>
      <c r="BR12" s="17">
        <v>0.15151515151515199</v>
      </c>
      <c r="BS12" s="17">
        <v>0.18181818181818199</v>
      </c>
      <c r="BT12" s="17"/>
      <c r="BU12" s="17">
        <v>0.105263157894737</v>
      </c>
      <c r="BV12" s="17">
        <v>0.2</v>
      </c>
      <c r="BW12" s="17"/>
      <c r="BX12" s="17">
        <v>0.11111111111111099</v>
      </c>
      <c r="BY12" s="17">
        <v>0.23529411764705899</v>
      </c>
    </row>
    <row r="13" spans="2:77" x14ac:dyDescent="0.35">
      <c r="B13" t="s">
        <v>270</v>
      </c>
    </row>
    <row r="14" spans="2:77" x14ac:dyDescent="0.35">
      <c r="B14" t="s">
        <v>99</v>
      </c>
    </row>
    <row r="15" spans="2:77" x14ac:dyDescent="0.35">
      <c r="B15" t="s">
        <v>100</v>
      </c>
    </row>
    <row r="17" spans="2:2" x14ac:dyDescent="0.35">
      <c r="B17"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Y22"/>
  <sheetViews>
    <sheetView showGridLines="0" topLeftCell="A11"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44</v>
      </c>
      <c r="D7" s="10">
        <v>18</v>
      </c>
      <c r="E7" s="10">
        <v>26</v>
      </c>
      <c r="F7" s="10"/>
      <c r="G7" s="10">
        <v>17</v>
      </c>
      <c r="H7" s="10">
        <v>27</v>
      </c>
      <c r="I7" s="10"/>
      <c r="J7" s="10">
        <v>12</v>
      </c>
      <c r="K7" s="10">
        <v>9</v>
      </c>
      <c r="L7" s="10">
        <v>2</v>
      </c>
      <c r="M7" s="10">
        <v>21</v>
      </c>
      <c r="N7" s="10"/>
      <c r="O7" s="10">
        <v>11</v>
      </c>
      <c r="P7" s="10">
        <v>6</v>
      </c>
      <c r="Q7" s="10">
        <v>2</v>
      </c>
      <c r="R7" s="10">
        <v>3</v>
      </c>
      <c r="S7" s="10">
        <v>1</v>
      </c>
      <c r="T7" s="10">
        <v>2</v>
      </c>
      <c r="U7" s="10">
        <v>6</v>
      </c>
      <c r="V7" s="10">
        <v>4</v>
      </c>
      <c r="W7" s="10">
        <v>5</v>
      </c>
      <c r="X7" s="10">
        <v>2</v>
      </c>
      <c r="Y7" s="10">
        <v>2</v>
      </c>
      <c r="Z7" s="10" t="s">
        <v>131</v>
      </c>
      <c r="AA7" s="10"/>
      <c r="AB7" s="10">
        <v>20</v>
      </c>
      <c r="AC7" s="10">
        <v>16</v>
      </c>
      <c r="AD7" s="10">
        <v>3</v>
      </c>
      <c r="AE7" s="10">
        <v>3</v>
      </c>
      <c r="AF7" s="10"/>
      <c r="AG7" s="10">
        <v>23</v>
      </c>
      <c r="AH7" s="10">
        <v>12</v>
      </c>
      <c r="AI7" s="10">
        <v>5</v>
      </c>
      <c r="AJ7" s="10">
        <v>1</v>
      </c>
      <c r="AK7" s="10"/>
      <c r="AL7" s="10">
        <v>20</v>
      </c>
      <c r="AM7" s="10">
        <v>19</v>
      </c>
      <c r="AN7" s="10">
        <v>5</v>
      </c>
      <c r="AO7" s="10"/>
      <c r="AP7" s="10">
        <v>16</v>
      </c>
      <c r="AQ7" s="10">
        <v>16</v>
      </c>
      <c r="AR7" s="10">
        <v>1</v>
      </c>
      <c r="AS7" s="10">
        <v>1</v>
      </c>
      <c r="AT7" s="10">
        <v>8</v>
      </c>
      <c r="AU7" s="10"/>
      <c r="AV7" s="10" t="s">
        <v>131</v>
      </c>
      <c r="AW7" s="10" t="s">
        <v>131</v>
      </c>
      <c r="AX7" s="10" t="s">
        <v>131</v>
      </c>
      <c r="AY7" s="10" t="s">
        <v>131</v>
      </c>
      <c r="AZ7" s="10">
        <v>8</v>
      </c>
      <c r="BA7" s="10">
        <v>9</v>
      </c>
      <c r="BB7" s="10">
        <v>3</v>
      </c>
      <c r="BC7" s="10"/>
      <c r="BD7" s="10">
        <v>13</v>
      </c>
      <c r="BE7" s="10">
        <v>12</v>
      </c>
      <c r="BF7" s="10">
        <v>5</v>
      </c>
      <c r="BG7" s="10">
        <v>6</v>
      </c>
      <c r="BH7" s="10">
        <v>5</v>
      </c>
      <c r="BI7" s="10">
        <v>2</v>
      </c>
      <c r="BJ7" s="10"/>
      <c r="BK7" s="10">
        <v>14</v>
      </c>
      <c r="BL7" s="10">
        <v>14</v>
      </c>
      <c r="BM7" s="10">
        <v>2</v>
      </c>
      <c r="BN7" s="10">
        <v>5</v>
      </c>
      <c r="BO7" s="10">
        <v>6</v>
      </c>
      <c r="BP7" s="10">
        <v>3</v>
      </c>
      <c r="BQ7" s="10"/>
      <c r="BR7" s="10">
        <v>33</v>
      </c>
      <c r="BS7" s="10">
        <v>11</v>
      </c>
      <c r="BT7" s="10"/>
      <c r="BU7" s="10">
        <v>19</v>
      </c>
      <c r="BV7" s="10">
        <v>25</v>
      </c>
      <c r="BW7" s="10"/>
      <c r="BX7" s="10">
        <v>27</v>
      </c>
      <c r="BY7" s="10">
        <v>17</v>
      </c>
    </row>
    <row r="8" spans="2:77" ht="43.5" x14ac:dyDescent="0.35">
      <c r="B8" s="16" t="s">
        <v>203</v>
      </c>
      <c r="C8" s="15">
        <v>0.63636363636363602</v>
      </c>
      <c r="D8" s="15">
        <v>0.55555555555555602</v>
      </c>
      <c r="E8" s="15">
        <v>0.69230769230769196</v>
      </c>
      <c r="F8" s="15"/>
      <c r="G8" s="15">
        <v>0.64705882352941202</v>
      </c>
      <c r="H8" s="15">
        <v>0.62962962962962998</v>
      </c>
      <c r="I8" s="15"/>
      <c r="J8" s="15">
        <v>0.5</v>
      </c>
      <c r="K8" s="15">
        <v>0.44444444444444398</v>
      </c>
      <c r="L8" s="15">
        <v>1</v>
      </c>
      <c r="M8" s="15">
        <v>0.76190476190476197</v>
      </c>
      <c r="N8" s="15"/>
      <c r="O8" s="15">
        <v>0.54545454545454497</v>
      </c>
      <c r="P8" s="15">
        <v>0.33333333333333298</v>
      </c>
      <c r="Q8" s="15">
        <v>0</v>
      </c>
      <c r="R8" s="15">
        <v>1</v>
      </c>
      <c r="S8" s="15">
        <v>1</v>
      </c>
      <c r="T8" s="15">
        <v>1</v>
      </c>
      <c r="U8" s="15">
        <v>0.66666666666666696</v>
      </c>
      <c r="V8" s="15">
        <v>0.75</v>
      </c>
      <c r="W8" s="15">
        <v>0.6</v>
      </c>
      <c r="X8" s="15">
        <v>1</v>
      </c>
      <c r="Y8" s="15">
        <v>1</v>
      </c>
      <c r="Z8" s="15" t="s">
        <v>132</v>
      </c>
      <c r="AA8" s="15"/>
      <c r="AB8" s="15">
        <v>0.6</v>
      </c>
      <c r="AC8" s="15">
        <v>0.5625</v>
      </c>
      <c r="AD8" s="15">
        <v>1</v>
      </c>
      <c r="AE8" s="15">
        <v>1</v>
      </c>
      <c r="AF8" s="15"/>
      <c r="AG8" s="15">
        <v>0.565217391304348</v>
      </c>
      <c r="AH8" s="15">
        <v>0.66666666666666696</v>
      </c>
      <c r="AI8" s="15">
        <v>0.8</v>
      </c>
      <c r="AJ8" s="15">
        <v>0</v>
      </c>
      <c r="AK8" s="15"/>
      <c r="AL8" s="15">
        <v>0.6</v>
      </c>
      <c r="AM8" s="15">
        <v>0.68421052631578905</v>
      </c>
      <c r="AN8" s="15">
        <v>0.6</v>
      </c>
      <c r="AO8" s="15"/>
      <c r="AP8" s="15">
        <v>0.625</v>
      </c>
      <c r="AQ8" s="15">
        <v>0.5625</v>
      </c>
      <c r="AR8" s="15">
        <v>1</v>
      </c>
      <c r="AS8" s="15">
        <v>1</v>
      </c>
      <c r="AT8" s="15">
        <v>0.75</v>
      </c>
      <c r="AU8" s="15"/>
      <c r="AV8" s="15" t="s">
        <v>132</v>
      </c>
      <c r="AW8" s="15" t="s">
        <v>132</v>
      </c>
      <c r="AX8" s="15" t="s">
        <v>132</v>
      </c>
      <c r="AY8" s="15" t="s">
        <v>132</v>
      </c>
      <c r="AZ8" s="15">
        <v>0.75</v>
      </c>
      <c r="BA8" s="15">
        <v>0.55555555555555602</v>
      </c>
      <c r="BB8" s="15">
        <v>0.66666666666666696</v>
      </c>
      <c r="BC8" s="15"/>
      <c r="BD8" s="15">
        <v>0.61538461538461497</v>
      </c>
      <c r="BE8" s="15">
        <v>0.66666666666666696</v>
      </c>
      <c r="BF8" s="15">
        <v>0.8</v>
      </c>
      <c r="BG8" s="15">
        <v>0.83333333333333304</v>
      </c>
      <c r="BH8" s="15">
        <v>0.4</v>
      </c>
      <c r="BI8" s="15">
        <v>0</v>
      </c>
      <c r="BJ8" s="15"/>
      <c r="BK8" s="15">
        <v>0.64285714285714302</v>
      </c>
      <c r="BL8" s="15">
        <v>0.57142857142857095</v>
      </c>
      <c r="BM8" s="15">
        <v>0.5</v>
      </c>
      <c r="BN8" s="15">
        <v>1</v>
      </c>
      <c r="BO8" s="15">
        <v>0.5</v>
      </c>
      <c r="BP8" s="15">
        <v>0.66666666666666696</v>
      </c>
      <c r="BQ8" s="15"/>
      <c r="BR8" s="15">
        <v>0.69696969696969702</v>
      </c>
      <c r="BS8" s="15">
        <v>0.45454545454545497</v>
      </c>
      <c r="BT8" s="15"/>
      <c r="BU8" s="15">
        <v>0.68421052631578905</v>
      </c>
      <c r="BV8" s="15">
        <v>0.6</v>
      </c>
      <c r="BW8" s="15"/>
      <c r="BX8" s="15">
        <v>0.62962962962962998</v>
      </c>
      <c r="BY8" s="15">
        <v>0.64705882352941202</v>
      </c>
    </row>
    <row r="9" spans="2:77" ht="29" x14ac:dyDescent="0.35">
      <c r="B9" s="16" t="s">
        <v>204</v>
      </c>
      <c r="C9" s="15">
        <v>0.45454545454545497</v>
      </c>
      <c r="D9" s="15">
        <v>0.61111111111111105</v>
      </c>
      <c r="E9" s="15">
        <v>0.34615384615384598</v>
      </c>
      <c r="F9" s="15"/>
      <c r="G9" s="15">
        <v>0.47058823529411797</v>
      </c>
      <c r="H9" s="15">
        <v>0.44444444444444398</v>
      </c>
      <c r="I9" s="15"/>
      <c r="J9" s="15">
        <v>0.58333333333333304</v>
      </c>
      <c r="K9" s="15">
        <v>0.22222222222222199</v>
      </c>
      <c r="L9" s="15">
        <v>0.5</v>
      </c>
      <c r="M9" s="15">
        <v>0.476190476190476</v>
      </c>
      <c r="N9" s="15"/>
      <c r="O9" s="15">
        <v>0.27272727272727298</v>
      </c>
      <c r="P9" s="15">
        <v>0.33333333333333298</v>
      </c>
      <c r="Q9" s="15">
        <v>0</v>
      </c>
      <c r="R9" s="15">
        <v>0.66666666666666696</v>
      </c>
      <c r="S9" s="15">
        <v>1</v>
      </c>
      <c r="T9" s="15">
        <v>0.5</v>
      </c>
      <c r="U9" s="15">
        <v>0.33333333333333298</v>
      </c>
      <c r="V9" s="15">
        <v>1</v>
      </c>
      <c r="W9" s="15">
        <v>0.6</v>
      </c>
      <c r="X9" s="15">
        <v>0.5</v>
      </c>
      <c r="Y9" s="15">
        <v>0.5</v>
      </c>
      <c r="Z9" s="15" t="s">
        <v>132</v>
      </c>
      <c r="AA9" s="15"/>
      <c r="AB9" s="15">
        <v>0.4</v>
      </c>
      <c r="AC9" s="15">
        <v>0.5625</v>
      </c>
      <c r="AD9" s="15">
        <v>0.66666666666666696</v>
      </c>
      <c r="AE9" s="15">
        <v>0.33333333333333298</v>
      </c>
      <c r="AF9" s="15"/>
      <c r="AG9" s="15">
        <v>0.65217391304347805</v>
      </c>
      <c r="AH9" s="15">
        <v>8.3333333333333301E-2</v>
      </c>
      <c r="AI9" s="15">
        <v>0.6</v>
      </c>
      <c r="AJ9" s="15">
        <v>0</v>
      </c>
      <c r="AK9" s="15"/>
      <c r="AL9" s="15">
        <v>0.5</v>
      </c>
      <c r="AM9" s="15">
        <v>0.42105263157894701</v>
      </c>
      <c r="AN9" s="15">
        <v>0.4</v>
      </c>
      <c r="AO9" s="15"/>
      <c r="AP9" s="15">
        <v>0.625</v>
      </c>
      <c r="AQ9" s="15">
        <v>0.375</v>
      </c>
      <c r="AR9" s="15">
        <v>1</v>
      </c>
      <c r="AS9" s="15">
        <v>0</v>
      </c>
      <c r="AT9" s="15">
        <v>0.25</v>
      </c>
      <c r="AU9" s="15"/>
      <c r="AV9" s="15" t="s">
        <v>132</v>
      </c>
      <c r="AW9" s="15" t="s">
        <v>132</v>
      </c>
      <c r="AX9" s="15" t="s">
        <v>132</v>
      </c>
      <c r="AY9" s="15" t="s">
        <v>132</v>
      </c>
      <c r="AZ9" s="15">
        <v>0.5</v>
      </c>
      <c r="BA9" s="15">
        <v>0.33333333333333298</v>
      </c>
      <c r="BB9" s="15">
        <v>0</v>
      </c>
      <c r="BC9" s="15"/>
      <c r="BD9" s="15">
        <v>0.53846153846153799</v>
      </c>
      <c r="BE9" s="15">
        <v>0.33333333333333298</v>
      </c>
      <c r="BF9" s="15">
        <v>0.6</v>
      </c>
      <c r="BG9" s="15">
        <v>0.66666666666666696</v>
      </c>
      <c r="BH9" s="15">
        <v>0.2</v>
      </c>
      <c r="BI9" s="15">
        <v>0.5</v>
      </c>
      <c r="BJ9" s="15"/>
      <c r="BK9" s="15">
        <v>0.35714285714285698</v>
      </c>
      <c r="BL9" s="15">
        <v>0.5</v>
      </c>
      <c r="BM9" s="15">
        <v>1</v>
      </c>
      <c r="BN9" s="15">
        <v>0.4</v>
      </c>
      <c r="BO9" s="15">
        <v>0.33333333333333298</v>
      </c>
      <c r="BP9" s="15">
        <v>0.66666666666666696</v>
      </c>
      <c r="BQ9" s="15"/>
      <c r="BR9" s="15">
        <v>0.48484848484848497</v>
      </c>
      <c r="BS9" s="15">
        <v>0.36363636363636398</v>
      </c>
      <c r="BT9" s="15"/>
      <c r="BU9" s="15">
        <v>0.57894736842105299</v>
      </c>
      <c r="BV9" s="15">
        <v>0.36</v>
      </c>
      <c r="BW9" s="15"/>
      <c r="BX9" s="15">
        <v>0.48148148148148101</v>
      </c>
      <c r="BY9" s="15">
        <v>0.41176470588235298</v>
      </c>
    </row>
    <row r="10" spans="2:77" ht="29" x14ac:dyDescent="0.35">
      <c r="B10" s="16" t="s">
        <v>205</v>
      </c>
      <c r="C10" s="15">
        <v>0.29545454545454503</v>
      </c>
      <c r="D10" s="15">
        <v>0.38888888888888901</v>
      </c>
      <c r="E10" s="15">
        <v>0.230769230769231</v>
      </c>
      <c r="F10" s="15"/>
      <c r="G10" s="15">
        <v>0.23529411764705899</v>
      </c>
      <c r="H10" s="15">
        <v>0.33333333333333298</v>
      </c>
      <c r="I10" s="15"/>
      <c r="J10" s="15">
        <v>0.16666666666666699</v>
      </c>
      <c r="K10" s="15">
        <v>0.44444444444444398</v>
      </c>
      <c r="L10" s="15">
        <v>0</v>
      </c>
      <c r="M10" s="15">
        <v>0.33333333333333298</v>
      </c>
      <c r="N10" s="15"/>
      <c r="O10" s="15">
        <v>0.18181818181818199</v>
      </c>
      <c r="P10" s="15">
        <v>0.33333333333333298</v>
      </c>
      <c r="Q10" s="15">
        <v>0</v>
      </c>
      <c r="R10" s="15">
        <v>0.33333333333333298</v>
      </c>
      <c r="S10" s="15">
        <v>1</v>
      </c>
      <c r="T10" s="15">
        <v>1</v>
      </c>
      <c r="U10" s="15">
        <v>0.5</v>
      </c>
      <c r="V10" s="15">
        <v>0</v>
      </c>
      <c r="W10" s="15">
        <v>0.2</v>
      </c>
      <c r="X10" s="15">
        <v>0</v>
      </c>
      <c r="Y10" s="15">
        <v>0.5</v>
      </c>
      <c r="Z10" s="15" t="s">
        <v>132</v>
      </c>
      <c r="AA10" s="15"/>
      <c r="AB10" s="15">
        <v>0.35</v>
      </c>
      <c r="AC10" s="15">
        <v>0.25</v>
      </c>
      <c r="AD10" s="15">
        <v>0</v>
      </c>
      <c r="AE10" s="15">
        <v>0.66666666666666696</v>
      </c>
      <c r="AF10" s="15"/>
      <c r="AG10" s="15">
        <v>0.217391304347826</v>
      </c>
      <c r="AH10" s="15">
        <v>0.25</v>
      </c>
      <c r="AI10" s="15">
        <v>0.8</v>
      </c>
      <c r="AJ10" s="15">
        <v>0</v>
      </c>
      <c r="AK10" s="15"/>
      <c r="AL10" s="15">
        <v>0.25</v>
      </c>
      <c r="AM10" s="15">
        <v>0.26315789473684198</v>
      </c>
      <c r="AN10" s="15">
        <v>0.6</v>
      </c>
      <c r="AO10" s="15"/>
      <c r="AP10" s="15">
        <v>0.25</v>
      </c>
      <c r="AQ10" s="15">
        <v>0.3125</v>
      </c>
      <c r="AR10" s="15">
        <v>0</v>
      </c>
      <c r="AS10" s="15">
        <v>1</v>
      </c>
      <c r="AT10" s="15">
        <v>0.375</v>
      </c>
      <c r="AU10" s="15"/>
      <c r="AV10" s="15" t="s">
        <v>132</v>
      </c>
      <c r="AW10" s="15" t="s">
        <v>132</v>
      </c>
      <c r="AX10" s="15" t="s">
        <v>132</v>
      </c>
      <c r="AY10" s="15" t="s">
        <v>132</v>
      </c>
      <c r="AZ10" s="15">
        <v>0.375</v>
      </c>
      <c r="BA10" s="15">
        <v>0.11111111111111099</v>
      </c>
      <c r="BB10" s="15">
        <v>0.66666666666666696</v>
      </c>
      <c r="BC10" s="15"/>
      <c r="BD10" s="15">
        <v>0.53846153846153799</v>
      </c>
      <c r="BE10" s="15">
        <v>0.33333333333333298</v>
      </c>
      <c r="BF10" s="15">
        <v>0</v>
      </c>
      <c r="BG10" s="15">
        <v>0</v>
      </c>
      <c r="BH10" s="15">
        <v>0.4</v>
      </c>
      <c r="BI10" s="15">
        <v>0</v>
      </c>
      <c r="BJ10" s="15"/>
      <c r="BK10" s="15">
        <v>0.28571428571428598</v>
      </c>
      <c r="BL10" s="15">
        <v>0.35714285714285698</v>
      </c>
      <c r="BM10" s="15">
        <v>0</v>
      </c>
      <c r="BN10" s="15">
        <v>0.6</v>
      </c>
      <c r="BO10" s="15">
        <v>0.16666666666666699</v>
      </c>
      <c r="BP10" s="15">
        <v>0</v>
      </c>
      <c r="BQ10" s="15"/>
      <c r="BR10" s="15">
        <v>0.27272727272727298</v>
      </c>
      <c r="BS10" s="15">
        <v>0.36363636363636398</v>
      </c>
      <c r="BT10" s="15"/>
      <c r="BU10" s="15">
        <v>0.26315789473684198</v>
      </c>
      <c r="BV10" s="15">
        <v>0.32</v>
      </c>
      <c r="BW10" s="15"/>
      <c r="BX10" s="15">
        <v>0.33333333333333298</v>
      </c>
      <c r="BY10" s="15">
        <v>0.23529411764705899</v>
      </c>
    </row>
    <row r="11" spans="2:77" ht="43.5" x14ac:dyDescent="0.35">
      <c r="B11" s="16" t="s">
        <v>206</v>
      </c>
      <c r="C11" s="15">
        <v>0.27272727272727298</v>
      </c>
      <c r="D11" s="15">
        <v>0.27777777777777801</v>
      </c>
      <c r="E11" s="15">
        <v>0.269230769230769</v>
      </c>
      <c r="F11" s="15"/>
      <c r="G11" s="15">
        <v>0.41176470588235298</v>
      </c>
      <c r="H11" s="15">
        <v>0.18518518518518501</v>
      </c>
      <c r="I11" s="15"/>
      <c r="J11" s="15">
        <v>0.41666666666666702</v>
      </c>
      <c r="K11" s="15">
        <v>0</v>
      </c>
      <c r="L11" s="15">
        <v>0</v>
      </c>
      <c r="M11" s="15">
        <v>0.33333333333333298</v>
      </c>
      <c r="N11" s="15"/>
      <c r="O11" s="15">
        <v>0.18181818181818199</v>
      </c>
      <c r="P11" s="15">
        <v>0</v>
      </c>
      <c r="Q11" s="15">
        <v>0</v>
      </c>
      <c r="R11" s="15">
        <v>0</v>
      </c>
      <c r="S11" s="15">
        <v>1</v>
      </c>
      <c r="T11" s="15">
        <v>0.5</v>
      </c>
      <c r="U11" s="15">
        <v>0.5</v>
      </c>
      <c r="V11" s="15">
        <v>0.75</v>
      </c>
      <c r="W11" s="15">
        <v>0</v>
      </c>
      <c r="X11" s="15">
        <v>1</v>
      </c>
      <c r="Y11" s="15">
        <v>0</v>
      </c>
      <c r="Z11" s="15" t="s">
        <v>132</v>
      </c>
      <c r="AA11" s="15"/>
      <c r="AB11" s="15">
        <v>0.35</v>
      </c>
      <c r="AC11" s="15">
        <v>0.1875</v>
      </c>
      <c r="AD11" s="15">
        <v>0</v>
      </c>
      <c r="AE11" s="15">
        <v>0.33333333333333298</v>
      </c>
      <c r="AF11" s="15"/>
      <c r="AG11" s="15">
        <v>0.30434782608695699</v>
      </c>
      <c r="AH11" s="15">
        <v>0.25</v>
      </c>
      <c r="AI11" s="15">
        <v>0.4</v>
      </c>
      <c r="AJ11" s="15">
        <v>0</v>
      </c>
      <c r="AK11" s="15"/>
      <c r="AL11" s="15">
        <v>0.2</v>
      </c>
      <c r="AM11" s="15">
        <v>0.26315789473684198</v>
      </c>
      <c r="AN11" s="15">
        <v>0.6</v>
      </c>
      <c r="AO11" s="15"/>
      <c r="AP11" s="15">
        <v>0.3125</v>
      </c>
      <c r="AQ11" s="15">
        <v>0.25</v>
      </c>
      <c r="AR11" s="15">
        <v>0</v>
      </c>
      <c r="AS11" s="15">
        <v>0</v>
      </c>
      <c r="AT11" s="15">
        <v>0.25</v>
      </c>
      <c r="AU11" s="15"/>
      <c r="AV11" s="15" t="s">
        <v>132</v>
      </c>
      <c r="AW11" s="15" t="s">
        <v>132</v>
      </c>
      <c r="AX11" s="15" t="s">
        <v>132</v>
      </c>
      <c r="AY11" s="15" t="s">
        <v>132</v>
      </c>
      <c r="AZ11" s="15">
        <v>0.375</v>
      </c>
      <c r="BA11" s="15">
        <v>0.33333333333333298</v>
      </c>
      <c r="BB11" s="15">
        <v>0</v>
      </c>
      <c r="BC11" s="15"/>
      <c r="BD11" s="15">
        <v>0.38461538461538503</v>
      </c>
      <c r="BE11" s="15">
        <v>0.25</v>
      </c>
      <c r="BF11" s="15">
        <v>0.4</v>
      </c>
      <c r="BG11" s="15">
        <v>0.16666666666666699</v>
      </c>
      <c r="BH11" s="15">
        <v>0</v>
      </c>
      <c r="BI11" s="15">
        <v>0</v>
      </c>
      <c r="BJ11" s="15"/>
      <c r="BK11" s="15">
        <v>0.42857142857142899</v>
      </c>
      <c r="BL11" s="15">
        <v>0.35714285714285698</v>
      </c>
      <c r="BM11" s="15">
        <v>0</v>
      </c>
      <c r="BN11" s="15">
        <v>0</v>
      </c>
      <c r="BO11" s="15">
        <v>0.16666666666666699</v>
      </c>
      <c r="BP11" s="15">
        <v>0</v>
      </c>
      <c r="BQ11" s="15"/>
      <c r="BR11" s="15">
        <v>0.27272727272727298</v>
      </c>
      <c r="BS11" s="15">
        <v>0.27272727272727298</v>
      </c>
      <c r="BT11" s="15"/>
      <c r="BU11" s="15">
        <v>0.26315789473684198</v>
      </c>
      <c r="BV11" s="15">
        <v>0.28000000000000003</v>
      </c>
      <c r="BW11" s="15"/>
      <c r="BX11" s="15">
        <v>0.37037037037037002</v>
      </c>
      <c r="BY11" s="15">
        <v>0.11764705882352899</v>
      </c>
    </row>
    <row r="12" spans="2:77" ht="43.5" x14ac:dyDescent="0.35">
      <c r="B12" s="16" t="s">
        <v>207</v>
      </c>
      <c r="C12" s="15">
        <v>0.18181818181818199</v>
      </c>
      <c r="D12" s="15">
        <v>0.11111111111111099</v>
      </c>
      <c r="E12" s="15">
        <v>0.230769230769231</v>
      </c>
      <c r="F12" s="15"/>
      <c r="G12" s="15">
        <v>0.23529411764705899</v>
      </c>
      <c r="H12" s="15">
        <v>0.148148148148148</v>
      </c>
      <c r="I12" s="15"/>
      <c r="J12" s="15">
        <v>0.16666666666666699</v>
      </c>
      <c r="K12" s="15">
        <v>0.33333333333333298</v>
      </c>
      <c r="L12" s="15">
        <v>0.5</v>
      </c>
      <c r="M12" s="15">
        <v>9.5238095238095205E-2</v>
      </c>
      <c r="N12" s="15"/>
      <c r="O12" s="15">
        <v>9.0909090909090898E-2</v>
      </c>
      <c r="P12" s="15">
        <v>0</v>
      </c>
      <c r="Q12" s="15">
        <v>0</v>
      </c>
      <c r="R12" s="15">
        <v>0.66666666666666696</v>
      </c>
      <c r="S12" s="15">
        <v>0</v>
      </c>
      <c r="T12" s="15">
        <v>0</v>
      </c>
      <c r="U12" s="15">
        <v>0.16666666666666699</v>
      </c>
      <c r="V12" s="15">
        <v>0.25</v>
      </c>
      <c r="W12" s="15">
        <v>0.4</v>
      </c>
      <c r="X12" s="15">
        <v>0.5</v>
      </c>
      <c r="Y12" s="15">
        <v>0</v>
      </c>
      <c r="Z12" s="15" t="s">
        <v>132</v>
      </c>
      <c r="AA12" s="15"/>
      <c r="AB12" s="15">
        <v>0.05</v>
      </c>
      <c r="AC12" s="15">
        <v>0.1875</v>
      </c>
      <c r="AD12" s="15">
        <v>0.66666666666666696</v>
      </c>
      <c r="AE12" s="15">
        <v>0.33333333333333298</v>
      </c>
      <c r="AF12" s="15"/>
      <c r="AG12" s="15">
        <v>0.13043478260869601</v>
      </c>
      <c r="AH12" s="15">
        <v>0.33333333333333298</v>
      </c>
      <c r="AI12" s="15">
        <v>0.2</v>
      </c>
      <c r="AJ12" s="15">
        <v>0</v>
      </c>
      <c r="AK12" s="15"/>
      <c r="AL12" s="15">
        <v>0.15</v>
      </c>
      <c r="AM12" s="15">
        <v>0.157894736842105</v>
      </c>
      <c r="AN12" s="15">
        <v>0.4</v>
      </c>
      <c r="AO12" s="15"/>
      <c r="AP12" s="15">
        <v>0.125</v>
      </c>
      <c r="AQ12" s="15">
        <v>0.3125</v>
      </c>
      <c r="AR12" s="15">
        <v>0</v>
      </c>
      <c r="AS12" s="15">
        <v>0</v>
      </c>
      <c r="AT12" s="15">
        <v>0.125</v>
      </c>
      <c r="AU12" s="15"/>
      <c r="AV12" s="15" t="s">
        <v>132</v>
      </c>
      <c r="AW12" s="15" t="s">
        <v>132</v>
      </c>
      <c r="AX12" s="15" t="s">
        <v>132</v>
      </c>
      <c r="AY12" s="15" t="s">
        <v>132</v>
      </c>
      <c r="AZ12" s="15">
        <v>0.125</v>
      </c>
      <c r="BA12" s="15">
        <v>0</v>
      </c>
      <c r="BB12" s="15">
        <v>0</v>
      </c>
      <c r="BC12" s="15"/>
      <c r="BD12" s="15">
        <v>0.230769230769231</v>
      </c>
      <c r="BE12" s="15">
        <v>0.16666666666666699</v>
      </c>
      <c r="BF12" s="15">
        <v>0.2</v>
      </c>
      <c r="BG12" s="15">
        <v>0</v>
      </c>
      <c r="BH12" s="15">
        <v>0.2</v>
      </c>
      <c r="BI12" s="15">
        <v>0</v>
      </c>
      <c r="BJ12" s="15"/>
      <c r="BK12" s="15">
        <v>7.1428571428571397E-2</v>
      </c>
      <c r="BL12" s="15">
        <v>0.214285714285714</v>
      </c>
      <c r="BM12" s="15">
        <v>0.5</v>
      </c>
      <c r="BN12" s="15">
        <v>0.4</v>
      </c>
      <c r="BO12" s="15">
        <v>0.16666666666666699</v>
      </c>
      <c r="BP12" s="15">
        <v>0</v>
      </c>
      <c r="BQ12" s="15"/>
      <c r="BR12" s="15">
        <v>0.21212121212121199</v>
      </c>
      <c r="BS12" s="15">
        <v>9.0909090909090898E-2</v>
      </c>
      <c r="BT12" s="15"/>
      <c r="BU12" s="15">
        <v>0.157894736842105</v>
      </c>
      <c r="BV12" s="15">
        <v>0.2</v>
      </c>
      <c r="BW12" s="15"/>
      <c r="BX12" s="15">
        <v>7.4074074074074098E-2</v>
      </c>
      <c r="BY12" s="15">
        <v>0.35294117647058798</v>
      </c>
    </row>
    <row r="13" spans="2:77" ht="29" x14ac:dyDescent="0.35">
      <c r="B13" s="16" t="s">
        <v>208</v>
      </c>
      <c r="C13" s="15">
        <v>0.15909090909090901</v>
      </c>
      <c r="D13" s="15">
        <v>0.22222222222222199</v>
      </c>
      <c r="E13" s="15">
        <v>0.115384615384615</v>
      </c>
      <c r="F13" s="15"/>
      <c r="G13" s="15">
        <v>0.17647058823529399</v>
      </c>
      <c r="H13" s="15">
        <v>0.148148148148148</v>
      </c>
      <c r="I13" s="15"/>
      <c r="J13" s="15">
        <v>0.16666666666666699</v>
      </c>
      <c r="K13" s="15">
        <v>0.11111111111111099</v>
      </c>
      <c r="L13" s="15">
        <v>0</v>
      </c>
      <c r="M13" s="15">
        <v>0.19047619047618999</v>
      </c>
      <c r="N13" s="15"/>
      <c r="O13" s="15">
        <v>0.27272727272727298</v>
      </c>
      <c r="P13" s="15">
        <v>0</v>
      </c>
      <c r="Q13" s="15">
        <v>0</v>
      </c>
      <c r="R13" s="15">
        <v>0</v>
      </c>
      <c r="S13" s="15">
        <v>0</v>
      </c>
      <c r="T13" s="15">
        <v>1</v>
      </c>
      <c r="U13" s="15">
        <v>0.16666666666666699</v>
      </c>
      <c r="V13" s="15">
        <v>0</v>
      </c>
      <c r="W13" s="15">
        <v>0</v>
      </c>
      <c r="X13" s="15">
        <v>0.5</v>
      </c>
      <c r="Y13" s="15">
        <v>0</v>
      </c>
      <c r="Z13" s="15" t="s">
        <v>132</v>
      </c>
      <c r="AA13" s="15"/>
      <c r="AB13" s="15">
        <v>0.2</v>
      </c>
      <c r="AC13" s="15">
        <v>6.25E-2</v>
      </c>
      <c r="AD13" s="15">
        <v>0</v>
      </c>
      <c r="AE13" s="15">
        <v>0.66666666666666696</v>
      </c>
      <c r="AF13" s="15"/>
      <c r="AG13" s="15">
        <v>8.6956521739130405E-2</v>
      </c>
      <c r="AH13" s="15">
        <v>8.3333333333333301E-2</v>
      </c>
      <c r="AI13" s="15">
        <v>0.6</v>
      </c>
      <c r="AJ13" s="15">
        <v>0</v>
      </c>
      <c r="AK13" s="15"/>
      <c r="AL13" s="15">
        <v>0.15</v>
      </c>
      <c r="AM13" s="15">
        <v>0.157894736842105</v>
      </c>
      <c r="AN13" s="15">
        <v>0.2</v>
      </c>
      <c r="AO13" s="15"/>
      <c r="AP13" s="15">
        <v>0.1875</v>
      </c>
      <c r="AQ13" s="15">
        <v>0.1875</v>
      </c>
      <c r="AR13" s="15">
        <v>0</v>
      </c>
      <c r="AS13" s="15">
        <v>0</v>
      </c>
      <c r="AT13" s="15">
        <v>0</v>
      </c>
      <c r="AU13" s="15"/>
      <c r="AV13" s="15" t="s">
        <v>132</v>
      </c>
      <c r="AW13" s="15" t="s">
        <v>132</v>
      </c>
      <c r="AX13" s="15" t="s">
        <v>132</v>
      </c>
      <c r="AY13" s="15" t="s">
        <v>132</v>
      </c>
      <c r="AZ13" s="15">
        <v>0.125</v>
      </c>
      <c r="BA13" s="15">
        <v>0.22222222222222199</v>
      </c>
      <c r="BB13" s="15">
        <v>0.33333333333333298</v>
      </c>
      <c r="BC13" s="15"/>
      <c r="BD13" s="15">
        <v>0.230769230769231</v>
      </c>
      <c r="BE13" s="15">
        <v>0.16666666666666699</v>
      </c>
      <c r="BF13" s="15">
        <v>0.4</v>
      </c>
      <c r="BG13" s="15">
        <v>0</v>
      </c>
      <c r="BH13" s="15">
        <v>0</v>
      </c>
      <c r="BI13" s="15">
        <v>0</v>
      </c>
      <c r="BJ13" s="15"/>
      <c r="BK13" s="15">
        <v>0.28571428571428598</v>
      </c>
      <c r="BL13" s="15">
        <v>0.214285714285714</v>
      </c>
      <c r="BM13" s="15">
        <v>0</v>
      </c>
      <c r="BN13" s="15">
        <v>0</v>
      </c>
      <c r="BO13" s="15">
        <v>0</v>
      </c>
      <c r="BP13" s="15">
        <v>0</v>
      </c>
      <c r="BQ13" s="15"/>
      <c r="BR13" s="15">
        <v>0.15151515151515199</v>
      </c>
      <c r="BS13" s="15">
        <v>0.18181818181818199</v>
      </c>
      <c r="BT13" s="15"/>
      <c r="BU13" s="15">
        <v>5.2631578947368397E-2</v>
      </c>
      <c r="BV13" s="15">
        <v>0.24</v>
      </c>
      <c r="BW13" s="15"/>
      <c r="BX13" s="15">
        <v>0.22222222222222199</v>
      </c>
      <c r="BY13" s="15">
        <v>5.8823529411764698E-2</v>
      </c>
    </row>
    <row r="14" spans="2:77" ht="29" x14ac:dyDescent="0.35">
      <c r="B14" s="16" t="s">
        <v>209</v>
      </c>
      <c r="C14" s="15">
        <v>6.8181818181818205E-2</v>
      </c>
      <c r="D14" s="15">
        <v>0.11111111111111099</v>
      </c>
      <c r="E14" s="15">
        <v>3.8461538461538498E-2</v>
      </c>
      <c r="F14" s="15"/>
      <c r="G14" s="15">
        <v>0.11764705882352899</v>
      </c>
      <c r="H14" s="15">
        <v>3.7037037037037E-2</v>
      </c>
      <c r="I14" s="15"/>
      <c r="J14" s="15">
        <v>8.3333333333333301E-2</v>
      </c>
      <c r="K14" s="15">
        <v>0.11111111111111099</v>
      </c>
      <c r="L14" s="15">
        <v>0</v>
      </c>
      <c r="M14" s="15">
        <v>4.7619047619047603E-2</v>
      </c>
      <c r="N14" s="15"/>
      <c r="O14" s="15">
        <v>0</v>
      </c>
      <c r="P14" s="15">
        <v>0.16666666666666699</v>
      </c>
      <c r="Q14" s="15">
        <v>0</v>
      </c>
      <c r="R14" s="15">
        <v>0</v>
      </c>
      <c r="S14" s="15">
        <v>0</v>
      </c>
      <c r="T14" s="15">
        <v>0</v>
      </c>
      <c r="U14" s="15">
        <v>0.33333333333333298</v>
      </c>
      <c r="V14" s="15">
        <v>0</v>
      </c>
      <c r="W14" s="15">
        <v>0</v>
      </c>
      <c r="X14" s="15">
        <v>0</v>
      </c>
      <c r="Y14" s="15">
        <v>0</v>
      </c>
      <c r="Z14" s="15" t="s">
        <v>132</v>
      </c>
      <c r="AA14" s="15"/>
      <c r="AB14" s="15">
        <v>0</v>
      </c>
      <c r="AC14" s="15">
        <v>0.125</v>
      </c>
      <c r="AD14" s="15">
        <v>0</v>
      </c>
      <c r="AE14" s="15">
        <v>0.33333333333333298</v>
      </c>
      <c r="AF14" s="15"/>
      <c r="AG14" s="15">
        <v>4.3478260869565202E-2</v>
      </c>
      <c r="AH14" s="15">
        <v>8.3333333333333301E-2</v>
      </c>
      <c r="AI14" s="15">
        <v>0.2</v>
      </c>
      <c r="AJ14" s="15">
        <v>0</v>
      </c>
      <c r="AK14" s="15"/>
      <c r="AL14" s="15">
        <v>0</v>
      </c>
      <c r="AM14" s="15">
        <v>5.2631578947368397E-2</v>
      </c>
      <c r="AN14" s="15">
        <v>0.4</v>
      </c>
      <c r="AO14" s="15"/>
      <c r="AP14" s="15">
        <v>0</v>
      </c>
      <c r="AQ14" s="15">
        <v>0.125</v>
      </c>
      <c r="AR14" s="15">
        <v>0</v>
      </c>
      <c r="AS14" s="15">
        <v>0</v>
      </c>
      <c r="AT14" s="15">
        <v>0.125</v>
      </c>
      <c r="AU14" s="15"/>
      <c r="AV14" s="15" t="s">
        <v>132</v>
      </c>
      <c r="AW14" s="15" t="s">
        <v>132</v>
      </c>
      <c r="AX14" s="15" t="s">
        <v>132</v>
      </c>
      <c r="AY14" s="15" t="s">
        <v>132</v>
      </c>
      <c r="AZ14" s="15">
        <v>0</v>
      </c>
      <c r="BA14" s="15">
        <v>0</v>
      </c>
      <c r="BB14" s="15">
        <v>0</v>
      </c>
      <c r="BC14" s="15"/>
      <c r="BD14" s="15">
        <v>7.69230769230769E-2</v>
      </c>
      <c r="BE14" s="15">
        <v>8.3333333333333301E-2</v>
      </c>
      <c r="BF14" s="15">
        <v>0</v>
      </c>
      <c r="BG14" s="15">
        <v>0.16666666666666699</v>
      </c>
      <c r="BH14" s="15">
        <v>0</v>
      </c>
      <c r="BI14" s="15">
        <v>0</v>
      </c>
      <c r="BJ14" s="15"/>
      <c r="BK14" s="15">
        <v>0</v>
      </c>
      <c r="BL14" s="15">
        <v>0.14285714285714299</v>
      </c>
      <c r="BM14" s="15">
        <v>0</v>
      </c>
      <c r="BN14" s="15">
        <v>0.2</v>
      </c>
      <c r="BO14" s="15">
        <v>0</v>
      </c>
      <c r="BP14" s="15">
        <v>0</v>
      </c>
      <c r="BQ14" s="15"/>
      <c r="BR14" s="15">
        <v>9.0909090909090898E-2</v>
      </c>
      <c r="BS14" s="15">
        <v>0</v>
      </c>
      <c r="BT14" s="15"/>
      <c r="BU14" s="15">
        <v>0</v>
      </c>
      <c r="BV14" s="15">
        <v>0.12</v>
      </c>
      <c r="BW14" s="15"/>
      <c r="BX14" s="15">
        <v>3.7037037037037E-2</v>
      </c>
      <c r="BY14" s="15">
        <v>0.11764705882352899</v>
      </c>
    </row>
    <row r="15" spans="2:77" ht="29" x14ac:dyDescent="0.35">
      <c r="B15" s="16" t="s">
        <v>210</v>
      </c>
      <c r="C15" s="15">
        <v>6.8181818181818205E-2</v>
      </c>
      <c r="D15" s="15">
        <v>5.5555555555555601E-2</v>
      </c>
      <c r="E15" s="15">
        <v>7.69230769230769E-2</v>
      </c>
      <c r="F15" s="15"/>
      <c r="G15" s="15">
        <v>0.11764705882352899</v>
      </c>
      <c r="H15" s="15">
        <v>3.7037037037037E-2</v>
      </c>
      <c r="I15" s="15"/>
      <c r="J15" s="15">
        <v>0</v>
      </c>
      <c r="K15" s="15">
        <v>0.11111111111111099</v>
      </c>
      <c r="L15" s="15">
        <v>0.5</v>
      </c>
      <c r="M15" s="15">
        <v>4.7619047619047603E-2</v>
      </c>
      <c r="N15" s="15"/>
      <c r="O15" s="15">
        <v>0</v>
      </c>
      <c r="P15" s="15">
        <v>0.16666666666666699</v>
      </c>
      <c r="Q15" s="15">
        <v>0</v>
      </c>
      <c r="R15" s="15">
        <v>0.33333333333333298</v>
      </c>
      <c r="S15" s="15">
        <v>0</v>
      </c>
      <c r="T15" s="15">
        <v>0</v>
      </c>
      <c r="U15" s="15">
        <v>0.16666666666666699</v>
      </c>
      <c r="V15" s="15">
        <v>0</v>
      </c>
      <c r="W15" s="15">
        <v>0</v>
      </c>
      <c r="X15" s="15">
        <v>0</v>
      </c>
      <c r="Y15" s="15">
        <v>0</v>
      </c>
      <c r="Z15" s="15" t="s">
        <v>132</v>
      </c>
      <c r="AA15" s="15"/>
      <c r="AB15" s="15">
        <v>0.05</v>
      </c>
      <c r="AC15" s="15">
        <v>6.25E-2</v>
      </c>
      <c r="AD15" s="15">
        <v>0.33333333333333298</v>
      </c>
      <c r="AE15" s="15">
        <v>0</v>
      </c>
      <c r="AF15" s="15"/>
      <c r="AG15" s="15">
        <v>4.3478260869565202E-2</v>
      </c>
      <c r="AH15" s="15">
        <v>0.16666666666666699</v>
      </c>
      <c r="AI15" s="15">
        <v>0</v>
      </c>
      <c r="AJ15" s="15">
        <v>0</v>
      </c>
      <c r="AK15" s="15"/>
      <c r="AL15" s="15">
        <v>0.05</v>
      </c>
      <c r="AM15" s="15">
        <v>5.2631578947368397E-2</v>
      </c>
      <c r="AN15" s="15">
        <v>0.2</v>
      </c>
      <c r="AO15" s="15"/>
      <c r="AP15" s="15">
        <v>0.125</v>
      </c>
      <c r="AQ15" s="15">
        <v>0</v>
      </c>
      <c r="AR15" s="15">
        <v>0</v>
      </c>
      <c r="AS15" s="15">
        <v>0</v>
      </c>
      <c r="AT15" s="15">
        <v>0.125</v>
      </c>
      <c r="AU15" s="15"/>
      <c r="AV15" s="15" t="s">
        <v>132</v>
      </c>
      <c r="AW15" s="15" t="s">
        <v>132</v>
      </c>
      <c r="AX15" s="15" t="s">
        <v>132</v>
      </c>
      <c r="AY15" s="15" t="s">
        <v>132</v>
      </c>
      <c r="AZ15" s="15">
        <v>0</v>
      </c>
      <c r="BA15" s="15">
        <v>0</v>
      </c>
      <c r="BB15" s="15">
        <v>0</v>
      </c>
      <c r="BC15" s="15"/>
      <c r="BD15" s="15">
        <v>7.69230769230769E-2</v>
      </c>
      <c r="BE15" s="15">
        <v>8.3333333333333301E-2</v>
      </c>
      <c r="BF15" s="15">
        <v>0.2</v>
      </c>
      <c r="BG15" s="15">
        <v>0</v>
      </c>
      <c r="BH15" s="15">
        <v>0</v>
      </c>
      <c r="BI15" s="15">
        <v>0</v>
      </c>
      <c r="BJ15" s="15"/>
      <c r="BK15" s="15">
        <v>0</v>
      </c>
      <c r="BL15" s="15">
        <v>0.214285714285714</v>
      </c>
      <c r="BM15" s="15">
        <v>0</v>
      </c>
      <c r="BN15" s="15">
        <v>0</v>
      </c>
      <c r="BO15" s="15">
        <v>0</v>
      </c>
      <c r="BP15" s="15">
        <v>0</v>
      </c>
      <c r="BQ15" s="15"/>
      <c r="BR15" s="15">
        <v>6.0606060606060601E-2</v>
      </c>
      <c r="BS15" s="15">
        <v>9.0909090909090898E-2</v>
      </c>
      <c r="BT15" s="15"/>
      <c r="BU15" s="15">
        <v>5.2631578947368397E-2</v>
      </c>
      <c r="BV15" s="15">
        <v>0.08</v>
      </c>
      <c r="BW15" s="15"/>
      <c r="BX15" s="15">
        <v>3.7037037037037E-2</v>
      </c>
      <c r="BY15" s="15">
        <v>0.11764705882352899</v>
      </c>
    </row>
    <row r="16" spans="2:77" x14ac:dyDescent="0.35">
      <c r="B16" s="16" t="s">
        <v>96</v>
      </c>
      <c r="C16" s="15">
        <v>6.8181818181818205E-2</v>
      </c>
      <c r="D16" s="15">
        <v>5.5555555555555601E-2</v>
      </c>
      <c r="E16" s="15">
        <v>7.69230769230769E-2</v>
      </c>
      <c r="F16" s="15"/>
      <c r="G16" s="15">
        <v>5.8823529411764698E-2</v>
      </c>
      <c r="H16" s="15">
        <v>7.4074074074074098E-2</v>
      </c>
      <c r="I16" s="15"/>
      <c r="J16" s="15">
        <v>8.3333333333333301E-2</v>
      </c>
      <c r="K16" s="15">
        <v>0.11111111111111099</v>
      </c>
      <c r="L16" s="15">
        <v>0</v>
      </c>
      <c r="M16" s="15">
        <v>4.7619047619047603E-2</v>
      </c>
      <c r="N16" s="15"/>
      <c r="O16" s="15">
        <v>9.0909090909090898E-2</v>
      </c>
      <c r="P16" s="15">
        <v>0.16666666666666699</v>
      </c>
      <c r="Q16" s="15">
        <v>0.5</v>
      </c>
      <c r="R16" s="15">
        <v>0</v>
      </c>
      <c r="S16" s="15">
        <v>0</v>
      </c>
      <c r="T16" s="15">
        <v>0</v>
      </c>
      <c r="U16" s="15">
        <v>0</v>
      </c>
      <c r="V16" s="15">
        <v>0</v>
      </c>
      <c r="W16" s="15">
        <v>0</v>
      </c>
      <c r="X16" s="15">
        <v>0</v>
      </c>
      <c r="Y16" s="15">
        <v>0</v>
      </c>
      <c r="Z16" s="15" t="s">
        <v>132</v>
      </c>
      <c r="AA16" s="15"/>
      <c r="AB16" s="15">
        <v>0.1</v>
      </c>
      <c r="AC16" s="15">
        <v>0</v>
      </c>
      <c r="AD16" s="15">
        <v>0</v>
      </c>
      <c r="AE16" s="15">
        <v>0</v>
      </c>
      <c r="AF16" s="15"/>
      <c r="AG16" s="15">
        <v>8.6956521739130405E-2</v>
      </c>
      <c r="AH16" s="15">
        <v>0</v>
      </c>
      <c r="AI16" s="15">
        <v>0</v>
      </c>
      <c r="AJ16" s="15">
        <v>1</v>
      </c>
      <c r="AK16" s="15"/>
      <c r="AL16" s="15">
        <v>0.05</v>
      </c>
      <c r="AM16" s="15">
        <v>0.105263157894737</v>
      </c>
      <c r="AN16" s="15">
        <v>0</v>
      </c>
      <c r="AO16" s="15"/>
      <c r="AP16" s="15">
        <v>6.25E-2</v>
      </c>
      <c r="AQ16" s="15">
        <v>0.125</v>
      </c>
      <c r="AR16" s="15">
        <v>0</v>
      </c>
      <c r="AS16" s="15">
        <v>0</v>
      </c>
      <c r="AT16" s="15">
        <v>0</v>
      </c>
      <c r="AU16" s="15"/>
      <c r="AV16" s="15" t="s">
        <v>132</v>
      </c>
      <c r="AW16" s="15" t="s">
        <v>132</v>
      </c>
      <c r="AX16" s="15" t="s">
        <v>132</v>
      </c>
      <c r="AY16" s="15" t="s">
        <v>132</v>
      </c>
      <c r="AZ16" s="15">
        <v>0.125</v>
      </c>
      <c r="BA16" s="15">
        <v>0.11111111111111099</v>
      </c>
      <c r="BB16" s="15">
        <v>0</v>
      </c>
      <c r="BC16" s="15"/>
      <c r="BD16" s="15">
        <v>0</v>
      </c>
      <c r="BE16" s="15">
        <v>8.3333333333333301E-2</v>
      </c>
      <c r="BF16" s="15">
        <v>0</v>
      </c>
      <c r="BG16" s="15">
        <v>0</v>
      </c>
      <c r="BH16" s="15">
        <v>0.4</v>
      </c>
      <c r="BI16" s="15">
        <v>0</v>
      </c>
      <c r="BJ16" s="15"/>
      <c r="BK16" s="15">
        <v>0.14285714285714299</v>
      </c>
      <c r="BL16" s="15">
        <v>0</v>
      </c>
      <c r="BM16" s="15">
        <v>0</v>
      </c>
      <c r="BN16" s="15">
        <v>0</v>
      </c>
      <c r="BO16" s="15">
        <v>0.16666666666666699</v>
      </c>
      <c r="BP16" s="15">
        <v>0</v>
      </c>
      <c r="BQ16" s="15"/>
      <c r="BR16" s="15">
        <v>9.0909090909090898E-2</v>
      </c>
      <c r="BS16" s="15">
        <v>0</v>
      </c>
      <c r="BT16" s="15"/>
      <c r="BU16" s="15">
        <v>0.105263157894737</v>
      </c>
      <c r="BV16" s="15">
        <v>0.04</v>
      </c>
      <c r="BW16" s="15"/>
      <c r="BX16" s="15">
        <v>7.4074074074074098E-2</v>
      </c>
      <c r="BY16" s="15">
        <v>5.8823529411764698E-2</v>
      </c>
    </row>
    <row r="17" spans="2:77" x14ac:dyDescent="0.35">
      <c r="B17" s="16" t="s">
        <v>156</v>
      </c>
      <c r="C17" s="17">
        <v>9.0909090909090898E-2</v>
      </c>
      <c r="D17" s="17">
        <v>0.11111111111111099</v>
      </c>
      <c r="E17" s="17">
        <v>7.69230769230769E-2</v>
      </c>
      <c r="F17" s="17"/>
      <c r="G17" s="17">
        <v>0.11764705882352899</v>
      </c>
      <c r="H17" s="17">
        <v>7.4074074074074098E-2</v>
      </c>
      <c r="I17" s="17"/>
      <c r="J17" s="17">
        <v>0.16666666666666699</v>
      </c>
      <c r="K17" s="17">
        <v>0</v>
      </c>
      <c r="L17" s="17">
        <v>0</v>
      </c>
      <c r="M17" s="17">
        <v>9.5238095238095205E-2</v>
      </c>
      <c r="N17" s="17"/>
      <c r="O17" s="17">
        <v>9.0909090909090898E-2</v>
      </c>
      <c r="P17" s="17">
        <v>0.16666666666666699</v>
      </c>
      <c r="Q17" s="17">
        <v>0.5</v>
      </c>
      <c r="R17" s="17">
        <v>0</v>
      </c>
      <c r="S17" s="17">
        <v>0</v>
      </c>
      <c r="T17" s="17">
        <v>0</v>
      </c>
      <c r="U17" s="17">
        <v>0</v>
      </c>
      <c r="V17" s="17">
        <v>0</v>
      </c>
      <c r="W17" s="17">
        <v>0.2</v>
      </c>
      <c r="X17" s="17">
        <v>0</v>
      </c>
      <c r="Y17" s="17">
        <v>0</v>
      </c>
      <c r="Z17" s="17" t="s">
        <v>132</v>
      </c>
      <c r="AA17" s="17"/>
      <c r="AB17" s="17">
        <v>0.1</v>
      </c>
      <c r="AC17" s="17">
        <v>0.125</v>
      </c>
      <c r="AD17" s="17">
        <v>0</v>
      </c>
      <c r="AE17" s="17">
        <v>0</v>
      </c>
      <c r="AF17" s="17"/>
      <c r="AG17" s="17">
        <v>4.3478260869565202E-2</v>
      </c>
      <c r="AH17" s="17">
        <v>0.16666666666666699</v>
      </c>
      <c r="AI17" s="17">
        <v>0.2</v>
      </c>
      <c r="AJ17" s="17">
        <v>0</v>
      </c>
      <c r="AK17" s="17"/>
      <c r="AL17" s="17">
        <v>0.15</v>
      </c>
      <c r="AM17" s="17">
        <v>5.2631578947368397E-2</v>
      </c>
      <c r="AN17" s="17">
        <v>0</v>
      </c>
      <c r="AO17" s="17"/>
      <c r="AP17" s="17">
        <v>0.125</v>
      </c>
      <c r="AQ17" s="17">
        <v>6.25E-2</v>
      </c>
      <c r="AR17" s="17">
        <v>0</v>
      </c>
      <c r="AS17" s="17">
        <v>0</v>
      </c>
      <c r="AT17" s="17">
        <v>0</v>
      </c>
      <c r="AU17" s="17"/>
      <c r="AV17" s="17" t="s">
        <v>132</v>
      </c>
      <c r="AW17" s="17" t="s">
        <v>132</v>
      </c>
      <c r="AX17" s="17" t="s">
        <v>132</v>
      </c>
      <c r="AY17" s="17" t="s">
        <v>132</v>
      </c>
      <c r="AZ17" s="17">
        <v>0</v>
      </c>
      <c r="BA17" s="17">
        <v>0.22222222222222199</v>
      </c>
      <c r="BB17" s="17">
        <v>0.33333333333333298</v>
      </c>
      <c r="BC17" s="17"/>
      <c r="BD17" s="17">
        <v>7.69230769230769E-2</v>
      </c>
      <c r="BE17" s="17">
        <v>0</v>
      </c>
      <c r="BF17" s="17">
        <v>0</v>
      </c>
      <c r="BG17" s="17">
        <v>0.16666666666666699</v>
      </c>
      <c r="BH17" s="17">
        <v>0.2</v>
      </c>
      <c r="BI17" s="17">
        <v>0.5</v>
      </c>
      <c r="BJ17" s="17"/>
      <c r="BK17" s="17">
        <v>0</v>
      </c>
      <c r="BL17" s="17">
        <v>7.1428571428571397E-2</v>
      </c>
      <c r="BM17" s="17">
        <v>0.5</v>
      </c>
      <c r="BN17" s="17">
        <v>0</v>
      </c>
      <c r="BO17" s="17">
        <v>0.16666666666666699</v>
      </c>
      <c r="BP17" s="17">
        <v>0.33333333333333298</v>
      </c>
      <c r="BQ17" s="17"/>
      <c r="BR17" s="17">
        <v>9.0909090909090898E-2</v>
      </c>
      <c r="BS17" s="17">
        <v>9.0909090909090898E-2</v>
      </c>
      <c r="BT17" s="17"/>
      <c r="BU17" s="17">
        <v>0.105263157894737</v>
      </c>
      <c r="BV17" s="17">
        <v>0.08</v>
      </c>
      <c r="BW17" s="17"/>
      <c r="BX17" s="17">
        <v>0.11111111111111099</v>
      </c>
      <c r="BY17" s="17">
        <v>5.8823529411764698E-2</v>
      </c>
    </row>
    <row r="18" spans="2:77" x14ac:dyDescent="0.35">
      <c r="B18" t="s">
        <v>270</v>
      </c>
    </row>
    <row r="19" spans="2:77" x14ac:dyDescent="0.35">
      <c r="B19" t="s">
        <v>99</v>
      </c>
    </row>
    <row r="20" spans="2:77" x14ac:dyDescent="0.35">
      <c r="B20" t="s">
        <v>100</v>
      </c>
    </row>
    <row r="22" spans="2:77" x14ac:dyDescent="0.35">
      <c r="B22"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L22"/>
  <sheetViews>
    <sheetView showGridLines="0" topLeftCell="A2" workbookViewId="0">
      <pane xSplit="2" topLeftCell="C1" activePane="topRight" state="frozen"/>
      <selection pane="topRight" activeCell="B16" sqref="B16"/>
    </sheetView>
  </sheetViews>
  <sheetFormatPr defaultColWidth="10.81640625" defaultRowHeight="14.5" x14ac:dyDescent="0.35"/>
  <cols>
    <col min="2" max="2" width="25.7265625" customWidth="1"/>
    <col min="3" max="12" width="20.7265625" customWidth="1"/>
  </cols>
  <sheetData>
    <row r="2" spans="2:12" ht="40" customHeight="1" x14ac:dyDescent="0.35">
      <c r="D2" s="26" t="s">
        <v>228</v>
      </c>
      <c r="E2" s="23"/>
      <c r="F2" s="23"/>
      <c r="G2" s="23"/>
      <c r="H2" s="23"/>
      <c r="I2" s="23"/>
      <c r="J2" s="23"/>
      <c r="K2" s="23"/>
      <c r="L2" s="23"/>
    </row>
    <row r="6" spans="2:12" ht="50.15" customHeight="1" x14ac:dyDescent="0.35">
      <c r="B6" s="21" t="s">
        <v>15</v>
      </c>
      <c r="C6" s="21" t="s">
        <v>212</v>
      </c>
      <c r="D6" s="21" t="s">
        <v>213</v>
      </c>
      <c r="E6" s="21" t="s">
        <v>214</v>
      </c>
      <c r="F6" s="21" t="s">
        <v>215</v>
      </c>
      <c r="G6" s="21" t="s">
        <v>216</v>
      </c>
      <c r="H6" s="21" t="s">
        <v>217</v>
      </c>
      <c r="I6" s="21" t="s">
        <v>218</v>
      </c>
      <c r="J6" s="21" t="s">
        <v>219</v>
      </c>
      <c r="K6" s="21" t="s">
        <v>220</v>
      </c>
    </row>
    <row r="7" spans="2:12" x14ac:dyDescent="0.35">
      <c r="B7" s="16" t="s">
        <v>221</v>
      </c>
      <c r="C7" s="15">
        <v>0.12935323383084599</v>
      </c>
      <c r="D7" s="15">
        <v>0.106965174129353</v>
      </c>
      <c r="E7" s="15">
        <v>0.14925373134328401</v>
      </c>
      <c r="F7" s="15">
        <v>0.14179104477611901</v>
      </c>
      <c r="G7" s="15">
        <v>0.124378109452736</v>
      </c>
      <c r="H7" s="15">
        <v>4.47761194029851E-2</v>
      </c>
      <c r="I7" s="15">
        <v>4.9751243781094502E-2</v>
      </c>
      <c r="J7" s="15">
        <v>2.2388059701492501E-2</v>
      </c>
      <c r="K7" s="15">
        <v>1.7412935323383099E-2</v>
      </c>
    </row>
    <row r="8" spans="2:12" x14ac:dyDescent="0.35">
      <c r="B8" s="16" t="s">
        <v>222</v>
      </c>
      <c r="C8" s="15">
        <v>0.28358208955223901</v>
      </c>
      <c r="D8" s="15">
        <v>0.23134328358209</v>
      </c>
      <c r="E8" s="15">
        <v>0.27860696517412897</v>
      </c>
      <c r="F8" s="15">
        <v>0.24626865671641801</v>
      </c>
      <c r="G8" s="15">
        <v>0.13681592039800999</v>
      </c>
      <c r="H8" s="15">
        <v>0.14925373134328401</v>
      </c>
      <c r="I8" s="15">
        <v>0.13681592039800999</v>
      </c>
      <c r="J8" s="15">
        <v>8.9552238805970102E-2</v>
      </c>
      <c r="K8" s="15">
        <v>0.106965174129353</v>
      </c>
    </row>
    <row r="9" spans="2:12" x14ac:dyDescent="0.35">
      <c r="B9" s="16" t="s">
        <v>223</v>
      </c>
      <c r="C9" s="15">
        <v>0.21641791044776101</v>
      </c>
      <c r="D9" s="15">
        <v>0.25870646766169197</v>
      </c>
      <c r="E9" s="15">
        <v>0.19900497512437801</v>
      </c>
      <c r="F9" s="15">
        <v>0.20646766169154199</v>
      </c>
      <c r="G9" s="15">
        <v>0.24626865671641801</v>
      </c>
      <c r="H9" s="15">
        <v>0.25621890547263698</v>
      </c>
      <c r="I9" s="15">
        <v>0.18656716417910399</v>
      </c>
      <c r="J9" s="15">
        <v>0.20895522388059701</v>
      </c>
      <c r="K9" s="15">
        <v>0.144278606965174</v>
      </c>
    </row>
    <row r="10" spans="2:12" x14ac:dyDescent="0.35">
      <c r="B10" s="16" t="s">
        <v>224</v>
      </c>
      <c r="C10" s="15">
        <v>0.13184079601990101</v>
      </c>
      <c r="D10" s="15">
        <v>0.124378109452736</v>
      </c>
      <c r="E10" s="15">
        <v>0.19402985074626899</v>
      </c>
      <c r="F10" s="15">
        <v>0.13930348258706499</v>
      </c>
      <c r="G10" s="15">
        <v>0.15671641791044799</v>
      </c>
      <c r="H10" s="15">
        <v>0.22636815920398001</v>
      </c>
      <c r="I10" s="15">
        <v>0.18905472636815901</v>
      </c>
      <c r="J10" s="15">
        <v>0.23631840796019901</v>
      </c>
      <c r="K10" s="15">
        <v>0.17910447761194001</v>
      </c>
    </row>
    <row r="11" spans="2:12" x14ac:dyDescent="0.35">
      <c r="B11" s="16" t="s">
        <v>225</v>
      </c>
      <c r="C11" s="15">
        <v>0.22885572139303501</v>
      </c>
      <c r="D11" s="15">
        <v>0.23631840796019901</v>
      </c>
      <c r="E11" s="15">
        <v>0.174129353233831</v>
      </c>
      <c r="F11" s="15">
        <v>0.25870646766169197</v>
      </c>
      <c r="G11" s="15">
        <v>0.31094527363184099</v>
      </c>
      <c r="H11" s="15">
        <v>0.31094527363184099</v>
      </c>
      <c r="I11" s="15">
        <v>0.42537313432835799</v>
      </c>
      <c r="J11" s="15">
        <v>0.42039800995024901</v>
      </c>
      <c r="K11" s="15">
        <v>0.53482587064676601</v>
      </c>
    </row>
    <row r="12" spans="2:12" x14ac:dyDescent="0.35">
      <c r="B12" s="16" t="s">
        <v>96</v>
      </c>
      <c r="C12" s="15">
        <v>9.9502487562189105E-3</v>
      </c>
      <c r="D12" s="15">
        <v>4.2288557213930399E-2</v>
      </c>
      <c r="E12" s="15">
        <v>4.97512437810945E-3</v>
      </c>
      <c r="F12" s="15">
        <v>7.4626865671641798E-3</v>
      </c>
      <c r="G12" s="15">
        <v>2.48756218905473E-2</v>
      </c>
      <c r="H12" s="15">
        <v>1.24378109452736E-2</v>
      </c>
      <c r="I12" s="15">
        <v>1.24378109452736E-2</v>
      </c>
      <c r="J12" s="15">
        <v>2.2388059701492501E-2</v>
      </c>
      <c r="K12" s="15">
        <v>1.7412935323383099E-2</v>
      </c>
    </row>
    <row r="13" spans="2:12" x14ac:dyDescent="0.35">
      <c r="B13" s="20" t="s">
        <v>226</v>
      </c>
      <c r="C13" s="18">
        <v>0.41293532338308497</v>
      </c>
      <c r="D13" s="18">
        <v>0.33830845771144302</v>
      </c>
      <c r="E13" s="18">
        <v>0.42786069651741299</v>
      </c>
      <c r="F13" s="18">
        <v>0.38805970149253699</v>
      </c>
      <c r="G13" s="18">
        <v>0.26119402985074602</v>
      </c>
      <c r="H13" s="18">
        <v>0.19402985074626899</v>
      </c>
      <c r="I13" s="18">
        <v>0.18656716417910399</v>
      </c>
      <c r="J13" s="18">
        <v>0.111940298507463</v>
      </c>
      <c r="K13" s="18">
        <v>0.124378109452736</v>
      </c>
    </row>
    <row r="14" spans="2:12" x14ac:dyDescent="0.35">
      <c r="B14" s="20" t="s">
        <v>227</v>
      </c>
      <c r="C14" s="18">
        <v>0.36069651741293501</v>
      </c>
      <c r="D14" s="18">
        <v>0.36069651741293501</v>
      </c>
      <c r="E14" s="18">
        <v>0.36815920398009899</v>
      </c>
      <c r="F14" s="18">
        <v>0.39800995024875602</v>
      </c>
      <c r="G14" s="18">
        <v>0.46766169154228898</v>
      </c>
      <c r="H14" s="18">
        <v>0.537313432835821</v>
      </c>
      <c r="I14" s="18">
        <v>0.614427860696517</v>
      </c>
      <c r="J14" s="18">
        <v>0.65671641791044799</v>
      </c>
      <c r="K14" s="18">
        <v>0.71393034825870605</v>
      </c>
    </row>
    <row r="15" spans="2:12" x14ac:dyDescent="0.35">
      <c r="B15" s="20" t="s">
        <v>108</v>
      </c>
      <c r="C15" s="19">
        <v>5.2238805970149203E-2</v>
      </c>
      <c r="D15" s="19">
        <v>-2.2388059701492501E-2</v>
      </c>
      <c r="E15" s="19">
        <v>5.9701492537313397E-2</v>
      </c>
      <c r="F15" s="19">
        <v>-9.9502487562188602E-3</v>
      </c>
      <c r="G15" s="19">
        <v>-0.20646766169154199</v>
      </c>
      <c r="H15" s="19">
        <v>-0.34328358208955201</v>
      </c>
      <c r="I15" s="19">
        <v>-0.42786069651741299</v>
      </c>
      <c r="J15" s="19">
        <v>-0.54477611940298498</v>
      </c>
      <c r="K15" s="19">
        <v>-0.58955223880596996</v>
      </c>
    </row>
    <row r="16" spans="2:12" x14ac:dyDescent="0.35">
      <c r="B16" t="s">
        <v>393</v>
      </c>
      <c r="C16" s="14"/>
      <c r="D16" s="14"/>
      <c r="E16" s="14"/>
      <c r="F16" s="14"/>
      <c r="G16" s="14"/>
      <c r="H16" s="14"/>
      <c r="I16" s="14"/>
      <c r="J16" s="14"/>
      <c r="K16" s="14"/>
    </row>
    <row r="17" spans="2:2" x14ac:dyDescent="0.35">
      <c r="B17" t="s">
        <v>99</v>
      </c>
    </row>
    <row r="18" spans="2:2" x14ac:dyDescent="0.35">
      <c r="B18" t="s">
        <v>100</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4.9751243781094502E-2</v>
      </c>
      <c r="D8" s="15">
        <v>4.57142857142857E-2</v>
      </c>
      <c r="E8" s="15">
        <v>5.2863436123347998E-2</v>
      </c>
      <c r="F8" s="15"/>
      <c r="G8" s="15">
        <v>4.2857142857142899E-2</v>
      </c>
      <c r="H8" s="15">
        <v>5.1204819277108397E-2</v>
      </c>
      <c r="I8" s="15"/>
      <c r="J8" s="15">
        <v>5.7851239669421503E-2</v>
      </c>
      <c r="K8" s="15">
        <v>3.6036036036036001E-2</v>
      </c>
      <c r="L8" s="15">
        <v>5.7692307692307702E-2</v>
      </c>
      <c r="M8" s="15">
        <v>4.4247787610619503E-2</v>
      </c>
      <c r="N8" s="15"/>
      <c r="O8" s="15">
        <v>2.7027027027027001E-2</v>
      </c>
      <c r="P8" s="15">
        <v>4.7619047619047603E-2</v>
      </c>
      <c r="Q8" s="15">
        <v>0</v>
      </c>
      <c r="R8" s="15">
        <v>4.4444444444444398E-2</v>
      </c>
      <c r="S8" s="15">
        <v>5.2631578947368397E-2</v>
      </c>
      <c r="T8" s="15">
        <v>0.18181818181818199</v>
      </c>
      <c r="U8" s="15">
        <v>4.8780487804878099E-2</v>
      </c>
      <c r="V8" s="15">
        <v>8.3333333333333301E-2</v>
      </c>
      <c r="W8" s="15">
        <v>2.1276595744680899E-2</v>
      </c>
      <c r="X8" s="15">
        <v>0</v>
      </c>
      <c r="Y8" s="15">
        <v>0.11764705882352899</v>
      </c>
      <c r="Z8" s="15">
        <v>0</v>
      </c>
      <c r="AA8" s="15"/>
      <c r="AB8" s="15">
        <v>6.1224489795918401E-2</v>
      </c>
      <c r="AC8" s="15">
        <v>2.4590163934426201E-2</v>
      </c>
      <c r="AD8" s="15">
        <v>5.3571428571428603E-2</v>
      </c>
      <c r="AE8" s="15">
        <v>6.25E-2</v>
      </c>
      <c r="AF8" s="15"/>
      <c r="AG8" s="15">
        <v>3.6885245901639302E-2</v>
      </c>
      <c r="AH8" s="15">
        <v>5.8823529411764698E-2</v>
      </c>
      <c r="AI8" s="15">
        <v>9.7560975609756101E-2</v>
      </c>
      <c r="AJ8" s="15">
        <v>0.5</v>
      </c>
      <c r="AK8" s="15"/>
      <c r="AL8" s="15">
        <v>7.4999999999999997E-2</v>
      </c>
      <c r="AM8" s="15">
        <v>3.2679738562091498E-2</v>
      </c>
      <c r="AN8" s="15">
        <v>0</v>
      </c>
      <c r="AO8" s="15"/>
      <c r="AP8" s="15">
        <v>5.9782608695652197E-2</v>
      </c>
      <c r="AQ8" s="15">
        <v>5.6818181818181802E-2</v>
      </c>
      <c r="AR8" s="15">
        <v>0.10344827586206901</v>
      </c>
      <c r="AS8" s="15">
        <v>0.16666666666666699</v>
      </c>
      <c r="AT8" s="15">
        <v>0</v>
      </c>
      <c r="AU8" s="15"/>
      <c r="AV8" s="15">
        <v>0.2</v>
      </c>
      <c r="AW8" s="15">
        <v>0.125</v>
      </c>
      <c r="AX8" s="15">
        <v>0.125</v>
      </c>
      <c r="AY8" s="15" t="s">
        <v>132</v>
      </c>
      <c r="AZ8" s="15">
        <v>5.1282051282051301E-2</v>
      </c>
      <c r="BA8" s="15">
        <v>5.8823529411764698E-2</v>
      </c>
      <c r="BB8" s="15">
        <v>0</v>
      </c>
      <c r="BC8" s="15"/>
      <c r="BD8" s="15">
        <v>5.3846153846153801E-2</v>
      </c>
      <c r="BE8" s="15">
        <v>5.7692307692307702E-2</v>
      </c>
      <c r="BF8" s="15">
        <v>0</v>
      </c>
      <c r="BG8" s="15">
        <v>0</v>
      </c>
      <c r="BH8" s="15">
        <v>0.14285714285714299</v>
      </c>
      <c r="BI8" s="15">
        <v>0</v>
      </c>
      <c r="BJ8" s="15"/>
      <c r="BK8" s="15">
        <v>3.9215686274509803E-2</v>
      </c>
      <c r="BL8" s="15">
        <v>5.6451612903225798E-2</v>
      </c>
      <c r="BM8" s="15">
        <v>0</v>
      </c>
      <c r="BN8" s="15">
        <v>4.2105263157894701E-2</v>
      </c>
      <c r="BO8" s="15">
        <v>0.10344827586206901</v>
      </c>
      <c r="BP8" s="15">
        <v>3.125E-2</v>
      </c>
      <c r="BQ8" s="15"/>
      <c r="BR8" s="15">
        <v>5.1660516605166101E-2</v>
      </c>
      <c r="BS8" s="15">
        <v>4.58015267175573E-2</v>
      </c>
      <c r="BT8" s="15"/>
      <c r="BU8" s="15">
        <v>7.8014184397163094E-2</v>
      </c>
      <c r="BV8" s="15">
        <v>3.4482758620689703E-2</v>
      </c>
      <c r="BW8" s="15"/>
      <c r="BX8" s="15">
        <v>6.8807339449541302E-2</v>
      </c>
      <c r="BY8" s="15">
        <v>2.7777777777777801E-2</v>
      </c>
    </row>
    <row r="9" spans="2:77" x14ac:dyDescent="0.35">
      <c r="B9" s="16" t="s">
        <v>222</v>
      </c>
      <c r="C9" s="15">
        <v>0.13681592039800999</v>
      </c>
      <c r="D9" s="15">
        <v>0.13714285714285701</v>
      </c>
      <c r="E9" s="15">
        <v>0.136563876651982</v>
      </c>
      <c r="F9" s="15"/>
      <c r="G9" s="15">
        <v>0.1</v>
      </c>
      <c r="H9" s="15">
        <v>0.14457831325301199</v>
      </c>
      <c r="I9" s="15"/>
      <c r="J9" s="15">
        <v>0.12396694214876</v>
      </c>
      <c r="K9" s="15">
        <v>0.144144144144144</v>
      </c>
      <c r="L9" s="15">
        <v>0.134615384615385</v>
      </c>
      <c r="M9" s="15">
        <v>0.15044247787610601</v>
      </c>
      <c r="N9" s="15"/>
      <c r="O9" s="15">
        <v>0.162162162162162</v>
      </c>
      <c r="P9" s="15">
        <v>9.5238095238095205E-2</v>
      </c>
      <c r="Q9" s="15">
        <v>0.107142857142857</v>
      </c>
      <c r="R9" s="15">
        <v>0.155555555555556</v>
      </c>
      <c r="S9" s="15">
        <v>5.2631578947368397E-2</v>
      </c>
      <c r="T9" s="15">
        <v>9.0909090909090898E-2</v>
      </c>
      <c r="U9" s="15">
        <v>0.19512195121951201</v>
      </c>
      <c r="V9" s="15">
        <v>0.16666666666666699</v>
      </c>
      <c r="W9" s="15">
        <v>0.12765957446808501</v>
      </c>
      <c r="X9" s="15">
        <v>0.116279069767442</v>
      </c>
      <c r="Y9" s="15">
        <v>0.23529411764705899</v>
      </c>
      <c r="Z9" s="15">
        <v>0.4</v>
      </c>
      <c r="AA9" s="15"/>
      <c r="AB9" s="15">
        <v>0.17687074829932001</v>
      </c>
      <c r="AC9" s="15">
        <v>0.13934426229508201</v>
      </c>
      <c r="AD9" s="15">
        <v>0.107142857142857</v>
      </c>
      <c r="AE9" s="15">
        <v>0.104166666666667</v>
      </c>
      <c r="AF9" s="15"/>
      <c r="AG9" s="15">
        <v>0.12295081967213101</v>
      </c>
      <c r="AH9" s="15">
        <v>0.13725490196078399</v>
      </c>
      <c r="AI9" s="15">
        <v>0.24390243902438999</v>
      </c>
      <c r="AJ9" s="15">
        <v>0</v>
      </c>
      <c r="AK9" s="15"/>
      <c r="AL9" s="15">
        <v>0.13</v>
      </c>
      <c r="AM9" s="15">
        <v>0.14379084967320299</v>
      </c>
      <c r="AN9" s="15">
        <v>0.15909090909090901</v>
      </c>
      <c r="AO9" s="15"/>
      <c r="AP9" s="15">
        <v>0.119565217391304</v>
      </c>
      <c r="AQ9" s="15">
        <v>0.13636363636363599</v>
      </c>
      <c r="AR9" s="15">
        <v>0.17241379310344801</v>
      </c>
      <c r="AS9" s="15">
        <v>0.16666666666666699</v>
      </c>
      <c r="AT9" s="15">
        <v>0.17777777777777801</v>
      </c>
      <c r="AU9" s="15"/>
      <c r="AV9" s="15">
        <v>0</v>
      </c>
      <c r="AW9" s="15">
        <v>0</v>
      </c>
      <c r="AX9" s="15">
        <v>0</v>
      </c>
      <c r="AY9" s="15" t="s">
        <v>132</v>
      </c>
      <c r="AZ9" s="15">
        <v>0.102564102564103</v>
      </c>
      <c r="BA9" s="15">
        <v>0.19607843137254899</v>
      </c>
      <c r="BB9" s="15">
        <v>6.6666666666666693E-2</v>
      </c>
      <c r="BC9" s="15"/>
      <c r="BD9" s="15">
        <v>0.146153846153846</v>
      </c>
      <c r="BE9" s="15">
        <v>9.6153846153846201E-2</v>
      </c>
      <c r="BF9" s="15">
        <v>0.15384615384615399</v>
      </c>
      <c r="BG9" s="15">
        <v>0.135135135135135</v>
      </c>
      <c r="BH9" s="15">
        <v>9.5238095238095205E-2</v>
      </c>
      <c r="BI9" s="15">
        <v>0.25</v>
      </c>
      <c r="BJ9" s="15"/>
      <c r="BK9" s="15">
        <v>0.11764705882352899</v>
      </c>
      <c r="BL9" s="15">
        <v>0.112903225806452</v>
      </c>
      <c r="BM9" s="15">
        <v>0.12195121951219499</v>
      </c>
      <c r="BN9" s="15">
        <v>0.168421052631579</v>
      </c>
      <c r="BO9" s="15">
        <v>0.10344827586206901</v>
      </c>
      <c r="BP9" s="15">
        <v>0.25</v>
      </c>
      <c r="BQ9" s="15"/>
      <c r="BR9" s="15">
        <v>0.11070110701107</v>
      </c>
      <c r="BS9" s="15">
        <v>0.19083969465648901</v>
      </c>
      <c r="BT9" s="15"/>
      <c r="BU9" s="15">
        <v>4.9645390070922002E-2</v>
      </c>
      <c r="BV9" s="15">
        <v>0.18390804597701099</v>
      </c>
      <c r="BW9" s="15"/>
      <c r="BX9" s="15">
        <v>0.13302752293577999</v>
      </c>
      <c r="BY9" s="15">
        <v>0.13888888888888901</v>
      </c>
    </row>
    <row r="10" spans="2:77" x14ac:dyDescent="0.35">
      <c r="B10" s="16" t="s">
        <v>223</v>
      </c>
      <c r="C10" s="15">
        <v>0.18656716417910399</v>
      </c>
      <c r="D10" s="15">
        <v>0.20571428571428599</v>
      </c>
      <c r="E10" s="15">
        <v>0.171806167400881</v>
      </c>
      <c r="F10" s="15"/>
      <c r="G10" s="15">
        <v>0.28571428571428598</v>
      </c>
      <c r="H10" s="15">
        <v>0.16566265060241001</v>
      </c>
      <c r="I10" s="15"/>
      <c r="J10" s="15">
        <v>0.247933884297521</v>
      </c>
      <c r="K10" s="15">
        <v>0.126126126126126</v>
      </c>
      <c r="L10" s="15">
        <v>0.19230769230769201</v>
      </c>
      <c r="M10" s="15">
        <v>0.16814159292035399</v>
      </c>
      <c r="N10" s="15"/>
      <c r="O10" s="15">
        <v>0.32432432432432401</v>
      </c>
      <c r="P10" s="15">
        <v>0.11111111111111099</v>
      </c>
      <c r="Q10" s="15">
        <v>0.17857142857142899</v>
      </c>
      <c r="R10" s="15">
        <v>0.17777777777777801</v>
      </c>
      <c r="S10" s="15">
        <v>0.21052631578947401</v>
      </c>
      <c r="T10" s="15">
        <v>0.15151515151515199</v>
      </c>
      <c r="U10" s="15">
        <v>0.24390243902438999</v>
      </c>
      <c r="V10" s="15">
        <v>8.3333333333333301E-2</v>
      </c>
      <c r="W10" s="15">
        <v>0.14893617021276601</v>
      </c>
      <c r="X10" s="15">
        <v>0.27906976744186002</v>
      </c>
      <c r="Y10" s="15">
        <v>0.11764705882352899</v>
      </c>
      <c r="Z10" s="15">
        <v>0.2</v>
      </c>
      <c r="AA10" s="15"/>
      <c r="AB10" s="15">
        <v>0.19047619047618999</v>
      </c>
      <c r="AC10" s="15">
        <v>0.188524590163934</v>
      </c>
      <c r="AD10" s="15">
        <v>0.125</v>
      </c>
      <c r="AE10" s="15">
        <v>0.16666666666666699</v>
      </c>
      <c r="AF10" s="15"/>
      <c r="AG10" s="15">
        <v>0.168032786885246</v>
      </c>
      <c r="AH10" s="15">
        <v>0.18627450980392199</v>
      </c>
      <c r="AI10" s="15">
        <v>0.219512195121951</v>
      </c>
      <c r="AJ10" s="15">
        <v>0.5</v>
      </c>
      <c r="AK10" s="15"/>
      <c r="AL10" s="15">
        <v>0.185</v>
      </c>
      <c r="AM10" s="15">
        <v>0.16993464052287599</v>
      </c>
      <c r="AN10" s="15">
        <v>0.204545454545455</v>
      </c>
      <c r="AO10" s="15"/>
      <c r="AP10" s="15">
        <v>0.15217391304347799</v>
      </c>
      <c r="AQ10" s="15">
        <v>0.18181818181818199</v>
      </c>
      <c r="AR10" s="15">
        <v>0.17241379310344801</v>
      </c>
      <c r="AS10" s="15">
        <v>0.16666666666666699</v>
      </c>
      <c r="AT10" s="15">
        <v>0.24444444444444399</v>
      </c>
      <c r="AU10" s="15"/>
      <c r="AV10" s="15">
        <v>0.4</v>
      </c>
      <c r="AW10" s="15">
        <v>0.5</v>
      </c>
      <c r="AX10" s="15">
        <v>0.5</v>
      </c>
      <c r="AY10" s="15" t="s">
        <v>132</v>
      </c>
      <c r="AZ10" s="15">
        <v>0.20512820512820501</v>
      </c>
      <c r="BA10" s="15">
        <v>0.15686274509803899</v>
      </c>
      <c r="BB10" s="15">
        <v>0.266666666666667</v>
      </c>
      <c r="BC10" s="15"/>
      <c r="BD10" s="15">
        <v>0.15384615384615399</v>
      </c>
      <c r="BE10" s="15">
        <v>0.28846153846153799</v>
      </c>
      <c r="BF10" s="15">
        <v>0.19230769230769201</v>
      </c>
      <c r="BG10" s="15">
        <v>0.21621621621621601</v>
      </c>
      <c r="BH10" s="15">
        <v>0.19047619047618999</v>
      </c>
      <c r="BI10" s="15">
        <v>0.25</v>
      </c>
      <c r="BJ10" s="15"/>
      <c r="BK10" s="15">
        <v>0.27450980392156898</v>
      </c>
      <c r="BL10" s="15">
        <v>0.16935483870967699</v>
      </c>
      <c r="BM10" s="15">
        <v>0.146341463414634</v>
      </c>
      <c r="BN10" s="15">
        <v>0.12631578947368399</v>
      </c>
      <c r="BO10" s="15">
        <v>0.27586206896551702</v>
      </c>
      <c r="BP10" s="15">
        <v>0.1875</v>
      </c>
      <c r="BQ10" s="15"/>
      <c r="BR10" s="15">
        <v>0.188191881918819</v>
      </c>
      <c r="BS10" s="15">
        <v>0.18320610687022901</v>
      </c>
      <c r="BT10" s="15"/>
      <c r="BU10" s="15">
        <v>0.205673758865248</v>
      </c>
      <c r="BV10" s="15">
        <v>0.176245210727969</v>
      </c>
      <c r="BW10" s="15"/>
      <c r="BX10" s="15">
        <v>0.206422018348624</v>
      </c>
      <c r="BY10" s="15">
        <v>0.16666666666666699</v>
      </c>
    </row>
    <row r="11" spans="2:77" x14ac:dyDescent="0.35">
      <c r="B11" s="16" t="s">
        <v>224</v>
      </c>
      <c r="C11" s="15">
        <v>0.18905472636815901</v>
      </c>
      <c r="D11" s="15">
        <v>0.20571428571428599</v>
      </c>
      <c r="E11" s="15">
        <v>0.17621145374449301</v>
      </c>
      <c r="F11" s="15"/>
      <c r="G11" s="15">
        <v>0.185714285714286</v>
      </c>
      <c r="H11" s="15">
        <v>0.18975903614457801</v>
      </c>
      <c r="I11" s="15"/>
      <c r="J11" s="15">
        <v>0.15702479338843001</v>
      </c>
      <c r="K11" s="15">
        <v>0.25225225225225201</v>
      </c>
      <c r="L11" s="15">
        <v>0.21153846153846201</v>
      </c>
      <c r="M11" s="15">
        <v>0.15929203539823</v>
      </c>
      <c r="N11" s="15"/>
      <c r="O11" s="15">
        <v>0.108108108108108</v>
      </c>
      <c r="P11" s="15">
        <v>0.25396825396825401</v>
      </c>
      <c r="Q11" s="15">
        <v>0.28571428571428598</v>
      </c>
      <c r="R11" s="15">
        <v>0.11111111111111099</v>
      </c>
      <c r="S11" s="15">
        <v>0.157894736842105</v>
      </c>
      <c r="T11" s="15">
        <v>0.24242424242424199</v>
      </c>
      <c r="U11" s="15">
        <v>0.17073170731707299</v>
      </c>
      <c r="V11" s="15">
        <v>0.16666666666666699</v>
      </c>
      <c r="W11" s="15">
        <v>0.19148936170212799</v>
      </c>
      <c r="X11" s="15">
        <v>0.209302325581395</v>
      </c>
      <c r="Y11" s="15">
        <v>0.17647058823529399</v>
      </c>
      <c r="Z11" s="15">
        <v>0</v>
      </c>
      <c r="AA11" s="15"/>
      <c r="AB11" s="15">
        <v>0.21768707482993199</v>
      </c>
      <c r="AC11" s="15">
        <v>0.16393442622950799</v>
      </c>
      <c r="AD11" s="15">
        <v>0.17857142857142899</v>
      </c>
      <c r="AE11" s="15">
        <v>0.22916666666666699</v>
      </c>
      <c r="AF11" s="15"/>
      <c r="AG11" s="15">
        <v>0.22131147540983601</v>
      </c>
      <c r="AH11" s="15">
        <v>0.15686274509803899</v>
      </c>
      <c r="AI11" s="15">
        <v>0.12195121951219499</v>
      </c>
      <c r="AJ11" s="15">
        <v>0</v>
      </c>
      <c r="AK11" s="15"/>
      <c r="AL11" s="15">
        <v>0.18</v>
      </c>
      <c r="AM11" s="15">
        <v>0.24183006535947699</v>
      </c>
      <c r="AN11" s="15">
        <v>6.8181818181818205E-2</v>
      </c>
      <c r="AO11" s="15"/>
      <c r="AP11" s="15">
        <v>0.23913043478260901</v>
      </c>
      <c r="AQ11" s="15">
        <v>0.18181818181818199</v>
      </c>
      <c r="AR11" s="15">
        <v>0.13793103448275901</v>
      </c>
      <c r="AS11" s="15">
        <v>0.33333333333333298</v>
      </c>
      <c r="AT11" s="15">
        <v>0.11111111111111099</v>
      </c>
      <c r="AU11" s="15"/>
      <c r="AV11" s="15">
        <v>0.4</v>
      </c>
      <c r="AW11" s="15">
        <v>0.125</v>
      </c>
      <c r="AX11" s="15">
        <v>0.125</v>
      </c>
      <c r="AY11" s="15" t="s">
        <v>132</v>
      </c>
      <c r="AZ11" s="15">
        <v>0.256410256410256</v>
      </c>
      <c r="BA11" s="15">
        <v>5.8823529411764698E-2</v>
      </c>
      <c r="BB11" s="15">
        <v>0.2</v>
      </c>
      <c r="BC11" s="15"/>
      <c r="BD11" s="15">
        <v>0.19615384615384601</v>
      </c>
      <c r="BE11" s="15">
        <v>0.17307692307692299</v>
      </c>
      <c r="BF11" s="15">
        <v>0.230769230769231</v>
      </c>
      <c r="BG11" s="15">
        <v>0.18918918918918901</v>
      </c>
      <c r="BH11" s="15">
        <v>0.14285714285714299</v>
      </c>
      <c r="BI11" s="15">
        <v>0</v>
      </c>
      <c r="BJ11" s="15"/>
      <c r="BK11" s="15">
        <v>0.23529411764705899</v>
      </c>
      <c r="BL11" s="15">
        <v>0.20161290322580599</v>
      </c>
      <c r="BM11" s="15">
        <v>0.31707317073170699</v>
      </c>
      <c r="BN11" s="15">
        <v>0.17894736842105299</v>
      </c>
      <c r="BO11" s="15">
        <v>8.6206896551724102E-2</v>
      </c>
      <c r="BP11" s="15">
        <v>0.125</v>
      </c>
      <c r="BQ11" s="15"/>
      <c r="BR11" s="15">
        <v>0.18450184501844999</v>
      </c>
      <c r="BS11" s="15">
        <v>0.19847328244274801</v>
      </c>
      <c r="BT11" s="15"/>
      <c r="BU11" s="15">
        <v>0.17730496453900699</v>
      </c>
      <c r="BV11" s="15">
        <v>0.195402298850575</v>
      </c>
      <c r="BW11" s="15"/>
      <c r="BX11" s="15">
        <v>0.18807339449541299</v>
      </c>
      <c r="BY11" s="15">
        <v>0.18888888888888899</v>
      </c>
    </row>
    <row r="12" spans="2:77" x14ac:dyDescent="0.35">
      <c r="B12" s="16" t="s">
        <v>225</v>
      </c>
      <c r="C12" s="15">
        <v>0.42537313432835799</v>
      </c>
      <c r="D12" s="15">
        <v>0.39428571428571402</v>
      </c>
      <c r="E12" s="15">
        <v>0.44933920704845798</v>
      </c>
      <c r="F12" s="15"/>
      <c r="G12" s="15">
        <v>0.371428571428571</v>
      </c>
      <c r="H12" s="15">
        <v>0.436746987951807</v>
      </c>
      <c r="I12" s="15"/>
      <c r="J12" s="15">
        <v>0.413223140495868</v>
      </c>
      <c r="K12" s="15">
        <v>0.42342342342342298</v>
      </c>
      <c r="L12" s="15">
        <v>0.40384615384615402</v>
      </c>
      <c r="M12" s="15">
        <v>0.45132743362831901</v>
      </c>
      <c r="N12" s="15"/>
      <c r="O12" s="15">
        <v>0.37837837837837801</v>
      </c>
      <c r="P12" s="15">
        <v>0.476190476190476</v>
      </c>
      <c r="Q12" s="15">
        <v>0.42857142857142899</v>
      </c>
      <c r="R12" s="15">
        <v>0.51111111111111096</v>
      </c>
      <c r="S12" s="15">
        <v>0.52631578947368396</v>
      </c>
      <c r="T12" s="15">
        <v>0.27272727272727298</v>
      </c>
      <c r="U12" s="15">
        <v>0.31707317073170699</v>
      </c>
      <c r="V12" s="15">
        <v>0.5</v>
      </c>
      <c r="W12" s="15">
        <v>0.48936170212766</v>
      </c>
      <c r="X12" s="15">
        <v>0.39534883720930197</v>
      </c>
      <c r="Y12" s="15">
        <v>0.35294117647058798</v>
      </c>
      <c r="Z12" s="15">
        <v>0.4</v>
      </c>
      <c r="AA12" s="15"/>
      <c r="AB12" s="15">
        <v>0.33333333333333298</v>
      </c>
      <c r="AC12" s="15">
        <v>0.483606557377049</v>
      </c>
      <c r="AD12" s="15">
        <v>0.53571428571428603</v>
      </c>
      <c r="AE12" s="15">
        <v>0.4375</v>
      </c>
      <c r="AF12" s="15"/>
      <c r="AG12" s="15">
        <v>0.43032786885245899</v>
      </c>
      <c r="AH12" s="15">
        <v>0.46078431372549</v>
      </c>
      <c r="AI12" s="15">
        <v>0.31707317073170699</v>
      </c>
      <c r="AJ12" s="15">
        <v>0</v>
      </c>
      <c r="AK12" s="15"/>
      <c r="AL12" s="15">
        <v>0.41</v>
      </c>
      <c r="AM12" s="15">
        <v>0.41176470588235298</v>
      </c>
      <c r="AN12" s="15">
        <v>0.54545454545454497</v>
      </c>
      <c r="AO12" s="15"/>
      <c r="AP12" s="15">
        <v>0.41847826086956502</v>
      </c>
      <c r="AQ12" s="15">
        <v>0.43181818181818199</v>
      </c>
      <c r="AR12" s="15">
        <v>0.41379310344827602</v>
      </c>
      <c r="AS12" s="15">
        <v>0.16666666666666699</v>
      </c>
      <c r="AT12" s="15">
        <v>0.44444444444444398</v>
      </c>
      <c r="AU12" s="15"/>
      <c r="AV12" s="15">
        <v>0</v>
      </c>
      <c r="AW12" s="15">
        <v>0.25</v>
      </c>
      <c r="AX12" s="15">
        <v>0.25</v>
      </c>
      <c r="AY12" s="15" t="s">
        <v>132</v>
      </c>
      <c r="AZ12" s="15">
        <v>0.38461538461538503</v>
      </c>
      <c r="BA12" s="15">
        <v>0.49019607843137297</v>
      </c>
      <c r="BB12" s="15">
        <v>0.4</v>
      </c>
      <c r="BC12" s="15"/>
      <c r="BD12" s="15">
        <v>0.43846153846153801</v>
      </c>
      <c r="BE12" s="15">
        <v>0.38461538461538503</v>
      </c>
      <c r="BF12" s="15">
        <v>0.34615384615384598</v>
      </c>
      <c r="BG12" s="15">
        <v>0.45945945945945899</v>
      </c>
      <c r="BH12" s="15">
        <v>0.42857142857142899</v>
      </c>
      <c r="BI12" s="15">
        <v>0.5</v>
      </c>
      <c r="BJ12" s="15"/>
      <c r="BK12" s="15">
        <v>0.33333333333333298</v>
      </c>
      <c r="BL12" s="15">
        <v>0.43548387096774199</v>
      </c>
      <c r="BM12" s="15">
        <v>0.39024390243902402</v>
      </c>
      <c r="BN12" s="15">
        <v>0.48421052631578898</v>
      </c>
      <c r="BO12" s="15">
        <v>0.41379310344827602</v>
      </c>
      <c r="BP12" s="15">
        <v>0.40625</v>
      </c>
      <c r="BQ12" s="15"/>
      <c r="BR12" s="15">
        <v>0.45018450184501801</v>
      </c>
      <c r="BS12" s="15">
        <v>0.37404580152671801</v>
      </c>
      <c r="BT12" s="15"/>
      <c r="BU12" s="15">
        <v>0.47517730496453903</v>
      </c>
      <c r="BV12" s="15">
        <v>0.39846743295019199</v>
      </c>
      <c r="BW12" s="15"/>
      <c r="BX12" s="15">
        <v>0.394495412844037</v>
      </c>
      <c r="BY12" s="15">
        <v>0.46111111111111103</v>
      </c>
    </row>
    <row r="13" spans="2:77" x14ac:dyDescent="0.35">
      <c r="B13" s="16" t="s">
        <v>96</v>
      </c>
      <c r="C13" s="15">
        <v>1.24378109452736E-2</v>
      </c>
      <c r="D13" s="15">
        <v>1.1428571428571401E-2</v>
      </c>
      <c r="E13" s="15">
        <v>1.3215859030837E-2</v>
      </c>
      <c r="F13" s="15"/>
      <c r="G13" s="15">
        <v>1.4285714285714299E-2</v>
      </c>
      <c r="H13" s="15">
        <v>1.20481927710843E-2</v>
      </c>
      <c r="I13" s="15"/>
      <c r="J13" s="15">
        <v>0</v>
      </c>
      <c r="K13" s="15">
        <v>1.8018018018018001E-2</v>
      </c>
      <c r="L13" s="15">
        <v>0</v>
      </c>
      <c r="M13" s="15">
        <v>2.6548672566371698E-2</v>
      </c>
      <c r="N13" s="15"/>
      <c r="O13" s="15">
        <v>0</v>
      </c>
      <c r="P13" s="15">
        <v>1.58730158730159E-2</v>
      </c>
      <c r="Q13" s="15">
        <v>0</v>
      </c>
      <c r="R13" s="15">
        <v>0</v>
      </c>
      <c r="S13" s="15">
        <v>0</v>
      </c>
      <c r="T13" s="15">
        <v>6.0606060606060601E-2</v>
      </c>
      <c r="U13" s="15">
        <v>2.4390243902439001E-2</v>
      </c>
      <c r="V13" s="15">
        <v>0</v>
      </c>
      <c r="W13" s="15">
        <v>2.1276595744680899E-2</v>
      </c>
      <c r="X13" s="15">
        <v>0</v>
      </c>
      <c r="Y13" s="15">
        <v>0</v>
      </c>
      <c r="Z13" s="15">
        <v>0</v>
      </c>
      <c r="AA13" s="15"/>
      <c r="AB13" s="15">
        <v>2.04081632653061E-2</v>
      </c>
      <c r="AC13" s="15">
        <v>0</v>
      </c>
      <c r="AD13" s="15">
        <v>0</v>
      </c>
      <c r="AE13" s="15">
        <v>0</v>
      </c>
      <c r="AF13" s="15"/>
      <c r="AG13" s="15">
        <v>2.0491803278688499E-2</v>
      </c>
      <c r="AH13" s="15">
        <v>0</v>
      </c>
      <c r="AI13" s="15">
        <v>0</v>
      </c>
      <c r="AJ13" s="15">
        <v>0</v>
      </c>
      <c r="AK13" s="15"/>
      <c r="AL13" s="15">
        <v>0.02</v>
      </c>
      <c r="AM13" s="15">
        <v>0</v>
      </c>
      <c r="AN13" s="15">
        <v>2.27272727272727E-2</v>
      </c>
      <c r="AO13" s="15"/>
      <c r="AP13" s="15">
        <v>1.0869565217391301E-2</v>
      </c>
      <c r="AQ13" s="15">
        <v>1.13636363636364E-2</v>
      </c>
      <c r="AR13" s="15">
        <v>0</v>
      </c>
      <c r="AS13" s="15">
        <v>0</v>
      </c>
      <c r="AT13" s="15">
        <v>2.2222222222222199E-2</v>
      </c>
      <c r="AU13" s="15"/>
      <c r="AV13" s="15">
        <v>0</v>
      </c>
      <c r="AW13" s="15">
        <v>0</v>
      </c>
      <c r="AX13" s="15">
        <v>0</v>
      </c>
      <c r="AY13" s="15" t="s">
        <v>132</v>
      </c>
      <c r="AZ13" s="15">
        <v>0</v>
      </c>
      <c r="BA13" s="15">
        <v>3.9215686274509803E-2</v>
      </c>
      <c r="BB13" s="15">
        <v>6.6666666666666693E-2</v>
      </c>
      <c r="BC13" s="15"/>
      <c r="BD13" s="15">
        <v>1.1538461538461499E-2</v>
      </c>
      <c r="BE13" s="15">
        <v>0</v>
      </c>
      <c r="BF13" s="15">
        <v>7.69230769230769E-2</v>
      </c>
      <c r="BG13" s="15">
        <v>0</v>
      </c>
      <c r="BH13" s="15">
        <v>0</v>
      </c>
      <c r="BI13" s="15">
        <v>0</v>
      </c>
      <c r="BJ13" s="15"/>
      <c r="BK13" s="15">
        <v>0</v>
      </c>
      <c r="BL13" s="15">
        <v>2.4193548387096801E-2</v>
      </c>
      <c r="BM13" s="15">
        <v>2.4390243902439001E-2</v>
      </c>
      <c r="BN13" s="15">
        <v>0</v>
      </c>
      <c r="BO13" s="15">
        <v>1.72413793103448E-2</v>
      </c>
      <c r="BP13" s="15">
        <v>0</v>
      </c>
      <c r="BQ13" s="15"/>
      <c r="BR13" s="15">
        <v>1.4760147601476E-2</v>
      </c>
      <c r="BS13" s="15">
        <v>7.63358778625954E-3</v>
      </c>
      <c r="BT13" s="15"/>
      <c r="BU13" s="15">
        <v>1.41843971631206E-2</v>
      </c>
      <c r="BV13" s="15">
        <v>1.1494252873563199E-2</v>
      </c>
      <c r="BW13" s="15"/>
      <c r="BX13" s="15">
        <v>9.1743119266055103E-3</v>
      </c>
      <c r="BY13" s="15">
        <v>1.6666666666666701E-2</v>
      </c>
    </row>
    <row r="14" spans="2:77" x14ac:dyDescent="0.35">
      <c r="B14" s="16" t="s">
        <v>226</v>
      </c>
      <c r="C14" s="18">
        <v>0.18656716417910399</v>
      </c>
      <c r="D14" s="18">
        <v>0.182857142857143</v>
      </c>
      <c r="E14" s="18">
        <v>0.18942731277533001</v>
      </c>
      <c r="F14" s="18"/>
      <c r="G14" s="18">
        <v>0.14285714285714299</v>
      </c>
      <c r="H14" s="18">
        <v>0.19578313253012</v>
      </c>
      <c r="I14" s="18"/>
      <c r="J14" s="18">
        <v>0.18181818181818199</v>
      </c>
      <c r="K14" s="18">
        <v>0.18018018018018001</v>
      </c>
      <c r="L14" s="18">
        <v>0.19230769230769201</v>
      </c>
      <c r="M14" s="18">
        <v>0.19469026548672599</v>
      </c>
      <c r="N14" s="18"/>
      <c r="O14" s="18">
        <v>0.18918918918918901</v>
      </c>
      <c r="P14" s="18">
        <v>0.14285714285714299</v>
      </c>
      <c r="Q14" s="18">
        <v>0.107142857142857</v>
      </c>
      <c r="R14" s="18">
        <v>0.2</v>
      </c>
      <c r="S14" s="18">
        <v>0.105263157894737</v>
      </c>
      <c r="T14" s="18">
        <v>0.27272727272727298</v>
      </c>
      <c r="U14" s="18">
        <v>0.24390243902438999</v>
      </c>
      <c r="V14" s="18">
        <v>0.25</v>
      </c>
      <c r="W14" s="18">
        <v>0.14893617021276601</v>
      </c>
      <c r="X14" s="18">
        <v>0.116279069767442</v>
      </c>
      <c r="Y14" s="18">
        <v>0.35294117647058798</v>
      </c>
      <c r="Z14" s="18">
        <v>0.4</v>
      </c>
      <c r="AA14" s="18"/>
      <c r="AB14" s="18">
        <v>0.238095238095238</v>
      </c>
      <c r="AC14" s="18">
        <v>0.16393442622950799</v>
      </c>
      <c r="AD14" s="18">
        <v>0.160714285714286</v>
      </c>
      <c r="AE14" s="18">
        <v>0.16666666666666699</v>
      </c>
      <c r="AF14" s="18"/>
      <c r="AG14" s="18">
        <v>0.159836065573771</v>
      </c>
      <c r="AH14" s="18">
        <v>0.19607843137254899</v>
      </c>
      <c r="AI14" s="18">
        <v>0.34146341463414598</v>
      </c>
      <c r="AJ14" s="18">
        <v>0.5</v>
      </c>
      <c r="AK14" s="18"/>
      <c r="AL14" s="18">
        <v>0.20499999999999999</v>
      </c>
      <c r="AM14" s="18">
        <v>0.17647058823529399</v>
      </c>
      <c r="AN14" s="18">
        <v>0.15909090909090901</v>
      </c>
      <c r="AO14" s="18"/>
      <c r="AP14" s="18">
        <v>0.17934782608695701</v>
      </c>
      <c r="AQ14" s="18">
        <v>0.19318181818181801</v>
      </c>
      <c r="AR14" s="18">
        <v>0.27586206896551702</v>
      </c>
      <c r="AS14" s="18">
        <v>0.33333333333333298</v>
      </c>
      <c r="AT14" s="18">
        <v>0.17777777777777801</v>
      </c>
      <c r="AU14" s="18"/>
      <c r="AV14" s="18">
        <v>0.2</v>
      </c>
      <c r="AW14" s="18">
        <v>0.125</v>
      </c>
      <c r="AX14" s="18">
        <v>0.125</v>
      </c>
      <c r="AY14" s="18" t="s">
        <v>132</v>
      </c>
      <c r="AZ14" s="18">
        <v>0.15384615384615399</v>
      </c>
      <c r="BA14" s="18">
        <v>0.25490196078431399</v>
      </c>
      <c r="BB14" s="18">
        <v>6.6666666666666693E-2</v>
      </c>
      <c r="BC14" s="18"/>
      <c r="BD14" s="18">
        <v>0.2</v>
      </c>
      <c r="BE14" s="18">
        <v>0.15384615384615399</v>
      </c>
      <c r="BF14" s="18">
        <v>0.15384615384615399</v>
      </c>
      <c r="BG14" s="18">
        <v>0.135135135135135</v>
      </c>
      <c r="BH14" s="18">
        <v>0.238095238095238</v>
      </c>
      <c r="BI14" s="18">
        <v>0.25</v>
      </c>
      <c r="BJ14" s="18"/>
      <c r="BK14" s="18">
        <v>0.15686274509803899</v>
      </c>
      <c r="BL14" s="18">
        <v>0.16935483870967699</v>
      </c>
      <c r="BM14" s="18">
        <v>0.12195121951219499</v>
      </c>
      <c r="BN14" s="18">
        <v>0.21052631578947401</v>
      </c>
      <c r="BO14" s="18">
        <v>0.20689655172413801</v>
      </c>
      <c r="BP14" s="18">
        <v>0.28125</v>
      </c>
      <c r="BQ14" s="18"/>
      <c r="BR14" s="18">
        <v>0.16236162361623599</v>
      </c>
      <c r="BS14" s="18">
        <v>0.236641221374046</v>
      </c>
      <c r="BT14" s="18"/>
      <c r="BU14" s="18">
        <v>0.12765957446808501</v>
      </c>
      <c r="BV14" s="18">
        <v>0.21839080459770099</v>
      </c>
      <c r="BW14" s="18"/>
      <c r="BX14" s="18">
        <v>0.201834862385321</v>
      </c>
      <c r="BY14" s="18">
        <v>0.16666666666666699</v>
      </c>
    </row>
    <row r="15" spans="2:77" x14ac:dyDescent="0.35">
      <c r="B15" s="16" t="s">
        <v>227</v>
      </c>
      <c r="C15" s="18">
        <v>0.614427860696517</v>
      </c>
      <c r="D15" s="18">
        <v>0.6</v>
      </c>
      <c r="E15" s="18">
        <v>0.62555066079295196</v>
      </c>
      <c r="F15" s="18"/>
      <c r="G15" s="18">
        <v>0.55714285714285705</v>
      </c>
      <c r="H15" s="18">
        <v>0.626506024096386</v>
      </c>
      <c r="I15" s="18"/>
      <c r="J15" s="18">
        <v>0.57024793388429795</v>
      </c>
      <c r="K15" s="18">
        <v>0.67567567567567599</v>
      </c>
      <c r="L15" s="18">
        <v>0.61538461538461497</v>
      </c>
      <c r="M15" s="18">
        <v>0.61061946902654896</v>
      </c>
      <c r="N15" s="18"/>
      <c r="O15" s="18">
        <v>0.48648648648648701</v>
      </c>
      <c r="P15" s="18">
        <v>0.73015873015873001</v>
      </c>
      <c r="Q15" s="18">
        <v>0.71428571428571397</v>
      </c>
      <c r="R15" s="18">
        <v>0.62222222222222201</v>
      </c>
      <c r="S15" s="18">
        <v>0.68421052631578905</v>
      </c>
      <c r="T15" s="18">
        <v>0.51515151515151503</v>
      </c>
      <c r="U15" s="18">
        <v>0.48780487804877998</v>
      </c>
      <c r="V15" s="18">
        <v>0.66666666666666696</v>
      </c>
      <c r="W15" s="18">
        <v>0.680851063829787</v>
      </c>
      <c r="X15" s="18">
        <v>0.60465116279069797</v>
      </c>
      <c r="Y15" s="18">
        <v>0.52941176470588203</v>
      </c>
      <c r="Z15" s="18">
        <v>0.4</v>
      </c>
      <c r="AA15" s="18"/>
      <c r="AB15" s="18">
        <v>0.55102040816326503</v>
      </c>
      <c r="AC15" s="18">
        <v>0.64754098360655699</v>
      </c>
      <c r="AD15" s="18">
        <v>0.71428571428571397</v>
      </c>
      <c r="AE15" s="18">
        <v>0.66666666666666696</v>
      </c>
      <c r="AF15" s="18"/>
      <c r="AG15" s="18">
        <v>0.65163934426229497</v>
      </c>
      <c r="AH15" s="18">
        <v>0.61764705882352899</v>
      </c>
      <c r="AI15" s="18">
        <v>0.439024390243902</v>
      </c>
      <c r="AJ15" s="18">
        <v>0</v>
      </c>
      <c r="AK15" s="18"/>
      <c r="AL15" s="18">
        <v>0.59</v>
      </c>
      <c r="AM15" s="18">
        <v>0.65359477124182996</v>
      </c>
      <c r="AN15" s="18">
        <v>0.61363636363636398</v>
      </c>
      <c r="AO15" s="18"/>
      <c r="AP15" s="18">
        <v>0.65760869565217395</v>
      </c>
      <c r="AQ15" s="18">
        <v>0.61363636363636398</v>
      </c>
      <c r="AR15" s="18">
        <v>0.55172413793103403</v>
      </c>
      <c r="AS15" s="18">
        <v>0.5</v>
      </c>
      <c r="AT15" s="18">
        <v>0.55555555555555602</v>
      </c>
      <c r="AU15" s="18"/>
      <c r="AV15" s="18">
        <v>0.4</v>
      </c>
      <c r="AW15" s="18">
        <v>0.375</v>
      </c>
      <c r="AX15" s="18">
        <v>0.375</v>
      </c>
      <c r="AY15" s="18" t="s">
        <v>132</v>
      </c>
      <c r="AZ15" s="18">
        <v>0.64102564102564097</v>
      </c>
      <c r="BA15" s="18">
        <v>0.54901960784313697</v>
      </c>
      <c r="BB15" s="18">
        <v>0.6</v>
      </c>
      <c r="BC15" s="18"/>
      <c r="BD15" s="18">
        <v>0.63461538461538503</v>
      </c>
      <c r="BE15" s="18">
        <v>0.55769230769230804</v>
      </c>
      <c r="BF15" s="18">
        <v>0.57692307692307698</v>
      </c>
      <c r="BG15" s="18">
        <v>0.64864864864864902</v>
      </c>
      <c r="BH15" s="18">
        <v>0.57142857142857095</v>
      </c>
      <c r="BI15" s="18">
        <v>0.5</v>
      </c>
      <c r="BJ15" s="18"/>
      <c r="BK15" s="18">
        <v>0.56862745098039202</v>
      </c>
      <c r="BL15" s="18">
        <v>0.63709677419354804</v>
      </c>
      <c r="BM15" s="18">
        <v>0.707317073170732</v>
      </c>
      <c r="BN15" s="18">
        <v>0.66315789473684195</v>
      </c>
      <c r="BO15" s="18">
        <v>0.5</v>
      </c>
      <c r="BP15" s="18">
        <v>0.53125</v>
      </c>
      <c r="BQ15" s="18"/>
      <c r="BR15" s="18">
        <v>0.63468634686346903</v>
      </c>
      <c r="BS15" s="18">
        <v>0.57251908396946605</v>
      </c>
      <c r="BT15" s="18"/>
      <c r="BU15" s="18">
        <v>0.65248226950354604</v>
      </c>
      <c r="BV15" s="18">
        <v>0.59386973180076597</v>
      </c>
      <c r="BW15" s="18"/>
      <c r="BX15" s="18">
        <v>0.58256880733945005</v>
      </c>
      <c r="BY15" s="18">
        <v>0.65</v>
      </c>
    </row>
    <row r="16" spans="2:77" x14ac:dyDescent="0.35">
      <c r="B16" s="16" t="s">
        <v>108</v>
      </c>
      <c r="C16" s="19">
        <v>-0.42786069651741299</v>
      </c>
      <c r="D16" s="19">
        <v>-0.41714285714285698</v>
      </c>
      <c r="E16" s="19">
        <v>-0.43612334801762098</v>
      </c>
      <c r="F16" s="19"/>
      <c r="G16" s="19">
        <v>-0.41428571428571398</v>
      </c>
      <c r="H16" s="19">
        <v>-0.43072289156626498</v>
      </c>
      <c r="I16" s="19"/>
      <c r="J16" s="19">
        <v>-0.38842975206611602</v>
      </c>
      <c r="K16" s="19">
        <v>-0.49549549549549499</v>
      </c>
      <c r="L16" s="19">
        <v>-0.42307692307692302</v>
      </c>
      <c r="M16" s="19">
        <v>-0.41592920353982299</v>
      </c>
      <c r="N16" s="19"/>
      <c r="O16" s="19">
        <v>-0.29729729729729698</v>
      </c>
      <c r="P16" s="19">
        <v>-0.58730158730158699</v>
      </c>
      <c r="Q16" s="19">
        <v>-0.60714285714285698</v>
      </c>
      <c r="R16" s="19">
        <v>-0.422222222222222</v>
      </c>
      <c r="S16" s="19">
        <v>-0.57894736842105299</v>
      </c>
      <c r="T16" s="19">
        <v>-0.24242424242424199</v>
      </c>
      <c r="U16" s="19">
        <v>-0.24390243902438999</v>
      </c>
      <c r="V16" s="19">
        <v>-0.41666666666666702</v>
      </c>
      <c r="W16" s="19">
        <v>-0.53191489361702105</v>
      </c>
      <c r="X16" s="19">
        <v>-0.48837209302325602</v>
      </c>
      <c r="Y16" s="19">
        <v>-0.17647058823529399</v>
      </c>
      <c r="Z16" s="19">
        <v>0</v>
      </c>
      <c r="AA16" s="19"/>
      <c r="AB16" s="19">
        <v>-0.312925170068027</v>
      </c>
      <c r="AC16" s="19">
        <v>-0.483606557377049</v>
      </c>
      <c r="AD16" s="19">
        <v>-0.55357142857142905</v>
      </c>
      <c r="AE16" s="19">
        <v>-0.5</v>
      </c>
      <c r="AF16" s="19"/>
      <c r="AG16" s="19">
        <v>-0.49180327868852503</v>
      </c>
      <c r="AH16" s="19">
        <v>-0.42156862745098</v>
      </c>
      <c r="AI16" s="19">
        <v>-9.7560975609756101E-2</v>
      </c>
      <c r="AJ16" s="19">
        <v>0.5</v>
      </c>
      <c r="AK16" s="19"/>
      <c r="AL16" s="19">
        <v>-0.38500000000000001</v>
      </c>
      <c r="AM16" s="19">
        <v>-0.47712418300653597</v>
      </c>
      <c r="AN16" s="19">
        <v>-0.45454545454545398</v>
      </c>
      <c r="AO16" s="19"/>
      <c r="AP16" s="19">
        <v>-0.47826086956521702</v>
      </c>
      <c r="AQ16" s="19">
        <v>-0.42045454545454503</v>
      </c>
      <c r="AR16" s="19">
        <v>-0.27586206896551702</v>
      </c>
      <c r="AS16" s="19">
        <v>-0.16666666666666699</v>
      </c>
      <c r="AT16" s="19">
        <v>-0.37777777777777799</v>
      </c>
      <c r="AU16" s="19"/>
      <c r="AV16" s="19">
        <v>-0.2</v>
      </c>
      <c r="AW16" s="19">
        <v>-0.25</v>
      </c>
      <c r="AX16" s="19">
        <v>-0.25</v>
      </c>
      <c r="AY16" s="19" t="s">
        <v>132</v>
      </c>
      <c r="AZ16" s="19">
        <v>-0.487179487179487</v>
      </c>
      <c r="BA16" s="19">
        <v>-0.29411764705882298</v>
      </c>
      <c r="BB16" s="19">
        <v>-0.53333333333333299</v>
      </c>
      <c r="BC16" s="19"/>
      <c r="BD16" s="19">
        <v>-0.43461538461538501</v>
      </c>
      <c r="BE16" s="19">
        <v>-0.40384615384615402</v>
      </c>
      <c r="BF16" s="19">
        <v>-0.42307692307692302</v>
      </c>
      <c r="BG16" s="19">
        <v>-0.51351351351351404</v>
      </c>
      <c r="BH16" s="19">
        <v>-0.33333333333333298</v>
      </c>
      <c r="BI16" s="19">
        <v>-0.25</v>
      </c>
      <c r="BJ16" s="19"/>
      <c r="BK16" s="19">
        <v>-0.41176470588235298</v>
      </c>
      <c r="BL16" s="19">
        <v>-0.467741935483871</v>
      </c>
      <c r="BM16" s="19">
        <v>-0.58536585365853699</v>
      </c>
      <c r="BN16" s="19">
        <v>-0.452631578947368</v>
      </c>
      <c r="BO16" s="19">
        <v>-0.29310344827586199</v>
      </c>
      <c r="BP16" s="19">
        <v>-0.25</v>
      </c>
      <c r="BQ16" s="19"/>
      <c r="BR16" s="19">
        <v>-0.47232472324723301</v>
      </c>
      <c r="BS16" s="19">
        <v>-0.33587786259542002</v>
      </c>
      <c r="BT16" s="19"/>
      <c r="BU16" s="19">
        <v>-0.52482269503546097</v>
      </c>
      <c r="BV16" s="19">
        <v>-0.37547892720306503</v>
      </c>
      <c r="BW16" s="19"/>
      <c r="BX16" s="19">
        <v>-0.38073394495412799</v>
      </c>
      <c r="BY16" s="19">
        <v>-0.483333333333333</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4.47761194029851E-2</v>
      </c>
      <c r="D8" s="15">
        <v>5.7142857142857099E-2</v>
      </c>
      <c r="E8" s="15">
        <v>3.5242290748898703E-2</v>
      </c>
      <c r="F8" s="15"/>
      <c r="G8" s="15">
        <v>5.7142857142857099E-2</v>
      </c>
      <c r="H8" s="15">
        <v>4.2168674698795199E-2</v>
      </c>
      <c r="I8" s="15"/>
      <c r="J8" s="15">
        <v>2.4793388429752101E-2</v>
      </c>
      <c r="K8" s="15">
        <v>7.2072072072072099E-2</v>
      </c>
      <c r="L8" s="15">
        <v>1.9230769230769201E-2</v>
      </c>
      <c r="M8" s="15">
        <v>5.3097345132743397E-2</v>
      </c>
      <c r="N8" s="15"/>
      <c r="O8" s="15">
        <v>0.135135135135135</v>
      </c>
      <c r="P8" s="15">
        <v>7.9365079365079402E-2</v>
      </c>
      <c r="Q8" s="15">
        <v>0</v>
      </c>
      <c r="R8" s="15">
        <v>0</v>
      </c>
      <c r="S8" s="15">
        <v>0.157894736842105</v>
      </c>
      <c r="T8" s="15">
        <v>3.03030303030303E-2</v>
      </c>
      <c r="U8" s="15">
        <v>4.8780487804878099E-2</v>
      </c>
      <c r="V8" s="15">
        <v>0</v>
      </c>
      <c r="W8" s="15">
        <v>2.1276595744680899E-2</v>
      </c>
      <c r="X8" s="15">
        <v>0</v>
      </c>
      <c r="Y8" s="15">
        <v>5.8823529411764698E-2</v>
      </c>
      <c r="Z8" s="15">
        <v>0</v>
      </c>
      <c r="AA8" s="15"/>
      <c r="AB8" s="15">
        <v>6.1224489795918401E-2</v>
      </c>
      <c r="AC8" s="15">
        <v>4.0983606557376998E-2</v>
      </c>
      <c r="AD8" s="15">
        <v>3.5714285714285698E-2</v>
      </c>
      <c r="AE8" s="15">
        <v>2.0833333333333301E-2</v>
      </c>
      <c r="AF8" s="15"/>
      <c r="AG8" s="15">
        <v>4.5081967213114797E-2</v>
      </c>
      <c r="AH8" s="15">
        <v>3.9215686274509803E-2</v>
      </c>
      <c r="AI8" s="15">
        <v>4.8780487804878099E-2</v>
      </c>
      <c r="AJ8" s="15">
        <v>0.5</v>
      </c>
      <c r="AK8" s="15"/>
      <c r="AL8" s="15">
        <v>6.5000000000000002E-2</v>
      </c>
      <c r="AM8" s="15">
        <v>1.9607843137254902E-2</v>
      </c>
      <c r="AN8" s="15">
        <v>4.5454545454545497E-2</v>
      </c>
      <c r="AO8" s="15"/>
      <c r="AP8" s="15">
        <v>3.2608695652173898E-2</v>
      </c>
      <c r="AQ8" s="15">
        <v>5.6818181818181802E-2</v>
      </c>
      <c r="AR8" s="15">
        <v>0.10344827586206901</v>
      </c>
      <c r="AS8" s="15">
        <v>0.33333333333333298</v>
      </c>
      <c r="AT8" s="15">
        <v>4.4444444444444398E-2</v>
      </c>
      <c r="AU8" s="15"/>
      <c r="AV8" s="15">
        <v>0</v>
      </c>
      <c r="AW8" s="15">
        <v>0.25</v>
      </c>
      <c r="AX8" s="15">
        <v>0.25</v>
      </c>
      <c r="AY8" s="15" t="s">
        <v>132</v>
      </c>
      <c r="AZ8" s="15">
        <v>0.102564102564103</v>
      </c>
      <c r="BA8" s="15">
        <v>5.8823529411764698E-2</v>
      </c>
      <c r="BB8" s="15">
        <v>0</v>
      </c>
      <c r="BC8" s="15"/>
      <c r="BD8" s="15">
        <v>4.6153846153846198E-2</v>
      </c>
      <c r="BE8" s="15">
        <v>1.9230769230769201E-2</v>
      </c>
      <c r="BF8" s="15">
        <v>7.69230769230769E-2</v>
      </c>
      <c r="BG8" s="15">
        <v>2.7027027027027001E-2</v>
      </c>
      <c r="BH8" s="15">
        <v>9.5238095238095205E-2</v>
      </c>
      <c r="BI8" s="15">
        <v>0</v>
      </c>
      <c r="BJ8" s="15"/>
      <c r="BK8" s="15">
        <v>9.8039215686274495E-2</v>
      </c>
      <c r="BL8" s="15">
        <v>4.0322580645161303E-2</v>
      </c>
      <c r="BM8" s="15">
        <v>2.4390243902439001E-2</v>
      </c>
      <c r="BN8" s="15">
        <v>2.1052631578947399E-2</v>
      </c>
      <c r="BO8" s="15">
        <v>6.8965517241379296E-2</v>
      </c>
      <c r="BP8" s="15">
        <v>3.125E-2</v>
      </c>
      <c r="BQ8" s="15"/>
      <c r="BR8" s="15">
        <v>3.6900369003690002E-2</v>
      </c>
      <c r="BS8" s="15">
        <v>6.1068702290076299E-2</v>
      </c>
      <c r="BT8" s="15"/>
      <c r="BU8" s="15">
        <v>4.9645390070922002E-2</v>
      </c>
      <c r="BV8" s="15">
        <v>4.2145593869731802E-2</v>
      </c>
      <c r="BW8" s="15"/>
      <c r="BX8" s="15">
        <v>4.1284403669724801E-2</v>
      </c>
      <c r="BY8" s="15">
        <v>0.05</v>
      </c>
    </row>
    <row r="9" spans="2:77" x14ac:dyDescent="0.35">
      <c r="B9" s="16" t="s">
        <v>222</v>
      </c>
      <c r="C9" s="15">
        <v>0.14925373134328401</v>
      </c>
      <c r="D9" s="15">
        <v>0.125714285714286</v>
      </c>
      <c r="E9" s="15">
        <v>0.167400881057269</v>
      </c>
      <c r="F9" s="15"/>
      <c r="G9" s="15">
        <v>0.128571428571429</v>
      </c>
      <c r="H9" s="15">
        <v>0.15361445783132499</v>
      </c>
      <c r="I9" s="15"/>
      <c r="J9" s="15">
        <v>0.15702479338843001</v>
      </c>
      <c r="K9" s="15">
        <v>0.171171171171171</v>
      </c>
      <c r="L9" s="15">
        <v>9.6153846153846201E-2</v>
      </c>
      <c r="M9" s="15">
        <v>0.15044247787610601</v>
      </c>
      <c r="N9" s="15"/>
      <c r="O9" s="15">
        <v>0.108108108108108</v>
      </c>
      <c r="P9" s="15">
        <v>9.5238095238095205E-2</v>
      </c>
      <c r="Q9" s="15">
        <v>0.107142857142857</v>
      </c>
      <c r="R9" s="15">
        <v>0.2</v>
      </c>
      <c r="S9" s="15">
        <v>0.157894736842105</v>
      </c>
      <c r="T9" s="15">
        <v>0.21212121212121199</v>
      </c>
      <c r="U9" s="15">
        <v>7.3170731707317097E-2</v>
      </c>
      <c r="V9" s="15">
        <v>0.16666666666666699</v>
      </c>
      <c r="W9" s="15">
        <v>0.170212765957447</v>
      </c>
      <c r="X9" s="15">
        <v>0.13953488372093001</v>
      </c>
      <c r="Y9" s="15">
        <v>0.35294117647058798</v>
      </c>
      <c r="Z9" s="15">
        <v>0.2</v>
      </c>
      <c r="AA9" s="15"/>
      <c r="AB9" s="15">
        <v>0.14285714285714299</v>
      </c>
      <c r="AC9" s="15">
        <v>0.19672131147541</v>
      </c>
      <c r="AD9" s="15">
        <v>8.9285714285714302E-2</v>
      </c>
      <c r="AE9" s="15">
        <v>0.16666666666666699</v>
      </c>
      <c r="AF9" s="15"/>
      <c r="AG9" s="15">
        <v>0.11885245901639301</v>
      </c>
      <c r="AH9" s="15">
        <v>0.20588235294117599</v>
      </c>
      <c r="AI9" s="15">
        <v>0.19512195121951201</v>
      </c>
      <c r="AJ9" s="15">
        <v>0</v>
      </c>
      <c r="AK9" s="15"/>
      <c r="AL9" s="15">
        <v>0.14000000000000001</v>
      </c>
      <c r="AM9" s="15">
        <v>0.15032679738562099</v>
      </c>
      <c r="AN9" s="15">
        <v>0.15909090909090901</v>
      </c>
      <c r="AO9" s="15"/>
      <c r="AP9" s="15">
        <v>0.14673913043478301</v>
      </c>
      <c r="AQ9" s="15">
        <v>0.19318181818181801</v>
      </c>
      <c r="AR9" s="15">
        <v>6.8965517241379296E-2</v>
      </c>
      <c r="AS9" s="15">
        <v>0.16666666666666699</v>
      </c>
      <c r="AT9" s="15">
        <v>0.133333333333333</v>
      </c>
      <c r="AU9" s="15"/>
      <c r="AV9" s="15">
        <v>0.2</v>
      </c>
      <c r="AW9" s="15">
        <v>0</v>
      </c>
      <c r="AX9" s="15">
        <v>0</v>
      </c>
      <c r="AY9" s="15" t="s">
        <v>132</v>
      </c>
      <c r="AZ9" s="15">
        <v>0.20512820512820501</v>
      </c>
      <c r="BA9" s="15">
        <v>0.15686274509803899</v>
      </c>
      <c r="BB9" s="15">
        <v>0.266666666666667</v>
      </c>
      <c r="BC9" s="15"/>
      <c r="BD9" s="15">
        <v>0.146153846153846</v>
      </c>
      <c r="BE9" s="15">
        <v>0.17307692307692299</v>
      </c>
      <c r="BF9" s="15">
        <v>0.115384615384615</v>
      </c>
      <c r="BG9" s="15">
        <v>0.108108108108108</v>
      </c>
      <c r="BH9" s="15">
        <v>0.238095238095238</v>
      </c>
      <c r="BI9" s="15">
        <v>0.25</v>
      </c>
      <c r="BJ9" s="15"/>
      <c r="BK9" s="15">
        <v>9.8039215686274495E-2</v>
      </c>
      <c r="BL9" s="15">
        <v>0.16935483870967699</v>
      </c>
      <c r="BM9" s="15">
        <v>0.146341463414634</v>
      </c>
      <c r="BN9" s="15">
        <v>0.168421052631579</v>
      </c>
      <c r="BO9" s="15">
        <v>0.15517241379310301</v>
      </c>
      <c r="BP9" s="15">
        <v>6.25E-2</v>
      </c>
      <c r="BQ9" s="15"/>
      <c r="BR9" s="15">
        <v>0.143911439114391</v>
      </c>
      <c r="BS9" s="15">
        <v>0.16030534351145001</v>
      </c>
      <c r="BT9" s="15"/>
      <c r="BU9" s="15">
        <v>0.12765957446808501</v>
      </c>
      <c r="BV9" s="15">
        <v>0.160919540229885</v>
      </c>
      <c r="BW9" s="15"/>
      <c r="BX9" s="15">
        <v>0.146788990825688</v>
      </c>
      <c r="BY9" s="15">
        <v>0.155555555555556</v>
      </c>
    </row>
    <row r="10" spans="2:77" x14ac:dyDescent="0.35">
      <c r="B10" s="16" t="s">
        <v>223</v>
      </c>
      <c r="C10" s="15">
        <v>0.25621890547263698</v>
      </c>
      <c r="D10" s="15">
        <v>0.26857142857142902</v>
      </c>
      <c r="E10" s="15">
        <v>0.246696035242291</v>
      </c>
      <c r="F10" s="15"/>
      <c r="G10" s="15">
        <v>0.35714285714285698</v>
      </c>
      <c r="H10" s="15">
        <v>0.234939759036145</v>
      </c>
      <c r="I10" s="15"/>
      <c r="J10" s="15">
        <v>0.23140495867768601</v>
      </c>
      <c r="K10" s="15">
        <v>0.22522522522522501</v>
      </c>
      <c r="L10" s="15">
        <v>0.34615384615384598</v>
      </c>
      <c r="M10" s="15">
        <v>0.265486725663717</v>
      </c>
      <c r="N10" s="15"/>
      <c r="O10" s="15">
        <v>0.35135135135135098</v>
      </c>
      <c r="P10" s="15">
        <v>0.17460317460317501</v>
      </c>
      <c r="Q10" s="15">
        <v>0.39285714285714302</v>
      </c>
      <c r="R10" s="15">
        <v>0.155555555555556</v>
      </c>
      <c r="S10" s="15">
        <v>0.157894736842105</v>
      </c>
      <c r="T10" s="15">
        <v>0.24242424242424199</v>
      </c>
      <c r="U10" s="15">
        <v>0.24390243902438999</v>
      </c>
      <c r="V10" s="15">
        <v>0.16666666666666699</v>
      </c>
      <c r="W10" s="15">
        <v>0.319148936170213</v>
      </c>
      <c r="X10" s="15">
        <v>0.39534883720930197</v>
      </c>
      <c r="Y10" s="15">
        <v>0.17647058823529399</v>
      </c>
      <c r="Z10" s="15">
        <v>0.2</v>
      </c>
      <c r="AA10" s="15"/>
      <c r="AB10" s="15">
        <v>0.27891156462584998</v>
      </c>
      <c r="AC10" s="15">
        <v>0.22131147540983601</v>
      </c>
      <c r="AD10" s="15">
        <v>0.214285714285714</v>
      </c>
      <c r="AE10" s="15">
        <v>0.25</v>
      </c>
      <c r="AF10" s="15"/>
      <c r="AG10" s="15">
        <v>0.25819672131147497</v>
      </c>
      <c r="AH10" s="15">
        <v>0.23529411764705899</v>
      </c>
      <c r="AI10" s="15">
        <v>0.26829268292682901</v>
      </c>
      <c r="AJ10" s="15">
        <v>0.5</v>
      </c>
      <c r="AK10" s="15"/>
      <c r="AL10" s="15">
        <v>0.25</v>
      </c>
      <c r="AM10" s="15">
        <v>0.23529411764705899</v>
      </c>
      <c r="AN10" s="15">
        <v>0.34090909090909099</v>
      </c>
      <c r="AO10" s="15"/>
      <c r="AP10" s="15">
        <v>0.23913043478260901</v>
      </c>
      <c r="AQ10" s="15">
        <v>0.22727272727272699</v>
      </c>
      <c r="AR10" s="15">
        <v>0.13793103448275901</v>
      </c>
      <c r="AS10" s="15">
        <v>0</v>
      </c>
      <c r="AT10" s="15">
        <v>0.4</v>
      </c>
      <c r="AU10" s="15"/>
      <c r="AV10" s="15">
        <v>0.2</v>
      </c>
      <c r="AW10" s="15">
        <v>0.25</v>
      </c>
      <c r="AX10" s="15">
        <v>0.25</v>
      </c>
      <c r="AY10" s="15" t="s">
        <v>132</v>
      </c>
      <c r="AZ10" s="15">
        <v>0.256410256410256</v>
      </c>
      <c r="BA10" s="15">
        <v>0.25490196078431399</v>
      </c>
      <c r="BB10" s="15">
        <v>0.4</v>
      </c>
      <c r="BC10" s="15"/>
      <c r="BD10" s="15">
        <v>0.234615384615385</v>
      </c>
      <c r="BE10" s="15">
        <v>0.28846153846153799</v>
      </c>
      <c r="BF10" s="15">
        <v>0.230769230769231</v>
      </c>
      <c r="BG10" s="15">
        <v>0.29729729729729698</v>
      </c>
      <c r="BH10" s="15">
        <v>0.33333333333333298</v>
      </c>
      <c r="BI10" s="15">
        <v>0.25</v>
      </c>
      <c r="BJ10" s="15"/>
      <c r="BK10" s="15">
        <v>0.23529411764705899</v>
      </c>
      <c r="BL10" s="15">
        <v>0.27419354838709697</v>
      </c>
      <c r="BM10" s="15">
        <v>0.146341463414634</v>
      </c>
      <c r="BN10" s="15">
        <v>0.221052631578947</v>
      </c>
      <c r="BO10" s="15">
        <v>0.36206896551724099</v>
      </c>
      <c r="BP10" s="15">
        <v>0.28125</v>
      </c>
      <c r="BQ10" s="15"/>
      <c r="BR10" s="15">
        <v>0.26199261992619899</v>
      </c>
      <c r="BS10" s="15">
        <v>0.244274809160305</v>
      </c>
      <c r="BT10" s="15"/>
      <c r="BU10" s="15">
        <v>0.269503546099291</v>
      </c>
      <c r="BV10" s="15">
        <v>0.24904214559387</v>
      </c>
      <c r="BW10" s="15"/>
      <c r="BX10" s="15">
        <v>0.28440366972477099</v>
      </c>
      <c r="BY10" s="15">
        <v>0.22222222222222199</v>
      </c>
    </row>
    <row r="11" spans="2:77" x14ac:dyDescent="0.35">
      <c r="B11" s="16" t="s">
        <v>224</v>
      </c>
      <c r="C11" s="15">
        <v>0.22636815920398001</v>
      </c>
      <c r="D11" s="15">
        <v>0.245714285714286</v>
      </c>
      <c r="E11" s="15">
        <v>0.21145374449339199</v>
      </c>
      <c r="F11" s="15"/>
      <c r="G11" s="15">
        <v>0.17142857142857101</v>
      </c>
      <c r="H11" s="15">
        <v>0.23795180722891601</v>
      </c>
      <c r="I11" s="15"/>
      <c r="J11" s="15">
        <v>0.206611570247934</v>
      </c>
      <c r="K11" s="15">
        <v>0.27927927927927898</v>
      </c>
      <c r="L11" s="15">
        <v>0.30769230769230799</v>
      </c>
      <c r="M11" s="15">
        <v>0.15929203539823</v>
      </c>
      <c r="N11" s="15"/>
      <c r="O11" s="15">
        <v>0.18918918918918901</v>
      </c>
      <c r="P11" s="15">
        <v>0.26984126984126999</v>
      </c>
      <c r="Q11" s="15">
        <v>0.32142857142857101</v>
      </c>
      <c r="R11" s="15">
        <v>0.28888888888888897</v>
      </c>
      <c r="S11" s="15">
        <v>0</v>
      </c>
      <c r="T11" s="15">
        <v>0.27272727272727298</v>
      </c>
      <c r="U11" s="15">
        <v>0.219512195121951</v>
      </c>
      <c r="V11" s="15">
        <v>0.29166666666666702</v>
      </c>
      <c r="W11" s="15">
        <v>0.14893617021276601</v>
      </c>
      <c r="X11" s="15">
        <v>0.209302325581395</v>
      </c>
      <c r="Y11" s="15">
        <v>0.23529411764705899</v>
      </c>
      <c r="Z11" s="15">
        <v>0</v>
      </c>
      <c r="AA11" s="15"/>
      <c r="AB11" s="15">
        <v>0.22448979591836701</v>
      </c>
      <c r="AC11" s="15">
        <v>0.18032786885245899</v>
      </c>
      <c r="AD11" s="15">
        <v>0.32142857142857101</v>
      </c>
      <c r="AE11" s="15">
        <v>0.20833333333333301</v>
      </c>
      <c r="AF11" s="15"/>
      <c r="AG11" s="15">
        <v>0.25819672131147497</v>
      </c>
      <c r="AH11" s="15">
        <v>0.21568627450980399</v>
      </c>
      <c r="AI11" s="15">
        <v>0.12195121951219499</v>
      </c>
      <c r="AJ11" s="15">
        <v>0</v>
      </c>
      <c r="AK11" s="15"/>
      <c r="AL11" s="15">
        <v>0.23499999999999999</v>
      </c>
      <c r="AM11" s="15">
        <v>0.24836601307189499</v>
      </c>
      <c r="AN11" s="15">
        <v>0.13636363636363599</v>
      </c>
      <c r="AO11" s="15"/>
      <c r="AP11" s="15">
        <v>0.24456521739130399</v>
      </c>
      <c r="AQ11" s="15">
        <v>0.19318181818181801</v>
      </c>
      <c r="AR11" s="15">
        <v>0.31034482758620702</v>
      </c>
      <c r="AS11" s="15">
        <v>0.33333333333333298</v>
      </c>
      <c r="AT11" s="15">
        <v>8.8888888888888906E-2</v>
      </c>
      <c r="AU11" s="15"/>
      <c r="AV11" s="15">
        <v>0.6</v>
      </c>
      <c r="AW11" s="15">
        <v>0.25</v>
      </c>
      <c r="AX11" s="15">
        <v>0.25</v>
      </c>
      <c r="AY11" s="15" t="s">
        <v>132</v>
      </c>
      <c r="AZ11" s="15">
        <v>0.17948717948717899</v>
      </c>
      <c r="BA11" s="15">
        <v>0.15686274509803899</v>
      </c>
      <c r="BB11" s="15">
        <v>0.133333333333333</v>
      </c>
      <c r="BC11" s="15"/>
      <c r="BD11" s="15">
        <v>0.242307692307692</v>
      </c>
      <c r="BE11" s="15">
        <v>0.19230769230769201</v>
      </c>
      <c r="BF11" s="15">
        <v>0.115384615384615</v>
      </c>
      <c r="BG11" s="15">
        <v>0.29729729729729698</v>
      </c>
      <c r="BH11" s="15">
        <v>0.14285714285714299</v>
      </c>
      <c r="BI11" s="15">
        <v>0.25</v>
      </c>
      <c r="BJ11" s="15"/>
      <c r="BK11" s="15">
        <v>0.25490196078431399</v>
      </c>
      <c r="BL11" s="15">
        <v>0.18548387096774199</v>
      </c>
      <c r="BM11" s="15">
        <v>0.31707317073170699</v>
      </c>
      <c r="BN11" s="15">
        <v>0.28421052631578902</v>
      </c>
      <c r="BO11" s="15">
        <v>0.12068965517241401</v>
      </c>
      <c r="BP11" s="15">
        <v>0.25</v>
      </c>
      <c r="BQ11" s="15"/>
      <c r="BR11" s="15">
        <v>0.21771217712177099</v>
      </c>
      <c r="BS11" s="15">
        <v>0.244274809160305</v>
      </c>
      <c r="BT11" s="15"/>
      <c r="BU11" s="15">
        <v>0.269503546099291</v>
      </c>
      <c r="BV11" s="15">
        <v>0.20306513409961699</v>
      </c>
      <c r="BW11" s="15"/>
      <c r="BX11" s="15">
        <v>0.22935779816513799</v>
      </c>
      <c r="BY11" s="15">
        <v>0.211111111111111</v>
      </c>
    </row>
    <row r="12" spans="2:77" x14ac:dyDescent="0.35">
      <c r="B12" s="16" t="s">
        <v>225</v>
      </c>
      <c r="C12" s="15">
        <v>0.31094527363184099</v>
      </c>
      <c r="D12" s="15">
        <v>0.28571428571428598</v>
      </c>
      <c r="E12" s="15">
        <v>0.33039647577092501</v>
      </c>
      <c r="F12" s="15"/>
      <c r="G12" s="15">
        <v>0.25714285714285701</v>
      </c>
      <c r="H12" s="15">
        <v>0.32228915662650598</v>
      </c>
      <c r="I12" s="15"/>
      <c r="J12" s="15">
        <v>0.37190082644628097</v>
      </c>
      <c r="K12" s="15">
        <v>0.23423423423423401</v>
      </c>
      <c r="L12" s="15">
        <v>0.230769230769231</v>
      </c>
      <c r="M12" s="15">
        <v>0.35398230088495602</v>
      </c>
      <c r="N12" s="15"/>
      <c r="O12" s="15">
        <v>0.21621621621621601</v>
      </c>
      <c r="P12" s="15">
        <v>0.33333333333333298</v>
      </c>
      <c r="Q12" s="15">
        <v>0.17857142857142899</v>
      </c>
      <c r="R12" s="15">
        <v>0.35555555555555601</v>
      </c>
      <c r="S12" s="15">
        <v>0.52631578947368396</v>
      </c>
      <c r="T12" s="15">
        <v>0.24242424242424199</v>
      </c>
      <c r="U12" s="15">
        <v>0.39024390243902402</v>
      </c>
      <c r="V12" s="15">
        <v>0.375</v>
      </c>
      <c r="W12" s="15">
        <v>0.319148936170213</v>
      </c>
      <c r="X12" s="15">
        <v>0.25581395348837199</v>
      </c>
      <c r="Y12" s="15">
        <v>0.17647058823529399</v>
      </c>
      <c r="Z12" s="15">
        <v>0.6</v>
      </c>
      <c r="AA12" s="15"/>
      <c r="AB12" s="15">
        <v>0.28571428571428598</v>
      </c>
      <c r="AC12" s="15">
        <v>0.35245901639344301</v>
      </c>
      <c r="AD12" s="15">
        <v>0.32142857142857101</v>
      </c>
      <c r="AE12" s="15">
        <v>0.35416666666666702</v>
      </c>
      <c r="AF12" s="15"/>
      <c r="AG12" s="15">
        <v>0.30737704918032799</v>
      </c>
      <c r="AH12" s="15">
        <v>0.30392156862745101</v>
      </c>
      <c r="AI12" s="15">
        <v>0.31707317073170699</v>
      </c>
      <c r="AJ12" s="15">
        <v>0</v>
      </c>
      <c r="AK12" s="15"/>
      <c r="AL12" s="15">
        <v>0.29499999999999998</v>
      </c>
      <c r="AM12" s="15">
        <v>0.33986928104575198</v>
      </c>
      <c r="AN12" s="15">
        <v>0.29545454545454503</v>
      </c>
      <c r="AO12" s="15"/>
      <c r="AP12" s="15">
        <v>0.32608695652173902</v>
      </c>
      <c r="AQ12" s="15">
        <v>0.30681818181818199</v>
      </c>
      <c r="AR12" s="15">
        <v>0.37931034482758602</v>
      </c>
      <c r="AS12" s="15">
        <v>0.16666666666666699</v>
      </c>
      <c r="AT12" s="15">
        <v>0.33333333333333298</v>
      </c>
      <c r="AU12" s="15"/>
      <c r="AV12" s="15">
        <v>0</v>
      </c>
      <c r="AW12" s="15">
        <v>0.25</v>
      </c>
      <c r="AX12" s="15">
        <v>0.25</v>
      </c>
      <c r="AY12" s="15" t="s">
        <v>132</v>
      </c>
      <c r="AZ12" s="15">
        <v>0.256410256410256</v>
      </c>
      <c r="BA12" s="15">
        <v>0.35294117647058798</v>
      </c>
      <c r="BB12" s="15">
        <v>0.133333333333333</v>
      </c>
      <c r="BC12" s="15"/>
      <c r="BD12" s="15">
        <v>0.32307692307692298</v>
      </c>
      <c r="BE12" s="15">
        <v>0.32692307692307698</v>
      </c>
      <c r="BF12" s="15">
        <v>0.38461538461538503</v>
      </c>
      <c r="BG12" s="15">
        <v>0.24324324324324301</v>
      </c>
      <c r="BH12" s="15">
        <v>0.19047619047618999</v>
      </c>
      <c r="BI12" s="15">
        <v>0.25</v>
      </c>
      <c r="BJ12" s="15"/>
      <c r="BK12" s="15">
        <v>0.31372549019607798</v>
      </c>
      <c r="BL12" s="15">
        <v>0.32258064516128998</v>
      </c>
      <c r="BM12" s="15">
        <v>0.31707317073170699</v>
      </c>
      <c r="BN12" s="15">
        <v>0.29473684210526302</v>
      </c>
      <c r="BO12" s="15">
        <v>0.27586206896551702</v>
      </c>
      <c r="BP12" s="15">
        <v>0.375</v>
      </c>
      <c r="BQ12" s="15"/>
      <c r="BR12" s="15">
        <v>0.32841328413284099</v>
      </c>
      <c r="BS12" s="15">
        <v>0.27480916030534402</v>
      </c>
      <c r="BT12" s="15"/>
      <c r="BU12" s="15">
        <v>0.269503546099291</v>
      </c>
      <c r="BV12" s="15">
        <v>0.33333333333333298</v>
      </c>
      <c r="BW12" s="15"/>
      <c r="BX12" s="15">
        <v>0.28899082568807299</v>
      </c>
      <c r="BY12" s="15">
        <v>0.344444444444444</v>
      </c>
    </row>
    <row r="13" spans="2:77" x14ac:dyDescent="0.35">
      <c r="B13" s="16" t="s">
        <v>96</v>
      </c>
      <c r="C13" s="15">
        <v>1.24378109452736E-2</v>
      </c>
      <c r="D13" s="15">
        <v>1.7142857142857099E-2</v>
      </c>
      <c r="E13" s="15">
        <v>8.8105726872246704E-3</v>
      </c>
      <c r="F13" s="15"/>
      <c r="G13" s="15">
        <v>2.8571428571428598E-2</v>
      </c>
      <c r="H13" s="15">
        <v>9.0361445783132491E-3</v>
      </c>
      <c r="I13" s="15"/>
      <c r="J13" s="15">
        <v>8.2644628099173608E-3</v>
      </c>
      <c r="K13" s="15">
        <v>1.8018018018018001E-2</v>
      </c>
      <c r="L13" s="15">
        <v>0</v>
      </c>
      <c r="M13" s="15">
        <v>1.7699115044247801E-2</v>
      </c>
      <c r="N13" s="15"/>
      <c r="O13" s="15">
        <v>0</v>
      </c>
      <c r="P13" s="15">
        <v>4.7619047619047603E-2</v>
      </c>
      <c r="Q13" s="15">
        <v>0</v>
      </c>
      <c r="R13" s="15">
        <v>0</v>
      </c>
      <c r="S13" s="15">
        <v>0</v>
      </c>
      <c r="T13" s="15">
        <v>0</v>
      </c>
      <c r="U13" s="15">
        <v>2.4390243902439001E-2</v>
      </c>
      <c r="V13" s="15">
        <v>0</v>
      </c>
      <c r="W13" s="15">
        <v>2.1276595744680899E-2</v>
      </c>
      <c r="X13" s="15">
        <v>0</v>
      </c>
      <c r="Y13" s="15">
        <v>0</v>
      </c>
      <c r="Z13" s="15">
        <v>0</v>
      </c>
      <c r="AA13" s="15"/>
      <c r="AB13" s="15">
        <v>6.8027210884353704E-3</v>
      </c>
      <c r="AC13" s="15">
        <v>8.1967213114754103E-3</v>
      </c>
      <c r="AD13" s="15">
        <v>1.7857142857142901E-2</v>
      </c>
      <c r="AE13" s="15">
        <v>0</v>
      </c>
      <c r="AF13" s="15"/>
      <c r="AG13" s="15">
        <v>1.2295081967213101E-2</v>
      </c>
      <c r="AH13" s="15">
        <v>0</v>
      </c>
      <c r="AI13" s="15">
        <v>4.8780487804878099E-2</v>
      </c>
      <c r="AJ13" s="15">
        <v>0</v>
      </c>
      <c r="AK13" s="15"/>
      <c r="AL13" s="15">
        <v>1.4999999999999999E-2</v>
      </c>
      <c r="AM13" s="15">
        <v>6.5359477124183E-3</v>
      </c>
      <c r="AN13" s="15">
        <v>2.27272727272727E-2</v>
      </c>
      <c r="AO13" s="15"/>
      <c r="AP13" s="15">
        <v>1.0869565217391301E-2</v>
      </c>
      <c r="AQ13" s="15">
        <v>2.27272727272727E-2</v>
      </c>
      <c r="AR13" s="15">
        <v>0</v>
      </c>
      <c r="AS13" s="15">
        <v>0</v>
      </c>
      <c r="AT13" s="15">
        <v>0</v>
      </c>
      <c r="AU13" s="15"/>
      <c r="AV13" s="15">
        <v>0</v>
      </c>
      <c r="AW13" s="15">
        <v>0</v>
      </c>
      <c r="AX13" s="15">
        <v>0</v>
      </c>
      <c r="AY13" s="15" t="s">
        <v>132</v>
      </c>
      <c r="AZ13" s="15">
        <v>0</v>
      </c>
      <c r="BA13" s="15">
        <v>1.9607843137254902E-2</v>
      </c>
      <c r="BB13" s="15">
        <v>6.6666666666666693E-2</v>
      </c>
      <c r="BC13" s="15"/>
      <c r="BD13" s="15">
        <v>7.6923076923076901E-3</v>
      </c>
      <c r="BE13" s="15">
        <v>0</v>
      </c>
      <c r="BF13" s="15">
        <v>7.69230769230769E-2</v>
      </c>
      <c r="BG13" s="15">
        <v>2.7027027027027001E-2</v>
      </c>
      <c r="BH13" s="15">
        <v>0</v>
      </c>
      <c r="BI13" s="15">
        <v>0</v>
      </c>
      <c r="BJ13" s="15"/>
      <c r="BK13" s="15">
        <v>0</v>
      </c>
      <c r="BL13" s="15">
        <v>8.0645161290322596E-3</v>
      </c>
      <c r="BM13" s="15">
        <v>4.8780487804878099E-2</v>
      </c>
      <c r="BN13" s="15">
        <v>1.05263157894737E-2</v>
      </c>
      <c r="BO13" s="15">
        <v>1.72413793103448E-2</v>
      </c>
      <c r="BP13" s="15">
        <v>0</v>
      </c>
      <c r="BQ13" s="15"/>
      <c r="BR13" s="15">
        <v>1.1070110701107E-2</v>
      </c>
      <c r="BS13" s="15">
        <v>1.5267175572519101E-2</v>
      </c>
      <c r="BT13" s="15"/>
      <c r="BU13" s="15">
        <v>1.41843971631206E-2</v>
      </c>
      <c r="BV13" s="15">
        <v>1.1494252873563199E-2</v>
      </c>
      <c r="BW13" s="15"/>
      <c r="BX13" s="15">
        <v>9.1743119266055103E-3</v>
      </c>
      <c r="BY13" s="15">
        <v>1.6666666666666701E-2</v>
      </c>
    </row>
    <row r="14" spans="2:77" x14ac:dyDescent="0.35">
      <c r="B14" s="16" t="s">
        <v>226</v>
      </c>
      <c r="C14" s="18">
        <v>0.19402985074626899</v>
      </c>
      <c r="D14" s="18">
        <v>0.182857142857143</v>
      </c>
      <c r="E14" s="18">
        <v>0.20264317180616701</v>
      </c>
      <c r="F14" s="18"/>
      <c r="G14" s="18">
        <v>0.185714285714286</v>
      </c>
      <c r="H14" s="18">
        <v>0.19578313253012</v>
      </c>
      <c r="I14" s="18"/>
      <c r="J14" s="18">
        <v>0.18181818181818199</v>
      </c>
      <c r="K14" s="18">
        <v>0.24324324324324301</v>
      </c>
      <c r="L14" s="18">
        <v>0.115384615384615</v>
      </c>
      <c r="M14" s="18">
        <v>0.20353982300885001</v>
      </c>
      <c r="N14" s="18"/>
      <c r="O14" s="18">
        <v>0.24324324324324301</v>
      </c>
      <c r="P14" s="18">
        <v>0.17460317460317501</v>
      </c>
      <c r="Q14" s="18">
        <v>0.107142857142857</v>
      </c>
      <c r="R14" s="18">
        <v>0.2</v>
      </c>
      <c r="S14" s="18">
        <v>0.31578947368421101</v>
      </c>
      <c r="T14" s="18">
        <v>0.24242424242424199</v>
      </c>
      <c r="U14" s="18">
        <v>0.12195121951219499</v>
      </c>
      <c r="V14" s="18">
        <v>0.16666666666666699</v>
      </c>
      <c r="W14" s="18">
        <v>0.19148936170212799</v>
      </c>
      <c r="X14" s="18">
        <v>0.13953488372093001</v>
      </c>
      <c r="Y14" s="18">
        <v>0.41176470588235298</v>
      </c>
      <c r="Z14" s="18">
        <v>0.2</v>
      </c>
      <c r="AA14" s="18"/>
      <c r="AB14" s="18">
        <v>0.20408163265306101</v>
      </c>
      <c r="AC14" s="18">
        <v>0.23770491803278701</v>
      </c>
      <c r="AD14" s="18">
        <v>0.125</v>
      </c>
      <c r="AE14" s="18">
        <v>0.1875</v>
      </c>
      <c r="AF14" s="18"/>
      <c r="AG14" s="18">
        <v>0.16393442622950799</v>
      </c>
      <c r="AH14" s="18">
        <v>0.24509803921568599</v>
      </c>
      <c r="AI14" s="18">
        <v>0.24390243902438999</v>
      </c>
      <c r="AJ14" s="18">
        <v>0.5</v>
      </c>
      <c r="AK14" s="18"/>
      <c r="AL14" s="18">
        <v>0.20499999999999999</v>
      </c>
      <c r="AM14" s="18">
        <v>0.16993464052287599</v>
      </c>
      <c r="AN14" s="18">
        <v>0.204545454545455</v>
      </c>
      <c r="AO14" s="18"/>
      <c r="AP14" s="18">
        <v>0.17934782608695701</v>
      </c>
      <c r="AQ14" s="18">
        <v>0.25</v>
      </c>
      <c r="AR14" s="18">
        <v>0.17241379310344801</v>
      </c>
      <c r="AS14" s="18">
        <v>0.5</v>
      </c>
      <c r="AT14" s="18">
        <v>0.17777777777777801</v>
      </c>
      <c r="AU14" s="18"/>
      <c r="AV14" s="18">
        <v>0.2</v>
      </c>
      <c r="AW14" s="18">
        <v>0.25</v>
      </c>
      <c r="AX14" s="18">
        <v>0.25</v>
      </c>
      <c r="AY14" s="18" t="s">
        <v>132</v>
      </c>
      <c r="AZ14" s="18">
        <v>0.30769230769230799</v>
      </c>
      <c r="BA14" s="18">
        <v>0.21568627450980399</v>
      </c>
      <c r="BB14" s="18">
        <v>0.266666666666667</v>
      </c>
      <c r="BC14" s="18"/>
      <c r="BD14" s="18">
        <v>0.19230769230769201</v>
      </c>
      <c r="BE14" s="18">
        <v>0.19230769230769201</v>
      </c>
      <c r="BF14" s="18">
        <v>0.19230769230769201</v>
      </c>
      <c r="BG14" s="18">
        <v>0.135135135135135</v>
      </c>
      <c r="BH14" s="18">
        <v>0.33333333333333298</v>
      </c>
      <c r="BI14" s="18">
        <v>0.25</v>
      </c>
      <c r="BJ14" s="18"/>
      <c r="BK14" s="18">
        <v>0.19607843137254899</v>
      </c>
      <c r="BL14" s="18">
        <v>0.209677419354839</v>
      </c>
      <c r="BM14" s="18">
        <v>0.17073170731707299</v>
      </c>
      <c r="BN14" s="18">
        <v>0.18947368421052599</v>
      </c>
      <c r="BO14" s="18">
        <v>0.22413793103448301</v>
      </c>
      <c r="BP14" s="18">
        <v>9.375E-2</v>
      </c>
      <c r="BQ14" s="18"/>
      <c r="BR14" s="18">
        <v>0.18081180811808101</v>
      </c>
      <c r="BS14" s="18">
        <v>0.221374045801527</v>
      </c>
      <c r="BT14" s="18"/>
      <c r="BU14" s="18">
        <v>0.17730496453900699</v>
      </c>
      <c r="BV14" s="18">
        <v>0.20306513409961699</v>
      </c>
      <c r="BW14" s="18"/>
      <c r="BX14" s="18">
        <v>0.18807339449541299</v>
      </c>
      <c r="BY14" s="18">
        <v>0.20555555555555599</v>
      </c>
    </row>
    <row r="15" spans="2:77" x14ac:dyDescent="0.35">
      <c r="B15" s="16" t="s">
        <v>227</v>
      </c>
      <c r="C15" s="18">
        <v>0.537313432835821</v>
      </c>
      <c r="D15" s="18">
        <v>0.53142857142857103</v>
      </c>
      <c r="E15" s="18">
        <v>0.54185022026431695</v>
      </c>
      <c r="F15" s="18"/>
      <c r="G15" s="18">
        <v>0.42857142857142899</v>
      </c>
      <c r="H15" s="18">
        <v>0.56024096385542199</v>
      </c>
      <c r="I15" s="18"/>
      <c r="J15" s="18">
        <v>0.57851239669421495</v>
      </c>
      <c r="K15" s="18">
        <v>0.51351351351351304</v>
      </c>
      <c r="L15" s="18">
        <v>0.53846153846153899</v>
      </c>
      <c r="M15" s="18">
        <v>0.51327433628318597</v>
      </c>
      <c r="N15" s="18"/>
      <c r="O15" s="18">
        <v>0.40540540540540498</v>
      </c>
      <c r="P15" s="18">
        <v>0.60317460317460303</v>
      </c>
      <c r="Q15" s="18">
        <v>0.5</v>
      </c>
      <c r="R15" s="18">
        <v>0.64444444444444404</v>
      </c>
      <c r="S15" s="18">
        <v>0.52631578947368396</v>
      </c>
      <c r="T15" s="18">
        <v>0.51515151515151503</v>
      </c>
      <c r="U15" s="18">
        <v>0.60975609756097604</v>
      </c>
      <c r="V15" s="18">
        <v>0.66666666666666696</v>
      </c>
      <c r="W15" s="18">
        <v>0.46808510638297901</v>
      </c>
      <c r="X15" s="18">
        <v>0.46511627906976699</v>
      </c>
      <c r="Y15" s="18">
        <v>0.41176470588235298</v>
      </c>
      <c r="Z15" s="18">
        <v>0.6</v>
      </c>
      <c r="AA15" s="18"/>
      <c r="AB15" s="18">
        <v>0.51020408163265296</v>
      </c>
      <c r="AC15" s="18">
        <v>0.53278688524590201</v>
      </c>
      <c r="AD15" s="18">
        <v>0.64285714285714302</v>
      </c>
      <c r="AE15" s="18">
        <v>0.5625</v>
      </c>
      <c r="AF15" s="18"/>
      <c r="AG15" s="18">
        <v>0.56557377049180302</v>
      </c>
      <c r="AH15" s="18">
        <v>0.51960784313725505</v>
      </c>
      <c r="AI15" s="18">
        <v>0.439024390243902</v>
      </c>
      <c r="AJ15" s="18">
        <v>0</v>
      </c>
      <c r="AK15" s="18"/>
      <c r="AL15" s="18">
        <v>0.53</v>
      </c>
      <c r="AM15" s="18">
        <v>0.58823529411764697</v>
      </c>
      <c r="AN15" s="18">
        <v>0.43181818181818199</v>
      </c>
      <c r="AO15" s="18"/>
      <c r="AP15" s="18">
        <v>0.57065217391304301</v>
      </c>
      <c r="AQ15" s="18">
        <v>0.5</v>
      </c>
      <c r="AR15" s="18">
        <v>0.68965517241379304</v>
      </c>
      <c r="AS15" s="18">
        <v>0.5</v>
      </c>
      <c r="AT15" s="18">
        <v>0.422222222222222</v>
      </c>
      <c r="AU15" s="18"/>
      <c r="AV15" s="18">
        <v>0.6</v>
      </c>
      <c r="AW15" s="18">
        <v>0.5</v>
      </c>
      <c r="AX15" s="18">
        <v>0.5</v>
      </c>
      <c r="AY15" s="18" t="s">
        <v>132</v>
      </c>
      <c r="AZ15" s="18">
        <v>0.43589743589743601</v>
      </c>
      <c r="BA15" s="18">
        <v>0.50980392156862697</v>
      </c>
      <c r="BB15" s="18">
        <v>0.266666666666667</v>
      </c>
      <c r="BC15" s="18"/>
      <c r="BD15" s="18">
        <v>0.56538461538461504</v>
      </c>
      <c r="BE15" s="18">
        <v>0.51923076923076905</v>
      </c>
      <c r="BF15" s="18">
        <v>0.5</v>
      </c>
      <c r="BG15" s="18">
        <v>0.54054054054054101</v>
      </c>
      <c r="BH15" s="18">
        <v>0.33333333333333298</v>
      </c>
      <c r="BI15" s="18">
        <v>0.5</v>
      </c>
      <c r="BJ15" s="18"/>
      <c r="BK15" s="18">
        <v>0.56862745098039202</v>
      </c>
      <c r="BL15" s="18">
        <v>0.50806451612903203</v>
      </c>
      <c r="BM15" s="18">
        <v>0.63414634146341498</v>
      </c>
      <c r="BN15" s="18">
        <v>0.57894736842105299</v>
      </c>
      <c r="BO15" s="18">
        <v>0.39655172413793099</v>
      </c>
      <c r="BP15" s="18">
        <v>0.625</v>
      </c>
      <c r="BQ15" s="18"/>
      <c r="BR15" s="18">
        <v>0.54612546125461203</v>
      </c>
      <c r="BS15" s="18">
        <v>0.51908396946564905</v>
      </c>
      <c r="BT15" s="18"/>
      <c r="BU15" s="18">
        <v>0.53900709219858201</v>
      </c>
      <c r="BV15" s="18">
        <v>0.53639846743295005</v>
      </c>
      <c r="BW15" s="18"/>
      <c r="BX15" s="18">
        <v>0.51834862385321101</v>
      </c>
      <c r="BY15" s="18">
        <v>0.55555555555555602</v>
      </c>
    </row>
    <row r="16" spans="2:77" x14ac:dyDescent="0.35">
      <c r="B16" s="16" t="s">
        <v>108</v>
      </c>
      <c r="C16" s="19">
        <v>-0.34328358208955201</v>
      </c>
      <c r="D16" s="19">
        <v>-0.34857142857142898</v>
      </c>
      <c r="E16" s="19">
        <v>-0.33920704845814997</v>
      </c>
      <c r="F16" s="19"/>
      <c r="G16" s="19">
        <v>-0.24285714285714299</v>
      </c>
      <c r="H16" s="19">
        <v>-0.36445783132530102</v>
      </c>
      <c r="I16" s="19"/>
      <c r="J16" s="19">
        <v>-0.39669421487603301</v>
      </c>
      <c r="K16" s="19">
        <v>-0.27027027027027001</v>
      </c>
      <c r="L16" s="19">
        <v>-0.42307692307692302</v>
      </c>
      <c r="M16" s="19">
        <v>-0.30973451327433599</v>
      </c>
      <c r="N16" s="19"/>
      <c r="O16" s="19">
        <v>-0.162162162162162</v>
      </c>
      <c r="P16" s="19">
        <v>-0.42857142857142899</v>
      </c>
      <c r="Q16" s="19">
        <v>-0.39285714285714302</v>
      </c>
      <c r="R16" s="19">
        <v>-0.44444444444444398</v>
      </c>
      <c r="S16" s="19">
        <v>-0.21052631578947401</v>
      </c>
      <c r="T16" s="19">
        <v>-0.27272727272727298</v>
      </c>
      <c r="U16" s="19">
        <v>-0.48780487804877998</v>
      </c>
      <c r="V16" s="19">
        <v>-0.5</v>
      </c>
      <c r="W16" s="19">
        <v>-0.27659574468085102</v>
      </c>
      <c r="X16" s="19">
        <v>-0.32558139534883701</v>
      </c>
      <c r="Y16" s="19">
        <v>5.5511151231257802E-17</v>
      </c>
      <c r="Z16" s="19">
        <v>-0.4</v>
      </c>
      <c r="AA16" s="19"/>
      <c r="AB16" s="19">
        <v>-0.30612244897959201</v>
      </c>
      <c r="AC16" s="19">
        <v>-0.29508196721311503</v>
      </c>
      <c r="AD16" s="19">
        <v>-0.51785714285714302</v>
      </c>
      <c r="AE16" s="19">
        <v>-0.375</v>
      </c>
      <c r="AF16" s="19"/>
      <c r="AG16" s="19">
        <v>-0.40163934426229497</v>
      </c>
      <c r="AH16" s="19">
        <v>-0.27450980392156898</v>
      </c>
      <c r="AI16" s="19">
        <v>-0.19512195121951201</v>
      </c>
      <c r="AJ16" s="19">
        <v>0.5</v>
      </c>
      <c r="AK16" s="19"/>
      <c r="AL16" s="19">
        <v>-0.32500000000000001</v>
      </c>
      <c r="AM16" s="19">
        <v>-0.41830065359477098</v>
      </c>
      <c r="AN16" s="19">
        <v>-0.22727272727272699</v>
      </c>
      <c r="AO16" s="19"/>
      <c r="AP16" s="19">
        <v>-0.39130434782608697</v>
      </c>
      <c r="AQ16" s="19">
        <v>-0.25</v>
      </c>
      <c r="AR16" s="19">
        <v>-0.51724137931034497</v>
      </c>
      <c r="AS16" s="19">
        <v>0</v>
      </c>
      <c r="AT16" s="19">
        <v>-0.24444444444444399</v>
      </c>
      <c r="AU16" s="19"/>
      <c r="AV16" s="19">
        <v>-0.4</v>
      </c>
      <c r="AW16" s="19">
        <v>-0.25</v>
      </c>
      <c r="AX16" s="19">
        <v>-0.25</v>
      </c>
      <c r="AY16" s="19" t="s">
        <v>132</v>
      </c>
      <c r="AZ16" s="19">
        <v>-0.128205128205128</v>
      </c>
      <c r="BA16" s="19">
        <v>-0.29411764705882298</v>
      </c>
      <c r="BB16" s="19">
        <v>0</v>
      </c>
      <c r="BC16" s="19"/>
      <c r="BD16" s="19">
        <v>-0.37307692307692297</v>
      </c>
      <c r="BE16" s="19">
        <v>-0.32692307692307698</v>
      </c>
      <c r="BF16" s="19">
        <v>-0.30769230769230799</v>
      </c>
      <c r="BG16" s="19">
        <v>-0.40540540540540498</v>
      </c>
      <c r="BH16" s="19">
        <v>0</v>
      </c>
      <c r="BI16" s="19">
        <v>-0.25</v>
      </c>
      <c r="BJ16" s="19"/>
      <c r="BK16" s="19">
        <v>-0.37254901960784298</v>
      </c>
      <c r="BL16" s="19">
        <v>-0.29838709677419401</v>
      </c>
      <c r="BM16" s="19">
        <v>-0.46341463414634099</v>
      </c>
      <c r="BN16" s="19">
        <v>-0.38947368421052603</v>
      </c>
      <c r="BO16" s="19">
        <v>-0.17241379310344801</v>
      </c>
      <c r="BP16" s="19">
        <v>-0.53125</v>
      </c>
      <c r="BQ16" s="19"/>
      <c r="BR16" s="19">
        <v>-0.36531365313653102</v>
      </c>
      <c r="BS16" s="19">
        <v>-0.29770992366412202</v>
      </c>
      <c r="BT16" s="19"/>
      <c r="BU16" s="19">
        <v>-0.36170212765957399</v>
      </c>
      <c r="BV16" s="19">
        <v>-0.33333333333333298</v>
      </c>
      <c r="BW16" s="19"/>
      <c r="BX16" s="19">
        <v>-0.33027522935779802</v>
      </c>
      <c r="BY16" s="19">
        <v>-0.35</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Y21"/>
  <sheetViews>
    <sheetView showGridLines="0" topLeftCell="A7"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2.2388059701492501E-2</v>
      </c>
      <c r="D8" s="15">
        <v>3.4285714285714301E-2</v>
      </c>
      <c r="E8" s="15">
        <v>1.3215859030837E-2</v>
      </c>
      <c r="F8" s="15"/>
      <c r="G8" s="15">
        <v>0</v>
      </c>
      <c r="H8" s="15">
        <v>2.7108433734939801E-2</v>
      </c>
      <c r="I8" s="15"/>
      <c r="J8" s="15">
        <v>2.4793388429752101E-2</v>
      </c>
      <c r="K8" s="15">
        <v>3.6036036036036001E-2</v>
      </c>
      <c r="L8" s="15">
        <v>3.8461538461538498E-2</v>
      </c>
      <c r="M8" s="15">
        <v>0</v>
      </c>
      <c r="N8" s="15"/>
      <c r="O8" s="15">
        <v>0</v>
      </c>
      <c r="P8" s="15">
        <v>1.58730158730159E-2</v>
      </c>
      <c r="Q8" s="15">
        <v>0</v>
      </c>
      <c r="R8" s="15">
        <v>0</v>
      </c>
      <c r="S8" s="15">
        <v>0.105263157894737</v>
      </c>
      <c r="T8" s="15">
        <v>6.0606060606060601E-2</v>
      </c>
      <c r="U8" s="15">
        <v>4.8780487804878099E-2</v>
      </c>
      <c r="V8" s="15">
        <v>0</v>
      </c>
      <c r="W8" s="15">
        <v>0</v>
      </c>
      <c r="X8" s="15">
        <v>2.32558139534884E-2</v>
      </c>
      <c r="Y8" s="15">
        <v>0</v>
      </c>
      <c r="Z8" s="15">
        <v>0.2</v>
      </c>
      <c r="AA8" s="15"/>
      <c r="AB8" s="15">
        <v>3.4013605442176902E-2</v>
      </c>
      <c r="AC8" s="15">
        <v>1.63934426229508E-2</v>
      </c>
      <c r="AD8" s="15">
        <v>0</v>
      </c>
      <c r="AE8" s="15">
        <v>2.0833333333333301E-2</v>
      </c>
      <c r="AF8" s="15"/>
      <c r="AG8" s="15">
        <v>1.2295081967213101E-2</v>
      </c>
      <c r="AH8" s="15">
        <v>2.9411764705882401E-2</v>
      </c>
      <c r="AI8" s="15">
        <v>0</v>
      </c>
      <c r="AJ8" s="15">
        <v>0.5</v>
      </c>
      <c r="AK8" s="15"/>
      <c r="AL8" s="15">
        <v>3.5000000000000003E-2</v>
      </c>
      <c r="AM8" s="15">
        <v>6.5359477124183E-3</v>
      </c>
      <c r="AN8" s="15">
        <v>2.27272727272727E-2</v>
      </c>
      <c r="AO8" s="15"/>
      <c r="AP8" s="15">
        <v>2.1739130434782601E-2</v>
      </c>
      <c r="AQ8" s="15">
        <v>1.13636363636364E-2</v>
      </c>
      <c r="AR8" s="15">
        <v>0</v>
      </c>
      <c r="AS8" s="15">
        <v>0.16666666666666699</v>
      </c>
      <c r="AT8" s="15">
        <v>4.4444444444444398E-2</v>
      </c>
      <c r="AU8" s="15"/>
      <c r="AV8" s="15">
        <v>0</v>
      </c>
      <c r="AW8" s="15">
        <v>0</v>
      </c>
      <c r="AX8" s="15">
        <v>0</v>
      </c>
      <c r="AY8" s="15" t="s">
        <v>132</v>
      </c>
      <c r="AZ8" s="15">
        <v>5.1282051282051301E-2</v>
      </c>
      <c r="BA8" s="15">
        <v>0</v>
      </c>
      <c r="BB8" s="15">
        <v>0</v>
      </c>
      <c r="BC8" s="15"/>
      <c r="BD8" s="15">
        <v>2.69230769230769E-2</v>
      </c>
      <c r="BE8" s="15">
        <v>1.9230769230769201E-2</v>
      </c>
      <c r="BF8" s="15">
        <v>0</v>
      </c>
      <c r="BG8" s="15">
        <v>0</v>
      </c>
      <c r="BH8" s="15">
        <v>4.7619047619047603E-2</v>
      </c>
      <c r="BI8" s="15">
        <v>0</v>
      </c>
      <c r="BJ8" s="15"/>
      <c r="BK8" s="15">
        <v>0</v>
      </c>
      <c r="BL8" s="15">
        <v>1.6129032258064498E-2</v>
      </c>
      <c r="BM8" s="15">
        <v>2.4390243902439001E-2</v>
      </c>
      <c r="BN8" s="15">
        <v>3.1578947368421102E-2</v>
      </c>
      <c r="BO8" s="15">
        <v>1.72413793103448E-2</v>
      </c>
      <c r="BP8" s="15">
        <v>6.25E-2</v>
      </c>
      <c r="BQ8" s="15"/>
      <c r="BR8" s="15">
        <v>1.8450184501845001E-2</v>
      </c>
      <c r="BS8" s="15">
        <v>3.0534351145038201E-2</v>
      </c>
      <c r="BT8" s="15"/>
      <c r="BU8" s="15">
        <v>2.1276595744680899E-2</v>
      </c>
      <c r="BV8" s="15">
        <v>2.2988505747126398E-2</v>
      </c>
      <c r="BW8" s="15"/>
      <c r="BX8" s="15">
        <v>3.2110091743119303E-2</v>
      </c>
      <c r="BY8" s="15">
        <v>1.1111111111111099E-2</v>
      </c>
    </row>
    <row r="9" spans="2:77" x14ac:dyDescent="0.35">
      <c r="B9" s="16" t="s">
        <v>222</v>
      </c>
      <c r="C9" s="15">
        <v>8.9552238805970102E-2</v>
      </c>
      <c r="D9" s="15">
        <v>9.71428571428571E-2</v>
      </c>
      <c r="E9" s="15">
        <v>8.3700440528634401E-2</v>
      </c>
      <c r="F9" s="15"/>
      <c r="G9" s="15">
        <v>1.4285714285714299E-2</v>
      </c>
      <c r="H9" s="15">
        <v>0.105421686746988</v>
      </c>
      <c r="I9" s="15"/>
      <c r="J9" s="15">
        <v>0.13223140495867799</v>
      </c>
      <c r="K9" s="15">
        <v>9.90990990990991E-2</v>
      </c>
      <c r="L9" s="15">
        <v>3.8461538461538498E-2</v>
      </c>
      <c r="M9" s="15">
        <v>5.3097345132743397E-2</v>
      </c>
      <c r="N9" s="15"/>
      <c r="O9" s="15">
        <v>0.108108108108108</v>
      </c>
      <c r="P9" s="15">
        <v>0.11111111111111099</v>
      </c>
      <c r="Q9" s="15">
        <v>7.1428571428571397E-2</v>
      </c>
      <c r="R9" s="15">
        <v>6.6666666666666693E-2</v>
      </c>
      <c r="S9" s="15">
        <v>0</v>
      </c>
      <c r="T9" s="15">
        <v>6.0606060606060601E-2</v>
      </c>
      <c r="U9" s="15">
        <v>9.7560975609756101E-2</v>
      </c>
      <c r="V9" s="15">
        <v>4.1666666666666699E-2</v>
      </c>
      <c r="W9" s="15">
        <v>0.12765957446808501</v>
      </c>
      <c r="X9" s="15">
        <v>9.3023255813953501E-2</v>
      </c>
      <c r="Y9" s="15">
        <v>0.17647058823529399</v>
      </c>
      <c r="Z9" s="15">
        <v>0</v>
      </c>
      <c r="AA9" s="15"/>
      <c r="AB9" s="15">
        <v>6.1224489795918401E-2</v>
      </c>
      <c r="AC9" s="15">
        <v>0.10655737704918</v>
      </c>
      <c r="AD9" s="15">
        <v>0.125</v>
      </c>
      <c r="AE9" s="15">
        <v>8.3333333333333301E-2</v>
      </c>
      <c r="AF9" s="15"/>
      <c r="AG9" s="15">
        <v>6.9672131147541005E-2</v>
      </c>
      <c r="AH9" s="15">
        <v>8.8235294117647106E-2</v>
      </c>
      <c r="AI9" s="15">
        <v>0.219512195121951</v>
      </c>
      <c r="AJ9" s="15">
        <v>0</v>
      </c>
      <c r="AK9" s="15"/>
      <c r="AL9" s="15">
        <v>0.125</v>
      </c>
      <c r="AM9" s="15">
        <v>6.5359477124182996E-2</v>
      </c>
      <c r="AN9" s="15">
        <v>2.27272727272727E-2</v>
      </c>
      <c r="AO9" s="15"/>
      <c r="AP9" s="15">
        <v>0.125</v>
      </c>
      <c r="AQ9" s="15">
        <v>4.5454545454545497E-2</v>
      </c>
      <c r="AR9" s="15">
        <v>6.8965517241379296E-2</v>
      </c>
      <c r="AS9" s="15">
        <v>0</v>
      </c>
      <c r="AT9" s="15">
        <v>4.4444444444444398E-2</v>
      </c>
      <c r="AU9" s="15"/>
      <c r="AV9" s="15">
        <v>0</v>
      </c>
      <c r="AW9" s="15">
        <v>0</v>
      </c>
      <c r="AX9" s="15">
        <v>0</v>
      </c>
      <c r="AY9" s="15" t="s">
        <v>132</v>
      </c>
      <c r="AZ9" s="15">
        <v>2.5641025641025599E-2</v>
      </c>
      <c r="BA9" s="15">
        <v>7.8431372549019607E-2</v>
      </c>
      <c r="BB9" s="15">
        <v>0</v>
      </c>
      <c r="BC9" s="15"/>
      <c r="BD9" s="15">
        <v>0.115384615384615</v>
      </c>
      <c r="BE9" s="15">
        <v>5.7692307692307702E-2</v>
      </c>
      <c r="BF9" s="15">
        <v>3.8461538461538498E-2</v>
      </c>
      <c r="BG9" s="15">
        <v>2.7027027027027001E-2</v>
      </c>
      <c r="BH9" s="15">
        <v>4.7619047619047603E-2</v>
      </c>
      <c r="BI9" s="15">
        <v>0</v>
      </c>
      <c r="BJ9" s="15"/>
      <c r="BK9" s="15">
        <v>7.8431372549019607E-2</v>
      </c>
      <c r="BL9" s="15">
        <v>7.25806451612903E-2</v>
      </c>
      <c r="BM9" s="15">
        <v>7.3170731707317097E-2</v>
      </c>
      <c r="BN9" s="15">
        <v>0.115789473684211</v>
      </c>
      <c r="BO9" s="15">
        <v>0.10344827586206901</v>
      </c>
      <c r="BP9" s="15">
        <v>9.375E-2</v>
      </c>
      <c r="BQ9" s="15"/>
      <c r="BR9" s="15">
        <v>0.11070110701107</v>
      </c>
      <c r="BS9" s="15">
        <v>4.58015267175573E-2</v>
      </c>
      <c r="BT9" s="15"/>
      <c r="BU9" s="15">
        <v>9.2198581560283696E-2</v>
      </c>
      <c r="BV9" s="15">
        <v>8.8122605363984696E-2</v>
      </c>
      <c r="BW9" s="15"/>
      <c r="BX9" s="15">
        <v>6.8807339449541302E-2</v>
      </c>
      <c r="BY9" s="15">
        <v>0.105555555555556</v>
      </c>
    </row>
    <row r="10" spans="2:77" x14ac:dyDescent="0.35">
      <c r="B10" s="16" t="s">
        <v>223</v>
      </c>
      <c r="C10" s="15">
        <v>0.20895522388059701</v>
      </c>
      <c r="D10" s="15">
        <v>0.17714285714285699</v>
      </c>
      <c r="E10" s="15">
        <v>0.233480176211454</v>
      </c>
      <c r="F10" s="15"/>
      <c r="G10" s="15">
        <v>0.34285714285714303</v>
      </c>
      <c r="H10" s="15">
        <v>0.180722891566265</v>
      </c>
      <c r="I10" s="15"/>
      <c r="J10" s="15">
        <v>0.23966942148760301</v>
      </c>
      <c r="K10" s="15">
        <v>0.19819819819819801</v>
      </c>
      <c r="L10" s="15">
        <v>0.25</v>
      </c>
      <c r="M10" s="15">
        <v>0.16814159292035399</v>
      </c>
      <c r="N10" s="15"/>
      <c r="O10" s="15">
        <v>0.18918918918918901</v>
      </c>
      <c r="P10" s="15">
        <v>0.17460317460317501</v>
      </c>
      <c r="Q10" s="15">
        <v>0.14285714285714299</v>
      </c>
      <c r="R10" s="15">
        <v>0.24444444444444399</v>
      </c>
      <c r="S10" s="15">
        <v>0.26315789473684198</v>
      </c>
      <c r="T10" s="15">
        <v>0.18181818181818199</v>
      </c>
      <c r="U10" s="15">
        <v>0.146341463414634</v>
      </c>
      <c r="V10" s="15">
        <v>0.29166666666666702</v>
      </c>
      <c r="W10" s="15">
        <v>0.19148936170212799</v>
      </c>
      <c r="X10" s="15">
        <v>0.32558139534883701</v>
      </c>
      <c r="Y10" s="15">
        <v>0.17647058823529399</v>
      </c>
      <c r="Z10" s="15">
        <v>0.2</v>
      </c>
      <c r="AA10" s="15"/>
      <c r="AB10" s="15">
        <v>0.23129251700680301</v>
      </c>
      <c r="AC10" s="15">
        <v>0.22131147540983601</v>
      </c>
      <c r="AD10" s="15">
        <v>0.14285714285714299</v>
      </c>
      <c r="AE10" s="15">
        <v>0.104166666666667</v>
      </c>
      <c r="AF10" s="15"/>
      <c r="AG10" s="15">
        <v>0.23770491803278701</v>
      </c>
      <c r="AH10" s="15">
        <v>0.17647058823529399</v>
      </c>
      <c r="AI10" s="15">
        <v>0.146341463414634</v>
      </c>
      <c r="AJ10" s="15">
        <v>0.5</v>
      </c>
      <c r="AK10" s="15"/>
      <c r="AL10" s="15">
        <v>0.2</v>
      </c>
      <c r="AM10" s="15">
        <v>0.18954248366013099</v>
      </c>
      <c r="AN10" s="15">
        <v>0.27272727272727298</v>
      </c>
      <c r="AO10" s="15"/>
      <c r="AP10" s="15">
        <v>0.190217391304348</v>
      </c>
      <c r="AQ10" s="15">
        <v>0.204545454545455</v>
      </c>
      <c r="AR10" s="15">
        <v>0.13793103448275901</v>
      </c>
      <c r="AS10" s="15">
        <v>0.33333333333333298</v>
      </c>
      <c r="AT10" s="15">
        <v>0.24444444444444399</v>
      </c>
      <c r="AU10" s="15"/>
      <c r="AV10" s="15">
        <v>0.2</v>
      </c>
      <c r="AW10" s="15">
        <v>0.5</v>
      </c>
      <c r="AX10" s="15">
        <v>0.5</v>
      </c>
      <c r="AY10" s="15" t="s">
        <v>132</v>
      </c>
      <c r="AZ10" s="15">
        <v>7.69230769230769E-2</v>
      </c>
      <c r="BA10" s="15">
        <v>0.13725490196078399</v>
      </c>
      <c r="BB10" s="15">
        <v>0.266666666666667</v>
      </c>
      <c r="BC10" s="15"/>
      <c r="BD10" s="15">
        <v>0.18846153846153799</v>
      </c>
      <c r="BE10" s="15">
        <v>0.269230769230769</v>
      </c>
      <c r="BF10" s="15">
        <v>0.230769230769231</v>
      </c>
      <c r="BG10" s="15">
        <v>0.27027027027027001</v>
      </c>
      <c r="BH10" s="15">
        <v>0.19047619047618999</v>
      </c>
      <c r="BI10" s="15">
        <v>0.25</v>
      </c>
      <c r="BJ10" s="15"/>
      <c r="BK10" s="15">
        <v>0.15686274509803899</v>
      </c>
      <c r="BL10" s="15">
        <v>0.241935483870968</v>
      </c>
      <c r="BM10" s="15">
        <v>0.17073170731707299</v>
      </c>
      <c r="BN10" s="15">
        <v>0.168421052631579</v>
      </c>
      <c r="BO10" s="15">
        <v>0.27586206896551702</v>
      </c>
      <c r="BP10" s="15">
        <v>0.21875</v>
      </c>
      <c r="BQ10" s="15"/>
      <c r="BR10" s="15">
        <v>0.21771217712177099</v>
      </c>
      <c r="BS10" s="15">
        <v>0.19083969465648901</v>
      </c>
      <c r="BT10" s="15"/>
      <c r="BU10" s="15">
        <v>0.23404255319148901</v>
      </c>
      <c r="BV10" s="15">
        <v>0.195402298850575</v>
      </c>
      <c r="BW10" s="15"/>
      <c r="BX10" s="15">
        <v>0.206422018348624</v>
      </c>
      <c r="BY10" s="15">
        <v>0.211111111111111</v>
      </c>
    </row>
    <row r="11" spans="2:77" x14ac:dyDescent="0.35">
      <c r="B11" s="16" t="s">
        <v>224</v>
      </c>
      <c r="C11" s="15">
        <v>0.23631840796019901</v>
      </c>
      <c r="D11" s="15">
        <v>0.217142857142857</v>
      </c>
      <c r="E11" s="15">
        <v>0.25110132158590298</v>
      </c>
      <c r="F11" s="15"/>
      <c r="G11" s="15">
        <v>0.24285714285714299</v>
      </c>
      <c r="H11" s="15">
        <v>0.234939759036145</v>
      </c>
      <c r="I11" s="15"/>
      <c r="J11" s="15">
        <v>0.19008264462809901</v>
      </c>
      <c r="K11" s="15">
        <v>0.22522522522522501</v>
      </c>
      <c r="L11" s="15">
        <v>0.25</v>
      </c>
      <c r="M11" s="15">
        <v>0.30088495575221202</v>
      </c>
      <c r="N11" s="15"/>
      <c r="O11" s="15">
        <v>0.29729729729729698</v>
      </c>
      <c r="P11" s="15">
        <v>0.25396825396825401</v>
      </c>
      <c r="Q11" s="15">
        <v>0.39285714285714302</v>
      </c>
      <c r="R11" s="15">
        <v>0.24444444444444399</v>
      </c>
      <c r="S11" s="15">
        <v>5.2631578947368397E-2</v>
      </c>
      <c r="T11" s="15">
        <v>0.27272727272727298</v>
      </c>
      <c r="U11" s="15">
        <v>0.17073170731707299</v>
      </c>
      <c r="V11" s="15">
        <v>0.25</v>
      </c>
      <c r="W11" s="15">
        <v>0.14893617021276601</v>
      </c>
      <c r="X11" s="15">
        <v>0.25581395348837199</v>
      </c>
      <c r="Y11" s="15">
        <v>0.23529411764705899</v>
      </c>
      <c r="Z11" s="15">
        <v>0.2</v>
      </c>
      <c r="AA11" s="15"/>
      <c r="AB11" s="15">
        <v>0.25170068027210901</v>
      </c>
      <c r="AC11" s="15">
        <v>0.24590163934426201</v>
      </c>
      <c r="AD11" s="15">
        <v>0.26785714285714302</v>
      </c>
      <c r="AE11" s="15">
        <v>0.1875</v>
      </c>
      <c r="AF11" s="15"/>
      <c r="AG11" s="15">
        <v>0.26229508196721302</v>
      </c>
      <c r="AH11" s="15">
        <v>0.24509803921568599</v>
      </c>
      <c r="AI11" s="15">
        <v>0.12195121951219499</v>
      </c>
      <c r="AJ11" s="15">
        <v>0</v>
      </c>
      <c r="AK11" s="15"/>
      <c r="AL11" s="15">
        <v>0.21</v>
      </c>
      <c r="AM11" s="15">
        <v>0.25490196078431399</v>
      </c>
      <c r="AN11" s="15">
        <v>0.29545454545454503</v>
      </c>
      <c r="AO11" s="15"/>
      <c r="AP11" s="15">
        <v>0.22826086956521699</v>
      </c>
      <c r="AQ11" s="15">
        <v>0.31818181818181801</v>
      </c>
      <c r="AR11" s="15">
        <v>0.13793103448275901</v>
      </c>
      <c r="AS11" s="15">
        <v>0</v>
      </c>
      <c r="AT11" s="15">
        <v>0.31111111111111101</v>
      </c>
      <c r="AU11" s="15"/>
      <c r="AV11" s="15">
        <v>0.8</v>
      </c>
      <c r="AW11" s="15">
        <v>0.25</v>
      </c>
      <c r="AX11" s="15">
        <v>0.25</v>
      </c>
      <c r="AY11" s="15" t="s">
        <v>132</v>
      </c>
      <c r="AZ11" s="15">
        <v>0.33333333333333298</v>
      </c>
      <c r="BA11" s="15">
        <v>0.27450980392156898</v>
      </c>
      <c r="BB11" s="15">
        <v>0.266666666666667</v>
      </c>
      <c r="BC11" s="15"/>
      <c r="BD11" s="15">
        <v>0.25</v>
      </c>
      <c r="BE11" s="15">
        <v>0.17307692307692299</v>
      </c>
      <c r="BF11" s="15">
        <v>0.15384615384615399</v>
      </c>
      <c r="BG11" s="15">
        <v>0.24324324324324301</v>
      </c>
      <c r="BH11" s="15">
        <v>0.33333333333333298</v>
      </c>
      <c r="BI11" s="15">
        <v>0.25</v>
      </c>
      <c r="BJ11" s="15"/>
      <c r="BK11" s="15">
        <v>0.37254901960784298</v>
      </c>
      <c r="BL11" s="15">
        <v>0.241935483870968</v>
      </c>
      <c r="BM11" s="15">
        <v>0.24390243902438999</v>
      </c>
      <c r="BN11" s="15">
        <v>0.231578947368421</v>
      </c>
      <c r="BO11" s="15">
        <v>0.20689655172413801</v>
      </c>
      <c r="BP11" s="15">
        <v>6.25E-2</v>
      </c>
      <c r="BQ11" s="15"/>
      <c r="BR11" s="15">
        <v>0.23616236162361601</v>
      </c>
      <c r="BS11" s="15">
        <v>0.236641221374046</v>
      </c>
      <c r="BT11" s="15"/>
      <c r="BU11" s="15">
        <v>0.23404255319148901</v>
      </c>
      <c r="BV11" s="15">
        <v>0.23754789272030699</v>
      </c>
      <c r="BW11" s="15"/>
      <c r="BX11" s="15">
        <v>0.25229357798165097</v>
      </c>
      <c r="BY11" s="15">
        <v>0.22222222222222199</v>
      </c>
    </row>
    <row r="12" spans="2:77" x14ac:dyDescent="0.35">
      <c r="B12" s="16" t="s">
        <v>225</v>
      </c>
      <c r="C12" s="15">
        <v>0.42039800995024901</v>
      </c>
      <c r="D12" s="15">
        <v>0.45714285714285702</v>
      </c>
      <c r="E12" s="15">
        <v>0.39207048458149801</v>
      </c>
      <c r="F12" s="15"/>
      <c r="G12" s="15">
        <v>0.38571428571428601</v>
      </c>
      <c r="H12" s="15">
        <v>0.42771084337349402</v>
      </c>
      <c r="I12" s="15"/>
      <c r="J12" s="15">
        <v>0.40495867768595001</v>
      </c>
      <c r="K12" s="15">
        <v>0.39639639639639601</v>
      </c>
      <c r="L12" s="15">
        <v>0.38461538461538503</v>
      </c>
      <c r="M12" s="15">
        <v>0.46902654867256599</v>
      </c>
      <c r="N12" s="15"/>
      <c r="O12" s="15">
        <v>0.37837837837837801</v>
      </c>
      <c r="P12" s="15">
        <v>0.42857142857142899</v>
      </c>
      <c r="Q12" s="15">
        <v>0.39285714285714302</v>
      </c>
      <c r="R12" s="15">
        <v>0.44444444444444398</v>
      </c>
      <c r="S12" s="15">
        <v>0.57894736842105299</v>
      </c>
      <c r="T12" s="15">
        <v>0.42424242424242398</v>
      </c>
      <c r="U12" s="15">
        <v>0.48780487804877998</v>
      </c>
      <c r="V12" s="15">
        <v>0.41666666666666702</v>
      </c>
      <c r="W12" s="15">
        <v>0.48936170212766</v>
      </c>
      <c r="X12" s="15">
        <v>0.232558139534884</v>
      </c>
      <c r="Y12" s="15">
        <v>0.41176470588235298</v>
      </c>
      <c r="Z12" s="15">
        <v>0.4</v>
      </c>
      <c r="AA12" s="15"/>
      <c r="AB12" s="15">
        <v>0.40136054421768702</v>
      </c>
      <c r="AC12" s="15">
        <v>0.40163934426229497</v>
      </c>
      <c r="AD12" s="15">
        <v>0.41071428571428598</v>
      </c>
      <c r="AE12" s="15">
        <v>0.60416666666666696</v>
      </c>
      <c r="AF12" s="15"/>
      <c r="AG12" s="15">
        <v>0.38934426229508201</v>
      </c>
      <c r="AH12" s="15">
        <v>0.45098039215686297</v>
      </c>
      <c r="AI12" s="15">
        <v>0.48780487804877998</v>
      </c>
      <c r="AJ12" s="15">
        <v>0</v>
      </c>
      <c r="AK12" s="15"/>
      <c r="AL12" s="15">
        <v>0.40500000000000003</v>
      </c>
      <c r="AM12" s="15">
        <v>0.46405228758169897</v>
      </c>
      <c r="AN12" s="15">
        <v>0.36363636363636398</v>
      </c>
      <c r="AO12" s="15"/>
      <c r="AP12" s="15">
        <v>0.41304347826087001</v>
      </c>
      <c r="AQ12" s="15">
        <v>0.40909090909090901</v>
      </c>
      <c r="AR12" s="15">
        <v>0.65517241379310298</v>
      </c>
      <c r="AS12" s="15">
        <v>0.5</v>
      </c>
      <c r="AT12" s="15">
        <v>0.33333333333333298</v>
      </c>
      <c r="AU12" s="15"/>
      <c r="AV12" s="15">
        <v>0</v>
      </c>
      <c r="AW12" s="15">
        <v>0.25</v>
      </c>
      <c r="AX12" s="15">
        <v>0.25</v>
      </c>
      <c r="AY12" s="15" t="s">
        <v>132</v>
      </c>
      <c r="AZ12" s="15">
        <v>0.46153846153846201</v>
      </c>
      <c r="BA12" s="15">
        <v>0.47058823529411797</v>
      </c>
      <c r="BB12" s="15">
        <v>0.4</v>
      </c>
      <c r="BC12" s="15"/>
      <c r="BD12" s="15">
        <v>0.40384615384615402</v>
      </c>
      <c r="BE12" s="15">
        <v>0.46153846153846201</v>
      </c>
      <c r="BF12" s="15">
        <v>0.46153846153846201</v>
      </c>
      <c r="BG12" s="15">
        <v>0.43243243243243201</v>
      </c>
      <c r="BH12" s="15">
        <v>0.38095238095238099</v>
      </c>
      <c r="BI12" s="15">
        <v>0.5</v>
      </c>
      <c r="BJ12" s="15"/>
      <c r="BK12" s="15">
        <v>0.37254901960784298</v>
      </c>
      <c r="BL12" s="15">
        <v>0.39516129032258102</v>
      </c>
      <c r="BM12" s="15">
        <v>0.439024390243902</v>
      </c>
      <c r="BN12" s="15">
        <v>0.442105263157895</v>
      </c>
      <c r="BO12" s="15">
        <v>0.37931034482758602</v>
      </c>
      <c r="BP12" s="15">
        <v>0.5625</v>
      </c>
      <c r="BQ12" s="15"/>
      <c r="BR12" s="15">
        <v>0.39114391143911398</v>
      </c>
      <c r="BS12" s="15">
        <v>0.480916030534351</v>
      </c>
      <c r="BT12" s="15"/>
      <c r="BU12" s="15">
        <v>0.38297872340425498</v>
      </c>
      <c r="BV12" s="15">
        <v>0.44061302681992298</v>
      </c>
      <c r="BW12" s="15"/>
      <c r="BX12" s="15">
        <v>0.403669724770642</v>
      </c>
      <c r="BY12" s="15">
        <v>0.44444444444444398</v>
      </c>
    </row>
    <row r="13" spans="2:77" x14ac:dyDescent="0.35">
      <c r="B13" s="16" t="s">
        <v>96</v>
      </c>
      <c r="C13" s="15">
        <v>2.2388059701492501E-2</v>
      </c>
      <c r="D13" s="15">
        <v>1.7142857142857099E-2</v>
      </c>
      <c r="E13" s="15">
        <v>2.6431718061673999E-2</v>
      </c>
      <c r="F13" s="15"/>
      <c r="G13" s="15">
        <v>1.4285714285714299E-2</v>
      </c>
      <c r="H13" s="15">
        <v>2.40963855421687E-2</v>
      </c>
      <c r="I13" s="15"/>
      <c r="J13" s="15">
        <v>8.2644628099173608E-3</v>
      </c>
      <c r="K13" s="15">
        <v>4.5045045045045001E-2</v>
      </c>
      <c r="L13" s="15">
        <v>3.8461538461538498E-2</v>
      </c>
      <c r="M13" s="15">
        <v>8.8495575221238902E-3</v>
      </c>
      <c r="N13" s="15"/>
      <c r="O13" s="15">
        <v>2.7027027027027001E-2</v>
      </c>
      <c r="P13" s="15">
        <v>1.58730158730159E-2</v>
      </c>
      <c r="Q13" s="15">
        <v>0</v>
      </c>
      <c r="R13" s="15">
        <v>0</v>
      </c>
      <c r="S13" s="15">
        <v>0</v>
      </c>
      <c r="T13" s="15">
        <v>0</v>
      </c>
      <c r="U13" s="15">
        <v>4.8780487804878099E-2</v>
      </c>
      <c r="V13" s="15">
        <v>0</v>
      </c>
      <c r="W13" s="15">
        <v>4.2553191489361701E-2</v>
      </c>
      <c r="X13" s="15">
        <v>6.9767441860465101E-2</v>
      </c>
      <c r="Y13" s="15">
        <v>0</v>
      </c>
      <c r="Z13" s="15">
        <v>0</v>
      </c>
      <c r="AA13" s="15"/>
      <c r="AB13" s="15">
        <v>2.04081632653061E-2</v>
      </c>
      <c r="AC13" s="15">
        <v>8.1967213114754103E-3</v>
      </c>
      <c r="AD13" s="15">
        <v>5.3571428571428603E-2</v>
      </c>
      <c r="AE13" s="15">
        <v>0</v>
      </c>
      <c r="AF13" s="15"/>
      <c r="AG13" s="15">
        <v>2.86885245901639E-2</v>
      </c>
      <c r="AH13" s="15">
        <v>9.8039215686274508E-3</v>
      </c>
      <c r="AI13" s="15">
        <v>2.4390243902439001E-2</v>
      </c>
      <c r="AJ13" s="15">
        <v>0</v>
      </c>
      <c r="AK13" s="15"/>
      <c r="AL13" s="15">
        <v>2.5000000000000001E-2</v>
      </c>
      <c r="AM13" s="15">
        <v>1.9607843137254902E-2</v>
      </c>
      <c r="AN13" s="15">
        <v>2.27272727272727E-2</v>
      </c>
      <c r="AO13" s="15"/>
      <c r="AP13" s="15">
        <v>2.1739130434782601E-2</v>
      </c>
      <c r="AQ13" s="15">
        <v>1.13636363636364E-2</v>
      </c>
      <c r="AR13" s="15">
        <v>0</v>
      </c>
      <c r="AS13" s="15">
        <v>0</v>
      </c>
      <c r="AT13" s="15">
        <v>2.2222222222222199E-2</v>
      </c>
      <c r="AU13" s="15"/>
      <c r="AV13" s="15">
        <v>0</v>
      </c>
      <c r="AW13" s="15">
        <v>0</v>
      </c>
      <c r="AX13" s="15">
        <v>0</v>
      </c>
      <c r="AY13" s="15" t="s">
        <v>132</v>
      </c>
      <c r="AZ13" s="15">
        <v>5.1282051282051301E-2</v>
      </c>
      <c r="BA13" s="15">
        <v>3.9215686274509803E-2</v>
      </c>
      <c r="BB13" s="15">
        <v>6.6666666666666693E-2</v>
      </c>
      <c r="BC13" s="15"/>
      <c r="BD13" s="15">
        <v>1.5384615384615399E-2</v>
      </c>
      <c r="BE13" s="15">
        <v>1.9230769230769201E-2</v>
      </c>
      <c r="BF13" s="15">
        <v>0.115384615384615</v>
      </c>
      <c r="BG13" s="15">
        <v>2.7027027027027001E-2</v>
      </c>
      <c r="BH13" s="15">
        <v>0</v>
      </c>
      <c r="BI13" s="15">
        <v>0</v>
      </c>
      <c r="BJ13" s="15"/>
      <c r="BK13" s="15">
        <v>1.9607843137254902E-2</v>
      </c>
      <c r="BL13" s="15">
        <v>3.2258064516128997E-2</v>
      </c>
      <c r="BM13" s="15">
        <v>4.8780487804878099E-2</v>
      </c>
      <c r="BN13" s="15">
        <v>1.05263157894737E-2</v>
      </c>
      <c r="BO13" s="15">
        <v>1.72413793103448E-2</v>
      </c>
      <c r="BP13" s="15">
        <v>0</v>
      </c>
      <c r="BQ13" s="15"/>
      <c r="BR13" s="15">
        <v>2.5830258302582999E-2</v>
      </c>
      <c r="BS13" s="15">
        <v>1.5267175572519101E-2</v>
      </c>
      <c r="BT13" s="15"/>
      <c r="BU13" s="15">
        <v>3.54609929078014E-2</v>
      </c>
      <c r="BV13" s="15">
        <v>1.5325670498084301E-2</v>
      </c>
      <c r="BW13" s="15"/>
      <c r="BX13" s="15">
        <v>3.6697247706422E-2</v>
      </c>
      <c r="BY13" s="15">
        <v>5.5555555555555601E-3</v>
      </c>
    </row>
    <row r="14" spans="2:77" x14ac:dyDescent="0.35">
      <c r="B14" s="16" t="s">
        <v>226</v>
      </c>
      <c r="C14" s="18">
        <v>0.111940298507463</v>
      </c>
      <c r="D14" s="18">
        <v>0.13142857142857101</v>
      </c>
      <c r="E14" s="18">
        <v>9.6916299559471397E-2</v>
      </c>
      <c r="F14" s="18"/>
      <c r="G14" s="18">
        <v>1.4285714285714299E-2</v>
      </c>
      <c r="H14" s="18">
        <v>0.132530120481928</v>
      </c>
      <c r="I14" s="18"/>
      <c r="J14" s="18">
        <v>0.15702479338843001</v>
      </c>
      <c r="K14" s="18">
        <v>0.135135135135135</v>
      </c>
      <c r="L14" s="18">
        <v>7.69230769230769E-2</v>
      </c>
      <c r="M14" s="18">
        <v>5.3097345132743397E-2</v>
      </c>
      <c r="N14" s="18"/>
      <c r="O14" s="18">
        <v>0.108108108108108</v>
      </c>
      <c r="P14" s="18">
        <v>0.126984126984127</v>
      </c>
      <c r="Q14" s="18">
        <v>7.1428571428571397E-2</v>
      </c>
      <c r="R14" s="18">
        <v>6.6666666666666693E-2</v>
      </c>
      <c r="S14" s="18">
        <v>0.105263157894737</v>
      </c>
      <c r="T14" s="18">
        <v>0.12121212121212099</v>
      </c>
      <c r="U14" s="18">
        <v>0.146341463414634</v>
      </c>
      <c r="V14" s="18">
        <v>4.1666666666666699E-2</v>
      </c>
      <c r="W14" s="18">
        <v>0.12765957446808501</v>
      </c>
      <c r="X14" s="18">
        <v>0.116279069767442</v>
      </c>
      <c r="Y14" s="18">
        <v>0.17647058823529399</v>
      </c>
      <c r="Z14" s="18">
        <v>0.2</v>
      </c>
      <c r="AA14" s="18"/>
      <c r="AB14" s="18">
        <v>9.5238095238095205E-2</v>
      </c>
      <c r="AC14" s="18">
        <v>0.12295081967213101</v>
      </c>
      <c r="AD14" s="18">
        <v>0.125</v>
      </c>
      <c r="AE14" s="18">
        <v>0.104166666666667</v>
      </c>
      <c r="AF14" s="18"/>
      <c r="AG14" s="18">
        <v>8.1967213114754106E-2</v>
      </c>
      <c r="AH14" s="18">
        <v>0.11764705882352899</v>
      </c>
      <c r="AI14" s="18">
        <v>0.219512195121951</v>
      </c>
      <c r="AJ14" s="18">
        <v>0.5</v>
      </c>
      <c r="AK14" s="18"/>
      <c r="AL14" s="18">
        <v>0.16</v>
      </c>
      <c r="AM14" s="18">
        <v>7.1895424836601302E-2</v>
      </c>
      <c r="AN14" s="18">
        <v>4.5454545454545497E-2</v>
      </c>
      <c r="AO14" s="18"/>
      <c r="AP14" s="18">
        <v>0.14673913043478301</v>
      </c>
      <c r="AQ14" s="18">
        <v>5.6818181818181802E-2</v>
      </c>
      <c r="AR14" s="18">
        <v>6.8965517241379296E-2</v>
      </c>
      <c r="AS14" s="18">
        <v>0.16666666666666699</v>
      </c>
      <c r="AT14" s="18">
        <v>8.8888888888888906E-2</v>
      </c>
      <c r="AU14" s="18"/>
      <c r="AV14" s="18">
        <v>0</v>
      </c>
      <c r="AW14" s="18">
        <v>0</v>
      </c>
      <c r="AX14" s="18">
        <v>0</v>
      </c>
      <c r="AY14" s="18" t="s">
        <v>132</v>
      </c>
      <c r="AZ14" s="18">
        <v>7.69230769230769E-2</v>
      </c>
      <c r="BA14" s="18">
        <v>7.8431372549019607E-2</v>
      </c>
      <c r="BB14" s="18">
        <v>0</v>
      </c>
      <c r="BC14" s="18"/>
      <c r="BD14" s="18">
        <v>0.142307692307692</v>
      </c>
      <c r="BE14" s="18">
        <v>7.69230769230769E-2</v>
      </c>
      <c r="BF14" s="18">
        <v>3.8461538461538498E-2</v>
      </c>
      <c r="BG14" s="18">
        <v>2.7027027027027001E-2</v>
      </c>
      <c r="BH14" s="18">
        <v>9.5238095238095205E-2</v>
      </c>
      <c r="BI14" s="18">
        <v>0</v>
      </c>
      <c r="BJ14" s="18"/>
      <c r="BK14" s="18">
        <v>7.8431372549019607E-2</v>
      </c>
      <c r="BL14" s="18">
        <v>8.8709677419354802E-2</v>
      </c>
      <c r="BM14" s="18">
        <v>9.7560975609756101E-2</v>
      </c>
      <c r="BN14" s="18">
        <v>0.14736842105263201</v>
      </c>
      <c r="BO14" s="18">
        <v>0.12068965517241401</v>
      </c>
      <c r="BP14" s="18">
        <v>0.15625</v>
      </c>
      <c r="BQ14" s="18"/>
      <c r="BR14" s="18">
        <v>0.12915129151291499</v>
      </c>
      <c r="BS14" s="18">
        <v>7.6335877862595394E-2</v>
      </c>
      <c r="BT14" s="18"/>
      <c r="BU14" s="18">
        <v>0.11347517730496499</v>
      </c>
      <c r="BV14" s="18">
        <v>0.11111111111111099</v>
      </c>
      <c r="BW14" s="18"/>
      <c r="BX14" s="18">
        <v>0.100917431192661</v>
      </c>
      <c r="BY14" s="18">
        <v>0.116666666666667</v>
      </c>
    </row>
    <row r="15" spans="2:77" x14ac:dyDescent="0.35">
      <c r="B15" s="16" t="s">
        <v>227</v>
      </c>
      <c r="C15" s="18">
        <v>0.65671641791044799</v>
      </c>
      <c r="D15" s="18">
        <v>0.67428571428571404</v>
      </c>
      <c r="E15" s="18">
        <v>0.64317180616740099</v>
      </c>
      <c r="F15" s="18"/>
      <c r="G15" s="18">
        <v>0.628571428571429</v>
      </c>
      <c r="H15" s="18">
        <v>0.66265060240963902</v>
      </c>
      <c r="I15" s="18"/>
      <c r="J15" s="18">
        <v>0.59504132231405005</v>
      </c>
      <c r="K15" s="18">
        <v>0.62162162162162204</v>
      </c>
      <c r="L15" s="18">
        <v>0.63461538461538503</v>
      </c>
      <c r="M15" s="18">
        <v>0.76991150442477896</v>
      </c>
      <c r="N15" s="18"/>
      <c r="O15" s="18">
        <v>0.67567567567567599</v>
      </c>
      <c r="P15" s="18">
        <v>0.682539682539683</v>
      </c>
      <c r="Q15" s="18">
        <v>0.78571428571428603</v>
      </c>
      <c r="R15" s="18">
        <v>0.68888888888888899</v>
      </c>
      <c r="S15" s="18">
        <v>0.63157894736842102</v>
      </c>
      <c r="T15" s="18">
        <v>0.69696969696969702</v>
      </c>
      <c r="U15" s="18">
        <v>0.65853658536585402</v>
      </c>
      <c r="V15" s="18">
        <v>0.66666666666666696</v>
      </c>
      <c r="W15" s="18">
        <v>0.63829787234042601</v>
      </c>
      <c r="X15" s="18">
        <v>0.48837209302325602</v>
      </c>
      <c r="Y15" s="18">
        <v>0.64705882352941202</v>
      </c>
      <c r="Z15" s="18">
        <v>0.6</v>
      </c>
      <c r="AA15" s="18"/>
      <c r="AB15" s="18">
        <v>0.65306122448979598</v>
      </c>
      <c r="AC15" s="18">
        <v>0.64754098360655699</v>
      </c>
      <c r="AD15" s="18">
        <v>0.67857142857142905</v>
      </c>
      <c r="AE15" s="18">
        <v>0.79166666666666696</v>
      </c>
      <c r="AF15" s="18"/>
      <c r="AG15" s="18">
        <v>0.65163934426229497</v>
      </c>
      <c r="AH15" s="18">
        <v>0.69607843137254899</v>
      </c>
      <c r="AI15" s="18">
        <v>0.60975609756097604</v>
      </c>
      <c r="AJ15" s="18">
        <v>0</v>
      </c>
      <c r="AK15" s="18"/>
      <c r="AL15" s="18">
        <v>0.61499999999999999</v>
      </c>
      <c r="AM15" s="18">
        <v>0.71895424836601296</v>
      </c>
      <c r="AN15" s="18">
        <v>0.65909090909090895</v>
      </c>
      <c r="AO15" s="18"/>
      <c r="AP15" s="18">
        <v>0.64130434782608703</v>
      </c>
      <c r="AQ15" s="18">
        <v>0.72727272727272696</v>
      </c>
      <c r="AR15" s="18">
        <v>0.79310344827586199</v>
      </c>
      <c r="AS15" s="18">
        <v>0.5</v>
      </c>
      <c r="AT15" s="18">
        <v>0.64444444444444404</v>
      </c>
      <c r="AU15" s="18"/>
      <c r="AV15" s="18">
        <v>0.8</v>
      </c>
      <c r="AW15" s="18">
        <v>0.5</v>
      </c>
      <c r="AX15" s="18">
        <v>0.5</v>
      </c>
      <c r="AY15" s="18" t="s">
        <v>132</v>
      </c>
      <c r="AZ15" s="18">
        <v>0.79487179487179505</v>
      </c>
      <c r="BA15" s="18">
        <v>0.74509803921568596</v>
      </c>
      <c r="BB15" s="18">
        <v>0.66666666666666696</v>
      </c>
      <c r="BC15" s="18"/>
      <c r="BD15" s="18">
        <v>0.65384615384615397</v>
      </c>
      <c r="BE15" s="18">
        <v>0.63461538461538503</v>
      </c>
      <c r="BF15" s="18">
        <v>0.61538461538461497</v>
      </c>
      <c r="BG15" s="18">
        <v>0.67567567567567599</v>
      </c>
      <c r="BH15" s="18">
        <v>0.71428571428571397</v>
      </c>
      <c r="BI15" s="18">
        <v>0.75</v>
      </c>
      <c r="BJ15" s="18"/>
      <c r="BK15" s="18">
        <v>0.74509803921568596</v>
      </c>
      <c r="BL15" s="18">
        <v>0.63709677419354804</v>
      </c>
      <c r="BM15" s="18">
        <v>0.68292682926829296</v>
      </c>
      <c r="BN15" s="18">
        <v>0.673684210526316</v>
      </c>
      <c r="BO15" s="18">
        <v>0.58620689655172398</v>
      </c>
      <c r="BP15" s="18">
        <v>0.625</v>
      </c>
      <c r="BQ15" s="18"/>
      <c r="BR15" s="18">
        <v>0.62730627306273101</v>
      </c>
      <c r="BS15" s="18">
        <v>0.71755725190839703</v>
      </c>
      <c r="BT15" s="18"/>
      <c r="BU15" s="18">
        <v>0.61702127659574502</v>
      </c>
      <c r="BV15" s="18">
        <v>0.67816091954022995</v>
      </c>
      <c r="BW15" s="18"/>
      <c r="BX15" s="18">
        <v>0.65596330275229398</v>
      </c>
      <c r="BY15" s="18">
        <v>0.66666666666666696</v>
      </c>
    </row>
    <row r="16" spans="2:77" x14ac:dyDescent="0.35">
      <c r="B16" s="16" t="s">
        <v>108</v>
      </c>
      <c r="C16" s="19">
        <v>-0.54477611940298498</v>
      </c>
      <c r="D16" s="19">
        <v>-0.54285714285714304</v>
      </c>
      <c r="E16" s="19">
        <v>-0.54625550660792999</v>
      </c>
      <c r="F16" s="19"/>
      <c r="G16" s="19">
        <v>-0.61428571428571399</v>
      </c>
      <c r="H16" s="19">
        <v>-0.530120481927711</v>
      </c>
      <c r="I16" s="19"/>
      <c r="J16" s="19">
        <v>-0.43801652892561999</v>
      </c>
      <c r="K16" s="19">
        <v>-0.48648648648648601</v>
      </c>
      <c r="L16" s="19">
        <v>-0.55769230769230804</v>
      </c>
      <c r="M16" s="19">
        <v>-0.71681415929203596</v>
      </c>
      <c r="N16" s="19"/>
      <c r="O16" s="19">
        <v>-0.56756756756756799</v>
      </c>
      <c r="P16" s="19">
        <v>-0.55555555555555602</v>
      </c>
      <c r="Q16" s="19">
        <v>-0.71428571428571397</v>
      </c>
      <c r="R16" s="19">
        <v>-0.62222222222222201</v>
      </c>
      <c r="S16" s="19">
        <v>-0.52631578947368396</v>
      </c>
      <c r="T16" s="19">
        <v>-0.57575757575757602</v>
      </c>
      <c r="U16" s="19">
        <v>-0.51219512195121997</v>
      </c>
      <c r="V16" s="19">
        <v>-0.625</v>
      </c>
      <c r="W16" s="19">
        <v>-0.51063829787234005</v>
      </c>
      <c r="X16" s="19">
        <v>-0.372093023255814</v>
      </c>
      <c r="Y16" s="19">
        <v>-0.47058823529411797</v>
      </c>
      <c r="Z16" s="19">
        <v>-0.4</v>
      </c>
      <c r="AA16" s="19"/>
      <c r="AB16" s="19">
        <v>-0.55782312925170097</v>
      </c>
      <c r="AC16" s="19">
        <v>-0.52459016393442603</v>
      </c>
      <c r="AD16" s="19">
        <v>-0.55357142857142905</v>
      </c>
      <c r="AE16" s="19">
        <v>-0.6875</v>
      </c>
      <c r="AF16" s="19"/>
      <c r="AG16" s="19">
        <v>-0.56967213114754101</v>
      </c>
      <c r="AH16" s="19">
        <v>-0.57843137254902</v>
      </c>
      <c r="AI16" s="19">
        <v>-0.39024390243902402</v>
      </c>
      <c r="AJ16" s="19">
        <v>0.5</v>
      </c>
      <c r="AK16" s="19"/>
      <c r="AL16" s="19">
        <v>-0.45500000000000002</v>
      </c>
      <c r="AM16" s="19">
        <v>-0.64705882352941202</v>
      </c>
      <c r="AN16" s="19">
        <v>-0.61363636363636398</v>
      </c>
      <c r="AO16" s="19"/>
      <c r="AP16" s="19">
        <v>-0.49456521739130399</v>
      </c>
      <c r="AQ16" s="19">
        <v>-0.67045454545454497</v>
      </c>
      <c r="AR16" s="19">
        <v>-0.72413793103448298</v>
      </c>
      <c r="AS16" s="19">
        <v>-0.33333333333333298</v>
      </c>
      <c r="AT16" s="19">
        <v>-0.55555555555555503</v>
      </c>
      <c r="AU16" s="19"/>
      <c r="AV16" s="19">
        <v>-0.8</v>
      </c>
      <c r="AW16" s="19">
        <v>-0.5</v>
      </c>
      <c r="AX16" s="19">
        <v>-0.5</v>
      </c>
      <c r="AY16" s="19" t="s">
        <v>132</v>
      </c>
      <c r="AZ16" s="19">
        <v>-0.71794871794871795</v>
      </c>
      <c r="BA16" s="19">
        <v>-0.66666666666666696</v>
      </c>
      <c r="BB16" s="19">
        <v>-0.66666666666666696</v>
      </c>
      <c r="BC16" s="19"/>
      <c r="BD16" s="19">
        <v>-0.51153846153846105</v>
      </c>
      <c r="BE16" s="19">
        <v>-0.55769230769230804</v>
      </c>
      <c r="BF16" s="19">
        <v>-0.57692307692307698</v>
      </c>
      <c r="BG16" s="19">
        <v>-0.64864864864864902</v>
      </c>
      <c r="BH16" s="19">
        <v>-0.61904761904761896</v>
      </c>
      <c r="BI16" s="19">
        <v>-0.75</v>
      </c>
      <c r="BJ16" s="19"/>
      <c r="BK16" s="19">
        <v>-0.66666666666666696</v>
      </c>
      <c r="BL16" s="19">
        <v>-0.54838709677419395</v>
      </c>
      <c r="BM16" s="19">
        <v>-0.58536585365853699</v>
      </c>
      <c r="BN16" s="19">
        <v>-0.52631578947368396</v>
      </c>
      <c r="BO16" s="19">
        <v>-0.46551724137931</v>
      </c>
      <c r="BP16" s="19">
        <v>-0.46875</v>
      </c>
      <c r="BQ16" s="19"/>
      <c r="BR16" s="19">
        <v>-0.49815498154981502</v>
      </c>
      <c r="BS16" s="19">
        <v>-0.64122137404580204</v>
      </c>
      <c r="BT16" s="19"/>
      <c r="BU16" s="19">
        <v>-0.50354609929077998</v>
      </c>
      <c r="BV16" s="19">
        <v>-0.56704980842911901</v>
      </c>
      <c r="BW16" s="19"/>
      <c r="BX16" s="19">
        <v>-0.55504587155963303</v>
      </c>
      <c r="BY16" s="19">
        <v>-0.55000000000000004</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1.7412935323383099E-2</v>
      </c>
      <c r="D8" s="15">
        <v>1.1428571428571401E-2</v>
      </c>
      <c r="E8" s="15">
        <v>2.2026431718061699E-2</v>
      </c>
      <c r="F8" s="15"/>
      <c r="G8" s="15">
        <v>1.4285714285714299E-2</v>
      </c>
      <c r="H8" s="15">
        <v>1.8072289156626498E-2</v>
      </c>
      <c r="I8" s="15"/>
      <c r="J8" s="15">
        <v>8.2644628099173608E-3</v>
      </c>
      <c r="K8" s="15">
        <v>9.0090090090090107E-3</v>
      </c>
      <c r="L8" s="15">
        <v>1.9230769230769201E-2</v>
      </c>
      <c r="M8" s="15">
        <v>3.5398230088495602E-2</v>
      </c>
      <c r="N8" s="15"/>
      <c r="O8" s="15">
        <v>2.7027027027027001E-2</v>
      </c>
      <c r="P8" s="15">
        <v>1.58730158730159E-2</v>
      </c>
      <c r="Q8" s="15">
        <v>0</v>
      </c>
      <c r="R8" s="15">
        <v>0</v>
      </c>
      <c r="S8" s="15">
        <v>0</v>
      </c>
      <c r="T8" s="15">
        <v>3.03030303030303E-2</v>
      </c>
      <c r="U8" s="15">
        <v>0</v>
      </c>
      <c r="V8" s="15">
        <v>4.1666666666666699E-2</v>
      </c>
      <c r="W8" s="15">
        <v>0</v>
      </c>
      <c r="X8" s="15">
        <v>0</v>
      </c>
      <c r="Y8" s="15">
        <v>0.17647058823529399</v>
      </c>
      <c r="Z8" s="15">
        <v>0</v>
      </c>
      <c r="AA8" s="15"/>
      <c r="AB8" s="15">
        <v>3.4013605442176902E-2</v>
      </c>
      <c r="AC8" s="15">
        <v>8.1967213114754103E-3</v>
      </c>
      <c r="AD8" s="15">
        <v>0</v>
      </c>
      <c r="AE8" s="15">
        <v>2.0833333333333301E-2</v>
      </c>
      <c r="AF8" s="15"/>
      <c r="AG8" s="15">
        <v>1.2295081967213101E-2</v>
      </c>
      <c r="AH8" s="15">
        <v>0</v>
      </c>
      <c r="AI8" s="15">
        <v>7.3170731707317097E-2</v>
      </c>
      <c r="AJ8" s="15">
        <v>0.5</v>
      </c>
      <c r="AK8" s="15"/>
      <c r="AL8" s="15">
        <v>3.5000000000000003E-2</v>
      </c>
      <c r="AM8" s="15">
        <v>0</v>
      </c>
      <c r="AN8" s="15">
        <v>0</v>
      </c>
      <c r="AO8" s="15"/>
      <c r="AP8" s="15">
        <v>1.6304347826087001E-2</v>
      </c>
      <c r="AQ8" s="15">
        <v>1.13636363636364E-2</v>
      </c>
      <c r="AR8" s="15">
        <v>3.4482758620689703E-2</v>
      </c>
      <c r="AS8" s="15">
        <v>0.16666666666666699</v>
      </c>
      <c r="AT8" s="15">
        <v>2.2222222222222199E-2</v>
      </c>
      <c r="AU8" s="15"/>
      <c r="AV8" s="15">
        <v>0.2</v>
      </c>
      <c r="AW8" s="15">
        <v>0</v>
      </c>
      <c r="AX8" s="15">
        <v>0</v>
      </c>
      <c r="AY8" s="15" t="s">
        <v>132</v>
      </c>
      <c r="AZ8" s="15">
        <v>5.1282051282051301E-2</v>
      </c>
      <c r="BA8" s="15">
        <v>3.9215686274509803E-2</v>
      </c>
      <c r="BB8" s="15">
        <v>0</v>
      </c>
      <c r="BC8" s="15"/>
      <c r="BD8" s="15">
        <v>1.1538461538461499E-2</v>
      </c>
      <c r="BE8" s="15">
        <v>1.9230769230769201E-2</v>
      </c>
      <c r="BF8" s="15">
        <v>3.8461538461538498E-2</v>
      </c>
      <c r="BG8" s="15">
        <v>0</v>
      </c>
      <c r="BH8" s="15">
        <v>9.5238095238095205E-2</v>
      </c>
      <c r="BI8" s="15">
        <v>0</v>
      </c>
      <c r="BJ8" s="15"/>
      <c r="BK8" s="15">
        <v>3.9215686274509803E-2</v>
      </c>
      <c r="BL8" s="15">
        <v>2.4193548387096801E-2</v>
      </c>
      <c r="BM8" s="15">
        <v>2.4390243902439001E-2</v>
      </c>
      <c r="BN8" s="15">
        <v>0</v>
      </c>
      <c r="BO8" s="15">
        <v>1.72413793103448E-2</v>
      </c>
      <c r="BP8" s="15">
        <v>0</v>
      </c>
      <c r="BQ8" s="15"/>
      <c r="BR8" s="15">
        <v>1.4760147601476E-2</v>
      </c>
      <c r="BS8" s="15">
        <v>2.2900763358778602E-2</v>
      </c>
      <c r="BT8" s="15"/>
      <c r="BU8" s="15">
        <v>2.8368794326241099E-2</v>
      </c>
      <c r="BV8" s="15">
        <v>1.1494252873563199E-2</v>
      </c>
      <c r="BW8" s="15"/>
      <c r="BX8" s="15">
        <v>2.7522935779816501E-2</v>
      </c>
      <c r="BY8" s="15">
        <v>5.5555555555555601E-3</v>
      </c>
    </row>
    <row r="9" spans="2:77" x14ac:dyDescent="0.35">
      <c r="B9" s="16" t="s">
        <v>222</v>
      </c>
      <c r="C9" s="15">
        <v>0.106965174129353</v>
      </c>
      <c r="D9" s="15">
        <v>0.13142857142857101</v>
      </c>
      <c r="E9" s="15">
        <v>8.8105726872246701E-2</v>
      </c>
      <c r="F9" s="15"/>
      <c r="G9" s="15">
        <v>5.7142857142857099E-2</v>
      </c>
      <c r="H9" s="15">
        <v>0.117469879518072</v>
      </c>
      <c r="I9" s="15"/>
      <c r="J9" s="15">
        <v>9.9173553719008295E-2</v>
      </c>
      <c r="K9" s="15">
        <v>0.126126126126126</v>
      </c>
      <c r="L9" s="15">
        <v>0.115384615384615</v>
      </c>
      <c r="M9" s="15">
        <v>8.8495575221238895E-2</v>
      </c>
      <c r="N9" s="15"/>
      <c r="O9" s="15">
        <v>0.162162162162162</v>
      </c>
      <c r="P9" s="15">
        <v>9.5238095238095205E-2</v>
      </c>
      <c r="Q9" s="15">
        <v>3.5714285714285698E-2</v>
      </c>
      <c r="R9" s="15">
        <v>0.133333333333333</v>
      </c>
      <c r="S9" s="15">
        <v>0.157894736842105</v>
      </c>
      <c r="T9" s="15">
        <v>0</v>
      </c>
      <c r="U9" s="15">
        <v>0.146341463414634</v>
      </c>
      <c r="V9" s="15">
        <v>0.125</v>
      </c>
      <c r="W9" s="15">
        <v>0.10638297872340401</v>
      </c>
      <c r="X9" s="15">
        <v>9.3023255813953501E-2</v>
      </c>
      <c r="Y9" s="15">
        <v>0.11764705882352899</v>
      </c>
      <c r="Z9" s="15">
        <v>0.2</v>
      </c>
      <c r="AA9" s="15"/>
      <c r="AB9" s="15">
        <v>0.129251700680272</v>
      </c>
      <c r="AC9" s="15">
        <v>9.8360655737704902E-2</v>
      </c>
      <c r="AD9" s="15">
        <v>7.1428571428571397E-2</v>
      </c>
      <c r="AE9" s="15">
        <v>8.3333333333333301E-2</v>
      </c>
      <c r="AF9" s="15"/>
      <c r="AG9" s="15">
        <v>9.0163934426229497E-2</v>
      </c>
      <c r="AH9" s="15">
        <v>0.14705882352941199</v>
      </c>
      <c r="AI9" s="15">
        <v>9.7560975609756101E-2</v>
      </c>
      <c r="AJ9" s="15">
        <v>0</v>
      </c>
      <c r="AK9" s="15"/>
      <c r="AL9" s="15">
        <v>0.115</v>
      </c>
      <c r="AM9" s="15">
        <v>0.11111111111111099</v>
      </c>
      <c r="AN9" s="15">
        <v>6.8181818181818205E-2</v>
      </c>
      <c r="AO9" s="15"/>
      <c r="AP9" s="15">
        <v>9.7826086956521702E-2</v>
      </c>
      <c r="AQ9" s="15">
        <v>0.11363636363636399</v>
      </c>
      <c r="AR9" s="15">
        <v>0.10344827586206901</v>
      </c>
      <c r="AS9" s="15">
        <v>0.33333333333333298</v>
      </c>
      <c r="AT9" s="15">
        <v>8.8888888888888906E-2</v>
      </c>
      <c r="AU9" s="15"/>
      <c r="AV9" s="15">
        <v>0</v>
      </c>
      <c r="AW9" s="15">
        <v>0</v>
      </c>
      <c r="AX9" s="15">
        <v>0</v>
      </c>
      <c r="AY9" s="15" t="s">
        <v>132</v>
      </c>
      <c r="AZ9" s="15">
        <v>0.102564102564103</v>
      </c>
      <c r="BA9" s="15">
        <v>9.8039215686274495E-2</v>
      </c>
      <c r="BB9" s="15">
        <v>0.133333333333333</v>
      </c>
      <c r="BC9" s="15"/>
      <c r="BD9" s="15">
        <v>0.123076923076923</v>
      </c>
      <c r="BE9" s="15">
        <v>5.7692307692307702E-2</v>
      </c>
      <c r="BF9" s="15">
        <v>0.115384615384615</v>
      </c>
      <c r="BG9" s="15">
        <v>2.7027027027027001E-2</v>
      </c>
      <c r="BH9" s="15">
        <v>0.19047619047618999</v>
      </c>
      <c r="BI9" s="15">
        <v>0</v>
      </c>
      <c r="BJ9" s="15"/>
      <c r="BK9" s="15">
        <v>9.8039215686274495E-2</v>
      </c>
      <c r="BL9" s="15">
        <v>0.104838709677419</v>
      </c>
      <c r="BM9" s="15">
        <v>7.3170731707317097E-2</v>
      </c>
      <c r="BN9" s="15">
        <v>0.105263157894737</v>
      </c>
      <c r="BO9" s="15">
        <v>0.17241379310344801</v>
      </c>
      <c r="BP9" s="15">
        <v>6.25E-2</v>
      </c>
      <c r="BQ9" s="15"/>
      <c r="BR9" s="15">
        <v>8.8560885608856096E-2</v>
      </c>
      <c r="BS9" s="15">
        <v>0.14503816793893101</v>
      </c>
      <c r="BT9" s="15"/>
      <c r="BU9" s="15">
        <v>5.6737588652482303E-2</v>
      </c>
      <c r="BV9" s="15">
        <v>0.13409961685823801</v>
      </c>
      <c r="BW9" s="15"/>
      <c r="BX9" s="15">
        <v>0.119266055045872</v>
      </c>
      <c r="BY9" s="15">
        <v>8.8888888888888906E-2</v>
      </c>
    </row>
    <row r="10" spans="2:77" x14ac:dyDescent="0.35">
      <c r="B10" s="16" t="s">
        <v>223</v>
      </c>
      <c r="C10" s="15">
        <v>0.144278606965174</v>
      </c>
      <c r="D10" s="15">
        <v>0.114285714285714</v>
      </c>
      <c r="E10" s="15">
        <v>0.167400881057269</v>
      </c>
      <c r="F10" s="15"/>
      <c r="G10" s="15">
        <v>0.25714285714285701</v>
      </c>
      <c r="H10" s="15">
        <v>0.120481927710843</v>
      </c>
      <c r="I10" s="15"/>
      <c r="J10" s="15">
        <v>0.14049586776859499</v>
      </c>
      <c r="K10" s="15">
        <v>0.117117117117117</v>
      </c>
      <c r="L10" s="15">
        <v>0.21153846153846201</v>
      </c>
      <c r="M10" s="15">
        <v>0.14159292035398199</v>
      </c>
      <c r="N10" s="15"/>
      <c r="O10" s="15">
        <v>0.24324324324324301</v>
      </c>
      <c r="P10" s="15">
        <v>0.126984126984127</v>
      </c>
      <c r="Q10" s="15">
        <v>0.14285714285714299</v>
      </c>
      <c r="R10" s="15">
        <v>0.133333333333333</v>
      </c>
      <c r="S10" s="15">
        <v>0.21052631578947401</v>
      </c>
      <c r="T10" s="15">
        <v>0.15151515151515199</v>
      </c>
      <c r="U10" s="15">
        <v>9.7560975609756101E-2</v>
      </c>
      <c r="V10" s="15">
        <v>0.16666666666666699</v>
      </c>
      <c r="W10" s="15">
        <v>8.5106382978723402E-2</v>
      </c>
      <c r="X10" s="15">
        <v>0.186046511627907</v>
      </c>
      <c r="Y10" s="15">
        <v>5.8823529411764698E-2</v>
      </c>
      <c r="Z10" s="15">
        <v>0.2</v>
      </c>
      <c r="AA10" s="15"/>
      <c r="AB10" s="15">
        <v>0.115646258503401</v>
      </c>
      <c r="AC10" s="15">
        <v>0.18032786885245899</v>
      </c>
      <c r="AD10" s="15">
        <v>0.160714285714286</v>
      </c>
      <c r="AE10" s="15">
        <v>8.3333333333333301E-2</v>
      </c>
      <c r="AF10" s="15"/>
      <c r="AG10" s="15">
        <v>0.168032786885246</v>
      </c>
      <c r="AH10" s="15">
        <v>0.11764705882352899</v>
      </c>
      <c r="AI10" s="15">
        <v>9.7560975609756101E-2</v>
      </c>
      <c r="AJ10" s="15">
        <v>0</v>
      </c>
      <c r="AK10" s="15"/>
      <c r="AL10" s="15">
        <v>0.13</v>
      </c>
      <c r="AM10" s="15">
        <v>0.12418300653594801</v>
      </c>
      <c r="AN10" s="15">
        <v>0.25</v>
      </c>
      <c r="AO10" s="15"/>
      <c r="AP10" s="15">
        <v>0.13586956521739099</v>
      </c>
      <c r="AQ10" s="15">
        <v>0.14772727272727301</v>
      </c>
      <c r="AR10" s="15">
        <v>6.8965517241379296E-2</v>
      </c>
      <c r="AS10" s="15">
        <v>0</v>
      </c>
      <c r="AT10" s="15">
        <v>0.2</v>
      </c>
      <c r="AU10" s="15"/>
      <c r="AV10" s="15">
        <v>0.2</v>
      </c>
      <c r="AW10" s="15">
        <v>0.125</v>
      </c>
      <c r="AX10" s="15">
        <v>0.125</v>
      </c>
      <c r="AY10" s="15" t="s">
        <v>132</v>
      </c>
      <c r="AZ10" s="15">
        <v>0.128205128205128</v>
      </c>
      <c r="BA10" s="15">
        <v>0.11764705882352899</v>
      </c>
      <c r="BB10" s="15">
        <v>0.2</v>
      </c>
      <c r="BC10" s="15"/>
      <c r="BD10" s="15">
        <v>0.126923076923077</v>
      </c>
      <c r="BE10" s="15">
        <v>0.19230769230769201</v>
      </c>
      <c r="BF10" s="15">
        <v>0.115384615384615</v>
      </c>
      <c r="BG10" s="15">
        <v>0.21621621621621601</v>
      </c>
      <c r="BH10" s="15">
        <v>9.5238095238095205E-2</v>
      </c>
      <c r="BI10" s="15">
        <v>0.25</v>
      </c>
      <c r="BJ10" s="15"/>
      <c r="BK10" s="15">
        <v>0.13725490196078399</v>
      </c>
      <c r="BL10" s="15">
        <v>0.14516129032258099</v>
      </c>
      <c r="BM10" s="15">
        <v>0.146341463414634</v>
      </c>
      <c r="BN10" s="15">
        <v>0.12631578947368399</v>
      </c>
      <c r="BO10" s="15">
        <v>0.12068965517241401</v>
      </c>
      <c r="BP10" s="15">
        <v>0.25</v>
      </c>
      <c r="BQ10" s="15"/>
      <c r="BR10" s="15">
        <v>0.16974169741697401</v>
      </c>
      <c r="BS10" s="15">
        <v>9.1603053435114504E-2</v>
      </c>
      <c r="BT10" s="15"/>
      <c r="BU10" s="15">
        <v>0.15602836879432599</v>
      </c>
      <c r="BV10" s="15">
        <v>0.13793103448275901</v>
      </c>
      <c r="BW10" s="15"/>
      <c r="BX10" s="15">
        <v>0.146788990825688</v>
      </c>
      <c r="BY10" s="15">
        <v>0.14444444444444399</v>
      </c>
    </row>
    <row r="11" spans="2:77" x14ac:dyDescent="0.35">
      <c r="B11" s="16" t="s">
        <v>224</v>
      </c>
      <c r="C11" s="15">
        <v>0.17910447761194001</v>
      </c>
      <c r="D11" s="15">
        <v>0.188571428571429</v>
      </c>
      <c r="E11" s="15">
        <v>0.171806167400881</v>
      </c>
      <c r="F11" s="15"/>
      <c r="G11" s="15">
        <v>0.14285714285714299</v>
      </c>
      <c r="H11" s="15">
        <v>0.186746987951807</v>
      </c>
      <c r="I11" s="15"/>
      <c r="J11" s="15">
        <v>0.19834710743801701</v>
      </c>
      <c r="K11" s="15">
        <v>0.153153153153153</v>
      </c>
      <c r="L11" s="15">
        <v>0.19230769230769201</v>
      </c>
      <c r="M11" s="15">
        <v>0.185840707964602</v>
      </c>
      <c r="N11" s="15"/>
      <c r="O11" s="15">
        <v>0.18918918918918901</v>
      </c>
      <c r="P11" s="15">
        <v>0.17460317460317501</v>
      </c>
      <c r="Q11" s="15">
        <v>0.25</v>
      </c>
      <c r="R11" s="15">
        <v>0.11111111111111099</v>
      </c>
      <c r="S11" s="15">
        <v>5.2631578947368397E-2</v>
      </c>
      <c r="T11" s="15">
        <v>0.21212121212121199</v>
      </c>
      <c r="U11" s="15">
        <v>0.219512195121951</v>
      </c>
      <c r="V11" s="15">
        <v>0.125</v>
      </c>
      <c r="W11" s="15">
        <v>0.10638297872340401</v>
      </c>
      <c r="X11" s="15">
        <v>0.32558139534883701</v>
      </c>
      <c r="Y11" s="15">
        <v>0.17647058823529399</v>
      </c>
      <c r="Z11" s="15">
        <v>0</v>
      </c>
      <c r="AA11" s="15"/>
      <c r="AB11" s="15">
        <v>0.21768707482993199</v>
      </c>
      <c r="AC11" s="15">
        <v>0.13934426229508201</v>
      </c>
      <c r="AD11" s="15">
        <v>0.19642857142857101</v>
      </c>
      <c r="AE11" s="15">
        <v>0.14583333333333301</v>
      </c>
      <c r="AF11" s="15"/>
      <c r="AG11" s="15">
        <v>0.18032786885245899</v>
      </c>
      <c r="AH11" s="15">
        <v>0.15686274509803899</v>
      </c>
      <c r="AI11" s="15">
        <v>0.219512195121951</v>
      </c>
      <c r="AJ11" s="15">
        <v>0</v>
      </c>
      <c r="AK11" s="15"/>
      <c r="AL11" s="15">
        <v>0.19</v>
      </c>
      <c r="AM11" s="15">
        <v>0.17647058823529399</v>
      </c>
      <c r="AN11" s="15">
        <v>0.13636363636363599</v>
      </c>
      <c r="AO11" s="15"/>
      <c r="AP11" s="15">
        <v>0.184782608695652</v>
      </c>
      <c r="AQ11" s="15">
        <v>0.15909090909090901</v>
      </c>
      <c r="AR11" s="15">
        <v>0.10344827586206901</v>
      </c>
      <c r="AS11" s="15">
        <v>0.16666666666666699</v>
      </c>
      <c r="AT11" s="15">
        <v>0.155555555555556</v>
      </c>
      <c r="AU11" s="15"/>
      <c r="AV11" s="15">
        <v>0.6</v>
      </c>
      <c r="AW11" s="15">
        <v>0.5</v>
      </c>
      <c r="AX11" s="15">
        <v>0.5</v>
      </c>
      <c r="AY11" s="15" t="s">
        <v>132</v>
      </c>
      <c r="AZ11" s="15">
        <v>0.102564102564103</v>
      </c>
      <c r="BA11" s="15">
        <v>0.15686274509803899</v>
      </c>
      <c r="BB11" s="15">
        <v>0.2</v>
      </c>
      <c r="BC11" s="15"/>
      <c r="BD11" s="15">
        <v>0.18461538461538499</v>
      </c>
      <c r="BE11" s="15">
        <v>0.134615384615385</v>
      </c>
      <c r="BF11" s="15">
        <v>0.19230769230769201</v>
      </c>
      <c r="BG11" s="15">
        <v>0.27027027027027001</v>
      </c>
      <c r="BH11" s="15">
        <v>9.5238095238095205E-2</v>
      </c>
      <c r="BI11" s="15">
        <v>0</v>
      </c>
      <c r="BJ11" s="15"/>
      <c r="BK11" s="15">
        <v>0.29411764705882398</v>
      </c>
      <c r="BL11" s="15">
        <v>0.17741935483870999</v>
      </c>
      <c r="BM11" s="15">
        <v>0.17073170731707299</v>
      </c>
      <c r="BN11" s="15">
        <v>0.168421052631579</v>
      </c>
      <c r="BO11" s="15">
        <v>0.12068965517241401</v>
      </c>
      <c r="BP11" s="15">
        <v>0.125</v>
      </c>
      <c r="BQ11" s="15"/>
      <c r="BR11" s="15">
        <v>0.19188191881918801</v>
      </c>
      <c r="BS11" s="15">
        <v>0.15267175572519101</v>
      </c>
      <c r="BT11" s="15"/>
      <c r="BU11" s="15">
        <v>0.21276595744680901</v>
      </c>
      <c r="BV11" s="15">
        <v>0.160919540229885</v>
      </c>
      <c r="BW11" s="15"/>
      <c r="BX11" s="15">
        <v>0.18348623853210999</v>
      </c>
      <c r="BY11" s="15">
        <v>0.16666666666666699</v>
      </c>
    </row>
    <row r="12" spans="2:77" x14ac:dyDescent="0.35">
      <c r="B12" s="16" t="s">
        <v>225</v>
      </c>
      <c r="C12" s="15">
        <v>0.53482587064676601</v>
      </c>
      <c r="D12" s="15">
        <v>0.53142857142857103</v>
      </c>
      <c r="E12" s="15">
        <v>0.53744493392070503</v>
      </c>
      <c r="F12" s="15"/>
      <c r="G12" s="15">
        <v>0.51428571428571401</v>
      </c>
      <c r="H12" s="15">
        <v>0.53915662650602403</v>
      </c>
      <c r="I12" s="15"/>
      <c r="J12" s="15">
        <v>0.53719008264462798</v>
      </c>
      <c r="K12" s="15">
        <v>0.56756756756756799</v>
      </c>
      <c r="L12" s="15">
        <v>0.44230769230769201</v>
      </c>
      <c r="M12" s="15">
        <v>0.53982300884955703</v>
      </c>
      <c r="N12" s="15"/>
      <c r="O12" s="15">
        <v>0.37837837837837801</v>
      </c>
      <c r="P12" s="15">
        <v>0.57142857142857095</v>
      </c>
      <c r="Q12" s="15">
        <v>0.57142857142857095</v>
      </c>
      <c r="R12" s="15">
        <v>0.55555555555555602</v>
      </c>
      <c r="S12" s="15">
        <v>0.57894736842105299</v>
      </c>
      <c r="T12" s="15">
        <v>0.57575757575757602</v>
      </c>
      <c r="U12" s="15">
        <v>0.51219512195121997</v>
      </c>
      <c r="V12" s="15">
        <v>0.54166666666666696</v>
      </c>
      <c r="W12" s="15">
        <v>0.70212765957446799</v>
      </c>
      <c r="X12" s="15">
        <v>0.372093023255814</v>
      </c>
      <c r="Y12" s="15">
        <v>0.47058823529411797</v>
      </c>
      <c r="Z12" s="15">
        <v>0.6</v>
      </c>
      <c r="AA12" s="15"/>
      <c r="AB12" s="15">
        <v>0.50340136054421802</v>
      </c>
      <c r="AC12" s="15">
        <v>0.53278688524590201</v>
      </c>
      <c r="AD12" s="15">
        <v>0.55357142857142905</v>
      </c>
      <c r="AE12" s="15">
        <v>0.66666666666666696</v>
      </c>
      <c r="AF12" s="15"/>
      <c r="AG12" s="15">
        <v>0.536885245901639</v>
      </c>
      <c r="AH12" s="15">
        <v>0.56862745098039202</v>
      </c>
      <c r="AI12" s="15">
        <v>0.46341463414634099</v>
      </c>
      <c r="AJ12" s="15">
        <v>0.5</v>
      </c>
      <c r="AK12" s="15"/>
      <c r="AL12" s="15">
        <v>0.52500000000000002</v>
      </c>
      <c r="AM12" s="15">
        <v>0.56209150326797397</v>
      </c>
      <c r="AN12" s="15">
        <v>0.5</v>
      </c>
      <c r="AO12" s="15"/>
      <c r="AP12" s="15">
        <v>0.55434782608695699</v>
      </c>
      <c r="AQ12" s="15">
        <v>0.55681818181818199</v>
      </c>
      <c r="AR12" s="15">
        <v>0.68965517241379304</v>
      </c>
      <c r="AS12" s="15">
        <v>0.33333333333333298</v>
      </c>
      <c r="AT12" s="15">
        <v>0.51111111111111096</v>
      </c>
      <c r="AU12" s="15"/>
      <c r="AV12" s="15">
        <v>0</v>
      </c>
      <c r="AW12" s="15">
        <v>0.375</v>
      </c>
      <c r="AX12" s="15">
        <v>0.375</v>
      </c>
      <c r="AY12" s="15" t="s">
        <v>132</v>
      </c>
      <c r="AZ12" s="15">
        <v>0.58974358974358998</v>
      </c>
      <c r="BA12" s="15">
        <v>0.58823529411764697</v>
      </c>
      <c r="BB12" s="15">
        <v>0.46666666666666701</v>
      </c>
      <c r="BC12" s="15"/>
      <c r="BD12" s="15">
        <v>0.53846153846153799</v>
      </c>
      <c r="BE12" s="15">
        <v>0.55769230769230804</v>
      </c>
      <c r="BF12" s="15">
        <v>0.5</v>
      </c>
      <c r="BG12" s="15">
        <v>0.48648648648648701</v>
      </c>
      <c r="BH12" s="15">
        <v>0.52380952380952395</v>
      </c>
      <c r="BI12" s="15">
        <v>0.75</v>
      </c>
      <c r="BJ12" s="15"/>
      <c r="BK12" s="15">
        <v>0.43137254901960798</v>
      </c>
      <c r="BL12" s="15">
        <v>0.52419354838709697</v>
      </c>
      <c r="BM12" s="15">
        <v>0.58536585365853699</v>
      </c>
      <c r="BN12" s="15">
        <v>0.57894736842105299</v>
      </c>
      <c r="BO12" s="15">
        <v>0.55172413793103403</v>
      </c>
      <c r="BP12" s="15">
        <v>0.53125</v>
      </c>
      <c r="BQ12" s="15"/>
      <c r="BR12" s="15">
        <v>0.52029520295202902</v>
      </c>
      <c r="BS12" s="15">
        <v>0.56488549618320605</v>
      </c>
      <c r="BT12" s="15"/>
      <c r="BU12" s="15">
        <v>0.53191489361702105</v>
      </c>
      <c r="BV12" s="15">
        <v>0.53639846743295005</v>
      </c>
      <c r="BW12" s="15"/>
      <c r="BX12" s="15">
        <v>0.50917431192660501</v>
      </c>
      <c r="BY12" s="15">
        <v>0.57222222222222197</v>
      </c>
    </row>
    <row r="13" spans="2:77" x14ac:dyDescent="0.35">
      <c r="B13" s="16" t="s">
        <v>96</v>
      </c>
      <c r="C13" s="15">
        <v>1.7412935323383099E-2</v>
      </c>
      <c r="D13" s="15">
        <v>2.2857142857142899E-2</v>
      </c>
      <c r="E13" s="15">
        <v>1.3215859030837E-2</v>
      </c>
      <c r="F13" s="15"/>
      <c r="G13" s="15">
        <v>1.4285714285714299E-2</v>
      </c>
      <c r="H13" s="15">
        <v>1.8072289156626498E-2</v>
      </c>
      <c r="I13" s="15"/>
      <c r="J13" s="15">
        <v>1.6528925619834701E-2</v>
      </c>
      <c r="K13" s="15">
        <v>2.7027027027027001E-2</v>
      </c>
      <c r="L13" s="15">
        <v>1.9230769230769201E-2</v>
      </c>
      <c r="M13" s="15">
        <v>8.8495575221238902E-3</v>
      </c>
      <c r="N13" s="15"/>
      <c r="O13" s="15">
        <v>0</v>
      </c>
      <c r="P13" s="15">
        <v>1.58730158730159E-2</v>
      </c>
      <c r="Q13" s="15">
        <v>0</v>
      </c>
      <c r="R13" s="15">
        <v>6.6666666666666693E-2</v>
      </c>
      <c r="S13" s="15">
        <v>0</v>
      </c>
      <c r="T13" s="15">
        <v>3.03030303030303E-2</v>
      </c>
      <c r="U13" s="15">
        <v>2.4390243902439001E-2</v>
      </c>
      <c r="V13" s="15">
        <v>0</v>
      </c>
      <c r="W13" s="15">
        <v>0</v>
      </c>
      <c r="X13" s="15">
        <v>2.32558139534884E-2</v>
      </c>
      <c r="Y13" s="15">
        <v>0</v>
      </c>
      <c r="Z13" s="15">
        <v>0</v>
      </c>
      <c r="AA13" s="15"/>
      <c r="AB13" s="15">
        <v>0</v>
      </c>
      <c r="AC13" s="15">
        <v>4.0983606557376998E-2</v>
      </c>
      <c r="AD13" s="15">
        <v>1.7857142857142901E-2</v>
      </c>
      <c r="AE13" s="15">
        <v>0</v>
      </c>
      <c r="AF13" s="15"/>
      <c r="AG13" s="15">
        <v>1.2295081967213101E-2</v>
      </c>
      <c r="AH13" s="15">
        <v>9.8039215686274508E-3</v>
      </c>
      <c r="AI13" s="15">
        <v>4.8780487804878099E-2</v>
      </c>
      <c r="AJ13" s="15">
        <v>0</v>
      </c>
      <c r="AK13" s="15"/>
      <c r="AL13" s="15">
        <v>5.0000000000000001E-3</v>
      </c>
      <c r="AM13" s="15">
        <v>2.61437908496732E-2</v>
      </c>
      <c r="AN13" s="15">
        <v>4.5454545454545497E-2</v>
      </c>
      <c r="AO13" s="15"/>
      <c r="AP13" s="15">
        <v>1.0869565217391301E-2</v>
      </c>
      <c r="AQ13" s="15">
        <v>1.13636363636364E-2</v>
      </c>
      <c r="AR13" s="15">
        <v>0</v>
      </c>
      <c r="AS13" s="15">
        <v>0</v>
      </c>
      <c r="AT13" s="15">
        <v>2.2222222222222199E-2</v>
      </c>
      <c r="AU13" s="15"/>
      <c r="AV13" s="15">
        <v>0</v>
      </c>
      <c r="AW13" s="15">
        <v>0</v>
      </c>
      <c r="AX13" s="15">
        <v>0</v>
      </c>
      <c r="AY13" s="15" t="s">
        <v>132</v>
      </c>
      <c r="AZ13" s="15">
        <v>2.5641025641025599E-2</v>
      </c>
      <c r="BA13" s="15">
        <v>0</v>
      </c>
      <c r="BB13" s="15">
        <v>0</v>
      </c>
      <c r="BC13" s="15"/>
      <c r="BD13" s="15">
        <v>1.5384615384615399E-2</v>
      </c>
      <c r="BE13" s="15">
        <v>3.8461538461538498E-2</v>
      </c>
      <c r="BF13" s="15">
        <v>3.8461538461538498E-2</v>
      </c>
      <c r="BG13" s="15">
        <v>0</v>
      </c>
      <c r="BH13" s="15">
        <v>0</v>
      </c>
      <c r="BI13" s="15">
        <v>0</v>
      </c>
      <c r="BJ13" s="15"/>
      <c r="BK13" s="15">
        <v>0</v>
      </c>
      <c r="BL13" s="15">
        <v>2.4193548387096801E-2</v>
      </c>
      <c r="BM13" s="15">
        <v>0</v>
      </c>
      <c r="BN13" s="15">
        <v>2.1052631578947399E-2</v>
      </c>
      <c r="BO13" s="15">
        <v>1.72413793103448E-2</v>
      </c>
      <c r="BP13" s="15">
        <v>3.125E-2</v>
      </c>
      <c r="BQ13" s="15"/>
      <c r="BR13" s="15">
        <v>1.4760147601476E-2</v>
      </c>
      <c r="BS13" s="15">
        <v>2.2900763358778602E-2</v>
      </c>
      <c r="BT13" s="15"/>
      <c r="BU13" s="15">
        <v>1.41843971631206E-2</v>
      </c>
      <c r="BV13" s="15">
        <v>1.9157088122605401E-2</v>
      </c>
      <c r="BW13" s="15"/>
      <c r="BX13" s="15">
        <v>1.3761467889908299E-2</v>
      </c>
      <c r="BY13" s="15">
        <v>2.2222222222222199E-2</v>
      </c>
    </row>
    <row r="14" spans="2:77" x14ac:dyDescent="0.35">
      <c r="B14" s="16" t="s">
        <v>226</v>
      </c>
      <c r="C14" s="18">
        <v>0.124378109452736</v>
      </c>
      <c r="D14" s="18">
        <v>0.14285714285714299</v>
      </c>
      <c r="E14" s="18">
        <v>0.110132158590308</v>
      </c>
      <c r="F14" s="18"/>
      <c r="G14" s="18">
        <v>7.1428571428571397E-2</v>
      </c>
      <c r="H14" s="18">
        <v>0.13554216867469901</v>
      </c>
      <c r="I14" s="18"/>
      <c r="J14" s="18">
        <v>0.107438016528926</v>
      </c>
      <c r="K14" s="18">
        <v>0.135135135135135</v>
      </c>
      <c r="L14" s="18">
        <v>0.134615384615385</v>
      </c>
      <c r="M14" s="18">
        <v>0.123893805309735</v>
      </c>
      <c r="N14" s="18"/>
      <c r="O14" s="18">
        <v>0.18918918918918901</v>
      </c>
      <c r="P14" s="18">
        <v>0.11111111111111099</v>
      </c>
      <c r="Q14" s="18">
        <v>3.5714285714285698E-2</v>
      </c>
      <c r="R14" s="18">
        <v>0.133333333333333</v>
      </c>
      <c r="S14" s="18">
        <v>0.157894736842105</v>
      </c>
      <c r="T14" s="18">
        <v>3.03030303030303E-2</v>
      </c>
      <c r="U14" s="18">
        <v>0.146341463414634</v>
      </c>
      <c r="V14" s="18">
        <v>0.16666666666666699</v>
      </c>
      <c r="W14" s="18">
        <v>0.10638297872340401</v>
      </c>
      <c r="X14" s="18">
        <v>9.3023255813953501E-2</v>
      </c>
      <c r="Y14" s="18">
        <v>0.29411764705882398</v>
      </c>
      <c r="Z14" s="18">
        <v>0.2</v>
      </c>
      <c r="AA14" s="18"/>
      <c r="AB14" s="18">
        <v>0.16326530612244899</v>
      </c>
      <c r="AC14" s="18">
        <v>0.10655737704918</v>
      </c>
      <c r="AD14" s="18">
        <v>7.1428571428571397E-2</v>
      </c>
      <c r="AE14" s="18">
        <v>0.104166666666667</v>
      </c>
      <c r="AF14" s="18"/>
      <c r="AG14" s="18">
        <v>0.102459016393443</v>
      </c>
      <c r="AH14" s="18">
        <v>0.14705882352941199</v>
      </c>
      <c r="AI14" s="18">
        <v>0.17073170731707299</v>
      </c>
      <c r="AJ14" s="18">
        <v>0.5</v>
      </c>
      <c r="AK14" s="18"/>
      <c r="AL14" s="18">
        <v>0.15</v>
      </c>
      <c r="AM14" s="18">
        <v>0.11111111111111099</v>
      </c>
      <c r="AN14" s="18">
        <v>6.8181818181818205E-2</v>
      </c>
      <c r="AO14" s="18"/>
      <c r="AP14" s="18">
        <v>0.11413043478260899</v>
      </c>
      <c r="AQ14" s="18">
        <v>0.125</v>
      </c>
      <c r="AR14" s="18">
        <v>0.13793103448275901</v>
      </c>
      <c r="AS14" s="18">
        <v>0.5</v>
      </c>
      <c r="AT14" s="18">
        <v>0.11111111111111099</v>
      </c>
      <c r="AU14" s="18"/>
      <c r="AV14" s="18">
        <v>0.2</v>
      </c>
      <c r="AW14" s="18">
        <v>0</v>
      </c>
      <c r="AX14" s="18">
        <v>0</v>
      </c>
      <c r="AY14" s="18" t="s">
        <v>132</v>
      </c>
      <c r="AZ14" s="18">
        <v>0.15384615384615399</v>
      </c>
      <c r="BA14" s="18">
        <v>0.13725490196078399</v>
      </c>
      <c r="BB14" s="18">
        <v>0.133333333333333</v>
      </c>
      <c r="BC14" s="18"/>
      <c r="BD14" s="18">
        <v>0.134615384615385</v>
      </c>
      <c r="BE14" s="18">
        <v>7.69230769230769E-2</v>
      </c>
      <c r="BF14" s="18">
        <v>0.15384615384615399</v>
      </c>
      <c r="BG14" s="18">
        <v>2.7027027027027001E-2</v>
      </c>
      <c r="BH14" s="18">
        <v>0.28571428571428598</v>
      </c>
      <c r="BI14" s="18">
        <v>0</v>
      </c>
      <c r="BJ14" s="18"/>
      <c r="BK14" s="18">
        <v>0.13725490196078399</v>
      </c>
      <c r="BL14" s="18">
        <v>0.12903225806451599</v>
      </c>
      <c r="BM14" s="18">
        <v>9.7560975609756101E-2</v>
      </c>
      <c r="BN14" s="18">
        <v>0.105263157894737</v>
      </c>
      <c r="BO14" s="18">
        <v>0.18965517241379301</v>
      </c>
      <c r="BP14" s="18">
        <v>6.25E-2</v>
      </c>
      <c r="BQ14" s="18"/>
      <c r="BR14" s="18">
        <v>0.10332103321033199</v>
      </c>
      <c r="BS14" s="18">
        <v>0.16793893129771001</v>
      </c>
      <c r="BT14" s="18"/>
      <c r="BU14" s="18">
        <v>8.5106382978723402E-2</v>
      </c>
      <c r="BV14" s="18">
        <v>0.145593869731801</v>
      </c>
      <c r="BW14" s="18"/>
      <c r="BX14" s="18">
        <v>0.146788990825688</v>
      </c>
      <c r="BY14" s="18">
        <v>9.44444444444444E-2</v>
      </c>
    </row>
    <row r="15" spans="2:77" x14ac:dyDescent="0.35">
      <c r="B15" s="16" t="s">
        <v>227</v>
      </c>
      <c r="C15" s="18">
        <v>0.71393034825870605</v>
      </c>
      <c r="D15" s="18">
        <v>0.72</v>
      </c>
      <c r="E15" s="18">
        <v>0.70925110132158597</v>
      </c>
      <c r="F15" s="18"/>
      <c r="G15" s="18">
        <v>0.65714285714285703</v>
      </c>
      <c r="H15" s="18">
        <v>0.72590361445783103</v>
      </c>
      <c r="I15" s="18"/>
      <c r="J15" s="18">
        <v>0.73553719008264495</v>
      </c>
      <c r="K15" s="18">
        <v>0.72072072072072102</v>
      </c>
      <c r="L15" s="18">
        <v>0.63461538461538503</v>
      </c>
      <c r="M15" s="18">
        <v>0.72566371681415898</v>
      </c>
      <c r="N15" s="18"/>
      <c r="O15" s="18">
        <v>0.56756756756756799</v>
      </c>
      <c r="P15" s="18">
        <v>0.74603174603174605</v>
      </c>
      <c r="Q15" s="18">
        <v>0.82142857142857095</v>
      </c>
      <c r="R15" s="18">
        <v>0.66666666666666696</v>
      </c>
      <c r="S15" s="18">
        <v>0.63157894736842102</v>
      </c>
      <c r="T15" s="18">
        <v>0.78787878787878796</v>
      </c>
      <c r="U15" s="18">
        <v>0.73170731707317105</v>
      </c>
      <c r="V15" s="18">
        <v>0.66666666666666696</v>
      </c>
      <c r="W15" s="18">
        <v>0.80851063829787195</v>
      </c>
      <c r="X15" s="18">
        <v>0.69767441860465096</v>
      </c>
      <c r="Y15" s="18">
        <v>0.64705882352941202</v>
      </c>
      <c r="Z15" s="18">
        <v>0.6</v>
      </c>
      <c r="AA15" s="18"/>
      <c r="AB15" s="18">
        <v>0.72108843537415002</v>
      </c>
      <c r="AC15" s="18">
        <v>0.67213114754098402</v>
      </c>
      <c r="AD15" s="18">
        <v>0.75</v>
      </c>
      <c r="AE15" s="18">
        <v>0.8125</v>
      </c>
      <c r="AF15" s="18"/>
      <c r="AG15" s="18">
        <v>0.71721311475409799</v>
      </c>
      <c r="AH15" s="18">
        <v>0.72549019607843102</v>
      </c>
      <c r="AI15" s="18">
        <v>0.68292682926829296</v>
      </c>
      <c r="AJ15" s="18">
        <v>0.5</v>
      </c>
      <c r="AK15" s="18"/>
      <c r="AL15" s="18">
        <v>0.71499999999999997</v>
      </c>
      <c r="AM15" s="18">
        <v>0.73856209150326801</v>
      </c>
      <c r="AN15" s="18">
        <v>0.63636363636363602</v>
      </c>
      <c r="AO15" s="18"/>
      <c r="AP15" s="18">
        <v>0.73913043478260898</v>
      </c>
      <c r="AQ15" s="18">
        <v>0.71590909090909105</v>
      </c>
      <c r="AR15" s="18">
        <v>0.79310344827586199</v>
      </c>
      <c r="AS15" s="18">
        <v>0.5</v>
      </c>
      <c r="AT15" s="18">
        <v>0.66666666666666696</v>
      </c>
      <c r="AU15" s="18"/>
      <c r="AV15" s="18">
        <v>0.6</v>
      </c>
      <c r="AW15" s="18">
        <v>0.875</v>
      </c>
      <c r="AX15" s="18">
        <v>0.875</v>
      </c>
      <c r="AY15" s="18" t="s">
        <v>132</v>
      </c>
      <c r="AZ15" s="18">
        <v>0.69230769230769196</v>
      </c>
      <c r="BA15" s="18">
        <v>0.74509803921568596</v>
      </c>
      <c r="BB15" s="18">
        <v>0.66666666666666696</v>
      </c>
      <c r="BC15" s="18"/>
      <c r="BD15" s="18">
        <v>0.72307692307692295</v>
      </c>
      <c r="BE15" s="18">
        <v>0.69230769230769196</v>
      </c>
      <c r="BF15" s="18">
        <v>0.69230769230769196</v>
      </c>
      <c r="BG15" s="18">
        <v>0.75675675675675702</v>
      </c>
      <c r="BH15" s="18">
        <v>0.61904761904761896</v>
      </c>
      <c r="BI15" s="18">
        <v>0.75</v>
      </c>
      <c r="BJ15" s="18"/>
      <c r="BK15" s="18">
        <v>0.72549019607843102</v>
      </c>
      <c r="BL15" s="18">
        <v>0.70161290322580605</v>
      </c>
      <c r="BM15" s="18">
        <v>0.75609756097560998</v>
      </c>
      <c r="BN15" s="18">
        <v>0.74736842105263201</v>
      </c>
      <c r="BO15" s="18">
        <v>0.67241379310344795</v>
      </c>
      <c r="BP15" s="18">
        <v>0.65625</v>
      </c>
      <c r="BQ15" s="18"/>
      <c r="BR15" s="18">
        <v>0.71217712177121795</v>
      </c>
      <c r="BS15" s="18">
        <v>0.71755725190839703</v>
      </c>
      <c r="BT15" s="18"/>
      <c r="BU15" s="18">
        <v>0.74468085106382997</v>
      </c>
      <c r="BV15" s="18">
        <v>0.69731800766283503</v>
      </c>
      <c r="BW15" s="18"/>
      <c r="BX15" s="18">
        <v>0.692660550458716</v>
      </c>
      <c r="BY15" s="18">
        <v>0.73888888888888904</v>
      </c>
    </row>
    <row r="16" spans="2:77" x14ac:dyDescent="0.35">
      <c r="B16" s="16" t="s">
        <v>108</v>
      </c>
      <c r="C16" s="19">
        <v>-0.58955223880596996</v>
      </c>
      <c r="D16" s="19">
        <v>-0.57714285714285696</v>
      </c>
      <c r="E16" s="19">
        <v>-0.59911894273127797</v>
      </c>
      <c r="F16" s="19"/>
      <c r="G16" s="19">
        <v>-0.58571428571428596</v>
      </c>
      <c r="H16" s="19">
        <v>-0.59036144578313299</v>
      </c>
      <c r="I16" s="19"/>
      <c r="J16" s="19">
        <v>-0.62809917355371903</v>
      </c>
      <c r="K16" s="19">
        <v>-0.58558558558558604</v>
      </c>
      <c r="L16" s="19">
        <v>-0.5</v>
      </c>
      <c r="M16" s="19">
        <v>-0.60176991150442505</v>
      </c>
      <c r="N16" s="19"/>
      <c r="O16" s="19">
        <v>-0.37837837837837801</v>
      </c>
      <c r="P16" s="19">
        <v>-0.634920634920635</v>
      </c>
      <c r="Q16" s="19">
        <v>-0.78571428571428603</v>
      </c>
      <c r="R16" s="19">
        <v>-0.53333333333333299</v>
      </c>
      <c r="S16" s="19">
        <v>-0.47368421052631599</v>
      </c>
      <c r="T16" s="19">
        <v>-0.75757575757575801</v>
      </c>
      <c r="U16" s="19">
        <v>-0.58536585365853699</v>
      </c>
      <c r="V16" s="19">
        <v>-0.5</v>
      </c>
      <c r="W16" s="19">
        <v>-0.70212765957446799</v>
      </c>
      <c r="X16" s="19">
        <v>-0.60465116279069797</v>
      </c>
      <c r="Y16" s="19">
        <v>-0.35294117647058798</v>
      </c>
      <c r="Z16" s="19">
        <v>-0.4</v>
      </c>
      <c r="AA16" s="19"/>
      <c r="AB16" s="19">
        <v>-0.55782312925170097</v>
      </c>
      <c r="AC16" s="19">
        <v>-0.56557377049180302</v>
      </c>
      <c r="AD16" s="19">
        <v>-0.67857142857142905</v>
      </c>
      <c r="AE16" s="19">
        <v>-0.70833333333333304</v>
      </c>
      <c r="AF16" s="19"/>
      <c r="AG16" s="19">
        <v>-0.61475409836065598</v>
      </c>
      <c r="AH16" s="19">
        <v>-0.57843137254902</v>
      </c>
      <c r="AI16" s="19">
        <v>-0.51219512195121997</v>
      </c>
      <c r="AJ16" s="19">
        <v>0</v>
      </c>
      <c r="AK16" s="19"/>
      <c r="AL16" s="19">
        <v>-0.56499999999999995</v>
      </c>
      <c r="AM16" s="19">
        <v>-0.62745098039215697</v>
      </c>
      <c r="AN16" s="19">
        <v>-0.56818181818181801</v>
      </c>
      <c r="AO16" s="19"/>
      <c r="AP16" s="19">
        <v>-0.625</v>
      </c>
      <c r="AQ16" s="19">
        <v>-0.59090909090909105</v>
      </c>
      <c r="AR16" s="19">
        <v>-0.65517241379310298</v>
      </c>
      <c r="AS16" s="19">
        <v>0</v>
      </c>
      <c r="AT16" s="19">
        <v>-0.55555555555555503</v>
      </c>
      <c r="AU16" s="19"/>
      <c r="AV16" s="19">
        <v>-0.4</v>
      </c>
      <c r="AW16" s="19">
        <v>-0.875</v>
      </c>
      <c r="AX16" s="19">
        <v>-0.875</v>
      </c>
      <c r="AY16" s="19" t="s">
        <v>132</v>
      </c>
      <c r="AZ16" s="19">
        <v>-0.53846153846153799</v>
      </c>
      <c r="BA16" s="19">
        <v>-0.60784313725490202</v>
      </c>
      <c r="BB16" s="19">
        <v>-0.53333333333333299</v>
      </c>
      <c r="BC16" s="19"/>
      <c r="BD16" s="19">
        <v>-0.58846153846153804</v>
      </c>
      <c r="BE16" s="19">
        <v>-0.61538461538461497</v>
      </c>
      <c r="BF16" s="19">
        <v>-0.53846153846153799</v>
      </c>
      <c r="BG16" s="19">
        <v>-0.72972972972973005</v>
      </c>
      <c r="BH16" s="19">
        <v>-0.33333333333333298</v>
      </c>
      <c r="BI16" s="19">
        <v>-0.75</v>
      </c>
      <c r="BJ16" s="19"/>
      <c r="BK16" s="19">
        <v>-0.58823529411764697</v>
      </c>
      <c r="BL16" s="19">
        <v>-0.57258064516129004</v>
      </c>
      <c r="BM16" s="19">
        <v>-0.65853658536585402</v>
      </c>
      <c r="BN16" s="19">
        <v>-0.64210526315789496</v>
      </c>
      <c r="BO16" s="19">
        <v>-0.48275862068965503</v>
      </c>
      <c r="BP16" s="19">
        <v>-0.59375</v>
      </c>
      <c r="BQ16" s="19"/>
      <c r="BR16" s="19">
        <v>-0.60885608856088602</v>
      </c>
      <c r="BS16" s="19">
        <v>-0.54961832061068705</v>
      </c>
      <c r="BT16" s="19"/>
      <c r="BU16" s="19">
        <v>-0.659574468085106</v>
      </c>
      <c r="BV16" s="19">
        <v>-0.55172413793103403</v>
      </c>
      <c r="BW16" s="19"/>
      <c r="BX16" s="19">
        <v>-0.54587155963302703</v>
      </c>
      <c r="BY16" s="19">
        <v>-0.64444444444444404</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Y21"/>
  <sheetViews>
    <sheetView showGridLines="0" topLeftCell="A9"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0.12935323383084599</v>
      </c>
      <c r="D8" s="15">
        <v>0.14285714285714299</v>
      </c>
      <c r="E8" s="15">
        <v>0.11894273127753301</v>
      </c>
      <c r="F8" s="15"/>
      <c r="G8" s="15">
        <v>0.128571428571429</v>
      </c>
      <c r="H8" s="15">
        <v>0.12951807228915699</v>
      </c>
      <c r="I8" s="15"/>
      <c r="J8" s="15">
        <v>0.12396694214876</v>
      </c>
      <c r="K8" s="15">
        <v>7.2072072072072099E-2</v>
      </c>
      <c r="L8" s="15">
        <v>0.115384615384615</v>
      </c>
      <c r="M8" s="15">
        <v>0.185840707964602</v>
      </c>
      <c r="N8" s="15"/>
      <c r="O8" s="15">
        <v>0.108108108108108</v>
      </c>
      <c r="P8" s="15">
        <v>0.126984126984127</v>
      </c>
      <c r="Q8" s="15">
        <v>0.107142857142857</v>
      </c>
      <c r="R8" s="15">
        <v>0.133333333333333</v>
      </c>
      <c r="S8" s="15">
        <v>0.105263157894737</v>
      </c>
      <c r="T8" s="15">
        <v>0.12121212121212099</v>
      </c>
      <c r="U8" s="15">
        <v>0.17073170731707299</v>
      </c>
      <c r="V8" s="15">
        <v>8.3333333333333301E-2</v>
      </c>
      <c r="W8" s="15">
        <v>0.19148936170212799</v>
      </c>
      <c r="X8" s="15">
        <v>0.116279069767442</v>
      </c>
      <c r="Y8" s="15">
        <v>0.11764705882352899</v>
      </c>
      <c r="Z8" s="15">
        <v>0</v>
      </c>
      <c r="AA8" s="15"/>
      <c r="AB8" s="15">
        <v>0.136054421768707</v>
      </c>
      <c r="AC8" s="15">
        <v>0.13934426229508201</v>
      </c>
      <c r="AD8" s="15">
        <v>0.107142857142857</v>
      </c>
      <c r="AE8" s="15">
        <v>0.104166666666667</v>
      </c>
      <c r="AF8" s="15"/>
      <c r="AG8" s="15">
        <v>0.102459016393443</v>
      </c>
      <c r="AH8" s="15">
        <v>0.16666666666666699</v>
      </c>
      <c r="AI8" s="15">
        <v>0.146341463414634</v>
      </c>
      <c r="AJ8" s="15">
        <v>0.5</v>
      </c>
      <c r="AK8" s="15"/>
      <c r="AL8" s="15">
        <v>0.14499999999999999</v>
      </c>
      <c r="AM8" s="15">
        <v>0.11111111111111099</v>
      </c>
      <c r="AN8" s="15">
        <v>0.11363636363636399</v>
      </c>
      <c r="AO8" s="15"/>
      <c r="AP8" s="15">
        <v>0.157608695652174</v>
      </c>
      <c r="AQ8" s="15">
        <v>0.11363636363636399</v>
      </c>
      <c r="AR8" s="15">
        <v>0.20689655172413801</v>
      </c>
      <c r="AS8" s="15">
        <v>0</v>
      </c>
      <c r="AT8" s="15">
        <v>6.6666666666666693E-2</v>
      </c>
      <c r="AU8" s="15"/>
      <c r="AV8" s="15">
        <v>0.2</v>
      </c>
      <c r="AW8" s="15">
        <v>0.375</v>
      </c>
      <c r="AX8" s="15">
        <v>0.375</v>
      </c>
      <c r="AY8" s="15" t="s">
        <v>132</v>
      </c>
      <c r="AZ8" s="15">
        <v>0.20512820512820501</v>
      </c>
      <c r="BA8" s="15">
        <v>0.15686274509803899</v>
      </c>
      <c r="BB8" s="15">
        <v>0</v>
      </c>
      <c r="BC8" s="15"/>
      <c r="BD8" s="15">
        <v>0.134615384615385</v>
      </c>
      <c r="BE8" s="15">
        <v>5.7692307692307702E-2</v>
      </c>
      <c r="BF8" s="15">
        <v>0.230769230769231</v>
      </c>
      <c r="BG8" s="15">
        <v>0.135135135135135</v>
      </c>
      <c r="BH8" s="15">
        <v>9.5238095238095205E-2</v>
      </c>
      <c r="BI8" s="15">
        <v>0.25</v>
      </c>
      <c r="BJ8" s="15"/>
      <c r="BK8" s="15">
        <v>0.11764705882352899</v>
      </c>
      <c r="BL8" s="15">
        <v>0.120967741935484</v>
      </c>
      <c r="BM8" s="15">
        <v>0.12195121951219499</v>
      </c>
      <c r="BN8" s="15">
        <v>0.157894736842105</v>
      </c>
      <c r="BO8" s="15">
        <v>0.15517241379310301</v>
      </c>
      <c r="BP8" s="15">
        <v>6.25E-2</v>
      </c>
      <c r="BQ8" s="15"/>
      <c r="BR8" s="15">
        <v>0.14022140221402199</v>
      </c>
      <c r="BS8" s="15">
        <v>0.106870229007634</v>
      </c>
      <c r="BT8" s="15"/>
      <c r="BU8" s="15">
        <v>0.134751773049645</v>
      </c>
      <c r="BV8" s="15">
        <v>0.126436781609195</v>
      </c>
      <c r="BW8" s="15"/>
      <c r="BX8" s="15">
        <v>0.142201834862385</v>
      </c>
      <c r="BY8" s="15">
        <v>0.116666666666667</v>
      </c>
    </row>
    <row r="9" spans="2:77" x14ac:dyDescent="0.35">
      <c r="B9" s="16" t="s">
        <v>222</v>
      </c>
      <c r="C9" s="15">
        <v>0.28358208955223901</v>
      </c>
      <c r="D9" s="15">
        <v>0.251428571428571</v>
      </c>
      <c r="E9" s="15">
        <v>0.308370044052863</v>
      </c>
      <c r="F9" s="15"/>
      <c r="G9" s="15">
        <v>0.22857142857142901</v>
      </c>
      <c r="H9" s="15">
        <v>0.29518072289156599</v>
      </c>
      <c r="I9" s="15"/>
      <c r="J9" s="15">
        <v>0.330578512396694</v>
      </c>
      <c r="K9" s="15">
        <v>0.28828828828828801</v>
      </c>
      <c r="L9" s="15">
        <v>0.269230769230769</v>
      </c>
      <c r="M9" s="15">
        <v>0.238938053097345</v>
      </c>
      <c r="N9" s="15"/>
      <c r="O9" s="15">
        <v>0.29729729729729698</v>
      </c>
      <c r="P9" s="15">
        <v>0.317460317460317</v>
      </c>
      <c r="Q9" s="15">
        <v>0.28571428571428598</v>
      </c>
      <c r="R9" s="15">
        <v>0.24444444444444399</v>
      </c>
      <c r="S9" s="15">
        <v>0.31578947368421101</v>
      </c>
      <c r="T9" s="15">
        <v>0.27272727272727298</v>
      </c>
      <c r="U9" s="15">
        <v>0.19512195121951201</v>
      </c>
      <c r="V9" s="15">
        <v>0.33333333333333298</v>
      </c>
      <c r="W9" s="15">
        <v>0.29787234042553201</v>
      </c>
      <c r="X9" s="15">
        <v>0.34883720930232598</v>
      </c>
      <c r="Y9" s="15">
        <v>0.23529411764705899</v>
      </c>
      <c r="Z9" s="15">
        <v>0</v>
      </c>
      <c r="AA9" s="15"/>
      <c r="AB9" s="15">
        <v>0.26530612244898</v>
      </c>
      <c r="AC9" s="15">
        <v>0.22131147540983601</v>
      </c>
      <c r="AD9" s="15">
        <v>0.39285714285714302</v>
      </c>
      <c r="AE9" s="15">
        <v>0.375</v>
      </c>
      <c r="AF9" s="15"/>
      <c r="AG9" s="15">
        <v>0.286885245901639</v>
      </c>
      <c r="AH9" s="15">
        <v>0.30392156862745101</v>
      </c>
      <c r="AI9" s="15">
        <v>0.26829268292682901</v>
      </c>
      <c r="AJ9" s="15">
        <v>0.5</v>
      </c>
      <c r="AK9" s="15"/>
      <c r="AL9" s="15">
        <v>0.23</v>
      </c>
      <c r="AM9" s="15">
        <v>0.33986928104575198</v>
      </c>
      <c r="AN9" s="15">
        <v>0.34090909090909099</v>
      </c>
      <c r="AO9" s="15"/>
      <c r="AP9" s="15">
        <v>0.315217391304348</v>
      </c>
      <c r="AQ9" s="15">
        <v>0.23863636363636401</v>
      </c>
      <c r="AR9" s="15">
        <v>0.34482758620689702</v>
      </c>
      <c r="AS9" s="15">
        <v>0.16666666666666699</v>
      </c>
      <c r="AT9" s="15">
        <v>0.266666666666667</v>
      </c>
      <c r="AU9" s="15"/>
      <c r="AV9" s="15">
        <v>0.2</v>
      </c>
      <c r="AW9" s="15">
        <v>0.25</v>
      </c>
      <c r="AX9" s="15">
        <v>0.25</v>
      </c>
      <c r="AY9" s="15" t="s">
        <v>132</v>
      </c>
      <c r="AZ9" s="15">
        <v>0.15384615384615399</v>
      </c>
      <c r="BA9" s="15">
        <v>0.23529411764705899</v>
      </c>
      <c r="BB9" s="15">
        <v>0.266666666666667</v>
      </c>
      <c r="BC9" s="15"/>
      <c r="BD9" s="15">
        <v>0.30384615384615399</v>
      </c>
      <c r="BE9" s="15">
        <v>0.28846153846153799</v>
      </c>
      <c r="BF9" s="15">
        <v>0.230769230769231</v>
      </c>
      <c r="BG9" s="15">
        <v>0.162162162162162</v>
      </c>
      <c r="BH9" s="15">
        <v>0.33333333333333298</v>
      </c>
      <c r="BI9" s="15">
        <v>0</v>
      </c>
      <c r="BJ9" s="15"/>
      <c r="BK9" s="15">
        <v>0.29411764705882398</v>
      </c>
      <c r="BL9" s="15">
        <v>0.32258064516128998</v>
      </c>
      <c r="BM9" s="15">
        <v>0.26829268292682901</v>
      </c>
      <c r="BN9" s="15">
        <v>0.25263157894736799</v>
      </c>
      <c r="BO9" s="15">
        <v>0.22413793103448301</v>
      </c>
      <c r="BP9" s="15">
        <v>0.34375</v>
      </c>
      <c r="BQ9" s="15"/>
      <c r="BR9" s="15">
        <v>0.309963099630996</v>
      </c>
      <c r="BS9" s="15">
        <v>0.229007633587786</v>
      </c>
      <c r="BT9" s="15"/>
      <c r="BU9" s="15">
        <v>0.319148936170213</v>
      </c>
      <c r="BV9" s="15">
        <v>0.26436781609195398</v>
      </c>
      <c r="BW9" s="15"/>
      <c r="BX9" s="15">
        <v>0.26146788990825698</v>
      </c>
      <c r="BY9" s="15">
        <v>0.3</v>
      </c>
    </row>
    <row r="10" spans="2:77" x14ac:dyDescent="0.35">
      <c r="B10" s="16" t="s">
        <v>223</v>
      </c>
      <c r="C10" s="15">
        <v>0.21641791044776101</v>
      </c>
      <c r="D10" s="15">
        <v>0.19428571428571401</v>
      </c>
      <c r="E10" s="15">
        <v>0.233480176211454</v>
      </c>
      <c r="F10" s="15"/>
      <c r="G10" s="15">
        <v>0.3</v>
      </c>
      <c r="H10" s="15">
        <v>0.19879518072289201</v>
      </c>
      <c r="I10" s="15"/>
      <c r="J10" s="15">
        <v>0.23140495867768601</v>
      </c>
      <c r="K10" s="15">
        <v>0.19819819819819801</v>
      </c>
      <c r="L10" s="15">
        <v>0.19230769230769201</v>
      </c>
      <c r="M10" s="15">
        <v>0.238938053097345</v>
      </c>
      <c r="N10" s="15"/>
      <c r="O10" s="15">
        <v>0.24324324324324301</v>
      </c>
      <c r="P10" s="15">
        <v>0.28571428571428598</v>
      </c>
      <c r="Q10" s="15">
        <v>0.32142857142857101</v>
      </c>
      <c r="R10" s="15">
        <v>0.24444444444444399</v>
      </c>
      <c r="S10" s="15">
        <v>0.21052631578947401</v>
      </c>
      <c r="T10" s="15">
        <v>0.12121212121212099</v>
      </c>
      <c r="U10" s="15">
        <v>0.219512195121951</v>
      </c>
      <c r="V10" s="15">
        <v>0.16666666666666699</v>
      </c>
      <c r="W10" s="15">
        <v>0.12765957446808501</v>
      </c>
      <c r="X10" s="15">
        <v>0.162790697674419</v>
      </c>
      <c r="Y10" s="15">
        <v>0.23529411764705899</v>
      </c>
      <c r="Z10" s="15">
        <v>0.4</v>
      </c>
      <c r="AA10" s="15"/>
      <c r="AB10" s="15">
        <v>0.20408163265306101</v>
      </c>
      <c r="AC10" s="15">
        <v>0.22950819672131101</v>
      </c>
      <c r="AD10" s="15">
        <v>0.160714285714286</v>
      </c>
      <c r="AE10" s="15">
        <v>0.25</v>
      </c>
      <c r="AF10" s="15"/>
      <c r="AG10" s="15">
        <v>0.241803278688525</v>
      </c>
      <c r="AH10" s="15">
        <v>0.17647058823529399</v>
      </c>
      <c r="AI10" s="15">
        <v>0.146341463414634</v>
      </c>
      <c r="AJ10" s="15">
        <v>0</v>
      </c>
      <c r="AK10" s="15"/>
      <c r="AL10" s="15">
        <v>0.23499999999999999</v>
      </c>
      <c r="AM10" s="15">
        <v>0.18954248366013099</v>
      </c>
      <c r="AN10" s="15">
        <v>0.22727272727272699</v>
      </c>
      <c r="AO10" s="15"/>
      <c r="AP10" s="15">
        <v>0.201086956521739</v>
      </c>
      <c r="AQ10" s="15">
        <v>0.28409090909090901</v>
      </c>
      <c r="AR10" s="15">
        <v>0.13793103448275901</v>
      </c>
      <c r="AS10" s="15">
        <v>0.16666666666666699</v>
      </c>
      <c r="AT10" s="15">
        <v>0.24444444444444399</v>
      </c>
      <c r="AU10" s="15"/>
      <c r="AV10" s="15">
        <v>0.2</v>
      </c>
      <c r="AW10" s="15">
        <v>0.25</v>
      </c>
      <c r="AX10" s="15">
        <v>0.25</v>
      </c>
      <c r="AY10" s="15" t="s">
        <v>132</v>
      </c>
      <c r="AZ10" s="15">
        <v>0.256410256410256</v>
      </c>
      <c r="BA10" s="15">
        <v>0.15686274509803899</v>
      </c>
      <c r="BB10" s="15">
        <v>0.4</v>
      </c>
      <c r="BC10" s="15"/>
      <c r="BD10" s="15">
        <v>0.17692307692307699</v>
      </c>
      <c r="BE10" s="15">
        <v>0.25</v>
      </c>
      <c r="BF10" s="15">
        <v>0.38461538461538503</v>
      </c>
      <c r="BG10" s="15">
        <v>0.32432432432432401</v>
      </c>
      <c r="BH10" s="15">
        <v>0.238095238095238</v>
      </c>
      <c r="BI10" s="15">
        <v>0.25</v>
      </c>
      <c r="BJ10" s="15"/>
      <c r="BK10" s="15">
        <v>0.29411764705882398</v>
      </c>
      <c r="BL10" s="15">
        <v>0.18548387096774199</v>
      </c>
      <c r="BM10" s="15">
        <v>0.219512195121951</v>
      </c>
      <c r="BN10" s="15">
        <v>0.2</v>
      </c>
      <c r="BO10" s="15">
        <v>0.24137931034482801</v>
      </c>
      <c r="BP10" s="15">
        <v>0.21875</v>
      </c>
      <c r="BQ10" s="15"/>
      <c r="BR10" s="15">
        <v>0.21771217712177099</v>
      </c>
      <c r="BS10" s="15">
        <v>0.213740458015267</v>
      </c>
      <c r="BT10" s="15"/>
      <c r="BU10" s="15">
        <v>0.219858156028369</v>
      </c>
      <c r="BV10" s="15">
        <v>0.21455938697318</v>
      </c>
      <c r="BW10" s="15"/>
      <c r="BX10" s="15">
        <v>0.21100917431192701</v>
      </c>
      <c r="BY10" s="15">
        <v>0.227777777777778</v>
      </c>
    </row>
    <row r="11" spans="2:77" x14ac:dyDescent="0.35">
      <c r="B11" s="16" t="s">
        <v>224</v>
      </c>
      <c r="C11" s="15">
        <v>0.13184079601990101</v>
      </c>
      <c r="D11" s="15">
        <v>0.19428571428571401</v>
      </c>
      <c r="E11" s="15">
        <v>8.3700440528634401E-2</v>
      </c>
      <c r="F11" s="15"/>
      <c r="G11" s="15">
        <v>8.5714285714285701E-2</v>
      </c>
      <c r="H11" s="15">
        <v>0.141566265060241</v>
      </c>
      <c r="I11" s="15"/>
      <c r="J11" s="15">
        <v>0.14876033057851201</v>
      </c>
      <c r="K11" s="15">
        <v>0.153153153153153</v>
      </c>
      <c r="L11" s="15">
        <v>0.19230769230769201</v>
      </c>
      <c r="M11" s="15">
        <v>7.0796460176991094E-2</v>
      </c>
      <c r="N11" s="15"/>
      <c r="O11" s="15">
        <v>5.4054054054054099E-2</v>
      </c>
      <c r="P11" s="15">
        <v>9.5238095238095205E-2</v>
      </c>
      <c r="Q11" s="15">
        <v>0.107142857142857</v>
      </c>
      <c r="R11" s="15">
        <v>0.155555555555556</v>
      </c>
      <c r="S11" s="15">
        <v>0.157894736842105</v>
      </c>
      <c r="T11" s="15">
        <v>6.0606060606060601E-2</v>
      </c>
      <c r="U11" s="15">
        <v>0.19512195121951201</v>
      </c>
      <c r="V11" s="15">
        <v>0.20833333333333301</v>
      </c>
      <c r="W11" s="15">
        <v>8.5106382978723402E-2</v>
      </c>
      <c r="X11" s="15">
        <v>0.25581395348837199</v>
      </c>
      <c r="Y11" s="15">
        <v>0.11764705882352899</v>
      </c>
      <c r="Z11" s="15">
        <v>0</v>
      </c>
      <c r="AA11" s="15"/>
      <c r="AB11" s="15">
        <v>0.122448979591837</v>
      </c>
      <c r="AC11" s="15">
        <v>0.13114754098360701</v>
      </c>
      <c r="AD11" s="15">
        <v>0.14285714285714299</v>
      </c>
      <c r="AE11" s="15">
        <v>0.16666666666666699</v>
      </c>
      <c r="AF11" s="15"/>
      <c r="AG11" s="15">
        <v>0.110655737704918</v>
      </c>
      <c r="AH11" s="15">
        <v>0.13725490196078399</v>
      </c>
      <c r="AI11" s="15">
        <v>0.19512195121951201</v>
      </c>
      <c r="AJ11" s="15">
        <v>0</v>
      </c>
      <c r="AK11" s="15"/>
      <c r="AL11" s="15">
        <v>0.14499999999999999</v>
      </c>
      <c r="AM11" s="15">
        <v>0.12418300653594801</v>
      </c>
      <c r="AN11" s="15">
        <v>0.11363636363636399</v>
      </c>
      <c r="AO11" s="15"/>
      <c r="AP11" s="15">
        <v>0.119565217391304</v>
      </c>
      <c r="AQ11" s="15">
        <v>9.0909090909090898E-2</v>
      </c>
      <c r="AR11" s="15">
        <v>0.10344827586206901</v>
      </c>
      <c r="AS11" s="15">
        <v>0.16666666666666699</v>
      </c>
      <c r="AT11" s="15">
        <v>0.155555555555556</v>
      </c>
      <c r="AU11" s="15"/>
      <c r="AV11" s="15">
        <v>0</v>
      </c>
      <c r="AW11" s="15">
        <v>0</v>
      </c>
      <c r="AX11" s="15">
        <v>0</v>
      </c>
      <c r="AY11" s="15" t="s">
        <v>132</v>
      </c>
      <c r="AZ11" s="15">
        <v>0.15384615384615399</v>
      </c>
      <c r="BA11" s="15">
        <v>9.8039215686274495E-2</v>
      </c>
      <c r="BB11" s="15">
        <v>6.6666666666666693E-2</v>
      </c>
      <c r="BC11" s="15"/>
      <c r="BD11" s="15">
        <v>0.15769230769230799</v>
      </c>
      <c r="BE11" s="15">
        <v>0.134615384615385</v>
      </c>
      <c r="BF11" s="15">
        <v>7.69230769230769E-2</v>
      </c>
      <c r="BG11" s="15">
        <v>8.1081081081081099E-2</v>
      </c>
      <c r="BH11" s="15">
        <v>0</v>
      </c>
      <c r="BI11" s="15">
        <v>0</v>
      </c>
      <c r="BJ11" s="15"/>
      <c r="BK11" s="15">
        <v>9.8039215686274495E-2</v>
      </c>
      <c r="BL11" s="15">
        <v>0.120967741935484</v>
      </c>
      <c r="BM11" s="15">
        <v>0.19512195121951201</v>
      </c>
      <c r="BN11" s="15">
        <v>0.115789473684211</v>
      </c>
      <c r="BO11" s="15">
        <v>0.12068965517241401</v>
      </c>
      <c r="BP11" s="15">
        <v>0.1875</v>
      </c>
      <c r="BQ11" s="15"/>
      <c r="BR11" s="15">
        <v>0.11070110701107</v>
      </c>
      <c r="BS11" s="15">
        <v>0.17557251908396901</v>
      </c>
      <c r="BT11" s="15"/>
      <c r="BU11" s="15">
        <v>7.8014184397163094E-2</v>
      </c>
      <c r="BV11" s="15">
        <v>0.160919540229885</v>
      </c>
      <c r="BW11" s="15"/>
      <c r="BX11" s="15">
        <v>0.11009174311926601</v>
      </c>
      <c r="BY11" s="15">
        <v>0.155555555555556</v>
      </c>
    </row>
    <row r="12" spans="2:77" x14ac:dyDescent="0.35">
      <c r="B12" s="16" t="s">
        <v>225</v>
      </c>
      <c r="C12" s="15">
        <v>0.22885572139303501</v>
      </c>
      <c r="D12" s="15">
        <v>0.21142857142857099</v>
      </c>
      <c r="E12" s="15">
        <v>0.24229074889867799</v>
      </c>
      <c r="F12" s="15"/>
      <c r="G12" s="15">
        <v>0.25714285714285701</v>
      </c>
      <c r="H12" s="15">
        <v>0.22289156626505999</v>
      </c>
      <c r="I12" s="15"/>
      <c r="J12" s="15">
        <v>0.15702479338843001</v>
      </c>
      <c r="K12" s="15">
        <v>0.27027027027027001</v>
      </c>
      <c r="L12" s="15">
        <v>0.21153846153846201</v>
      </c>
      <c r="M12" s="15">
        <v>0.265486725663717</v>
      </c>
      <c r="N12" s="15"/>
      <c r="O12" s="15">
        <v>0.29729729729729698</v>
      </c>
      <c r="P12" s="15">
        <v>0.17460317460317501</v>
      </c>
      <c r="Q12" s="15">
        <v>0.17857142857142899</v>
      </c>
      <c r="R12" s="15">
        <v>0.22222222222222199</v>
      </c>
      <c r="S12" s="15">
        <v>0.21052631578947401</v>
      </c>
      <c r="T12" s="15">
        <v>0.39393939393939398</v>
      </c>
      <c r="U12" s="15">
        <v>0.19512195121951201</v>
      </c>
      <c r="V12" s="15">
        <v>0.20833333333333301</v>
      </c>
      <c r="W12" s="15">
        <v>0.27659574468085102</v>
      </c>
      <c r="X12" s="15">
        <v>9.3023255813953501E-2</v>
      </c>
      <c r="Y12" s="15">
        <v>0.29411764705882398</v>
      </c>
      <c r="Z12" s="15">
        <v>0.6</v>
      </c>
      <c r="AA12" s="15"/>
      <c r="AB12" s="15">
        <v>0.27210884353741499</v>
      </c>
      <c r="AC12" s="15">
        <v>0.26229508196721302</v>
      </c>
      <c r="AD12" s="15">
        <v>0.17857142857142899</v>
      </c>
      <c r="AE12" s="15">
        <v>0.104166666666667</v>
      </c>
      <c r="AF12" s="15"/>
      <c r="AG12" s="15">
        <v>0.24590163934426201</v>
      </c>
      <c r="AH12" s="15">
        <v>0.21568627450980399</v>
      </c>
      <c r="AI12" s="15">
        <v>0.219512195121951</v>
      </c>
      <c r="AJ12" s="15">
        <v>0</v>
      </c>
      <c r="AK12" s="15"/>
      <c r="AL12" s="15">
        <v>0.245</v>
      </c>
      <c r="AM12" s="15">
        <v>0.21568627450980399</v>
      </c>
      <c r="AN12" s="15">
        <v>0.18181818181818199</v>
      </c>
      <c r="AO12" s="15"/>
      <c r="AP12" s="15">
        <v>0.20652173913043501</v>
      </c>
      <c r="AQ12" s="15">
        <v>0.26136363636363602</v>
      </c>
      <c r="AR12" s="15">
        <v>0.20689655172413801</v>
      </c>
      <c r="AS12" s="15">
        <v>0.5</v>
      </c>
      <c r="AT12" s="15">
        <v>0.266666666666667</v>
      </c>
      <c r="AU12" s="15"/>
      <c r="AV12" s="15">
        <v>0.4</v>
      </c>
      <c r="AW12" s="15">
        <v>0.125</v>
      </c>
      <c r="AX12" s="15">
        <v>0.125</v>
      </c>
      <c r="AY12" s="15" t="s">
        <v>132</v>
      </c>
      <c r="AZ12" s="15">
        <v>0.20512820512820501</v>
      </c>
      <c r="BA12" s="15">
        <v>0.33333333333333298</v>
      </c>
      <c r="BB12" s="15">
        <v>0.266666666666667</v>
      </c>
      <c r="BC12" s="15"/>
      <c r="BD12" s="15">
        <v>0.21538461538461501</v>
      </c>
      <c r="BE12" s="15">
        <v>0.25</v>
      </c>
      <c r="BF12" s="15">
        <v>7.69230769230769E-2</v>
      </c>
      <c r="BG12" s="15">
        <v>0.29729729729729698</v>
      </c>
      <c r="BH12" s="15">
        <v>0.33333333333333298</v>
      </c>
      <c r="BI12" s="15">
        <v>0.5</v>
      </c>
      <c r="BJ12" s="15"/>
      <c r="BK12" s="15">
        <v>0.19607843137254899</v>
      </c>
      <c r="BL12" s="15">
        <v>0.233870967741935</v>
      </c>
      <c r="BM12" s="15">
        <v>0.19512195121951201</v>
      </c>
      <c r="BN12" s="15">
        <v>0.25263157894736799</v>
      </c>
      <c r="BO12" s="15">
        <v>0.25862068965517199</v>
      </c>
      <c r="BP12" s="15">
        <v>0.1875</v>
      </c>
      <c r="BQ12" s="15"/>
      <c r="BR12" s="15">
        <v>0.21402214022140201</v>
      </c>
      <c r="BS12" s="15">
        <v>0.25954198473282403</v>
      </c>
      <c r="BT12" s="15"/>
      <c r="BU12" s="15">
        <v>0.23404255319148901</v>
      </c>
      <c r="BV12" s="15">
        <v>0.22605363984674301</v>
      </c>
      <c r="BW12" s="15"/>
      <c r="BX12" s="15">
        <v>0.26605504587155998</v>
      </c>
      <c r="BY12" s="15">
        <v>0.18888888888888899</v>
      </c>
    </row>
    <row r="13" spans="2:77" x14ac:dyDescent="0.35">
      <c r="B13" s="16" t="s">
        <v>96</v>
      </c>
      <c r="C13" s="15">
        <v>9.9502487562189105E-3</v>
      </c>
      <c r="D13" s="15">
        <v>5.7142857142857099E-3</v>
      </c>
      <c r="E13" s="15">
        <v>1.3215859030837E-2</v>
      </c>
      <c r="F13" s="15"/>
      <c r="G13" s="15">
        <v>0</v>
      </c>
      <c r="H13" s="15">
        <v>1.20481927710843E-2</v>
      </c>
      <c r="I13" s="15"/>
      <c r="J13" s="15">
        <v>8.2644628099173608E-3</v>
      </c>
      <c r="K13" s="15">
        <v>1.8018018018018001E-2</v>
      </c>
      <c r="L13" s="15">
        <v>1.9230769230769201E-2</v>
      </c>
      <c r="M13" s="15">
        <v>0</v>
      </c>
      <c r="N13" s="15"/>
      <c r="O13" s="15">
        <v>0</v>
      </c>
      <c r="P13" s="15">
        <v>0</v>
      </c>
      <c r="Q13" s="15">
        <v>0</v>
      </c>
      <c r="R13" s="15">
        <v>0</v>
      </c>
      <c r="S13" s="15">
        <v>0</v>
      </c>
      <c r="T13" s="15">
        <v>3.03030303030303E-2</v>
      </c>
      <c r="U13" s="15">
        <v>2.4390243902439001E-2</v>
      </c>
      <c r="V13" s="15">
        <v>0</v>
      </c>
      <c r="W13" s="15">
        <v>2.1276595744680899E-2</v>
      </c>
      <c r="X13" s="15">
        <v>2.32558139534884E-2</v>
      </c>
      <c r="Y13" s="15">
        <v>0</v>
      </c>
      <c r="Z13" s="15">
        <v>0</v>
      </c>
      <c r="AA13" s="15"/>
      <c r="AB13" s="15">
        <v>0</v>
      </c>
      <c r="AC13" s="15">
        <v>1.63934426229508E-2</v>
      </c>
      <c r="AD13" s="15">
        <v>1.7857142857142901E-2</v>
      </c>
      <c r="AE13" s="15">
        <v>0</v>
      </c>
      <c r="AF13" s="15"/>
      <c r="AG13" s="15">
        <v>1.2295081967213101E-2</v>
      </c>
      <c r="AH13" s="15">
        <v>0</v>
      </c>
      <c r="AI13" s="15">
        <v>2.4390243902439001E-2</v>
      </c>
      <c r="AJ13" s="15">
        <v>0</v>
      </c>
      <c r="AK13" s="15"/>
      <c r="AL13" s="15">
        <v>0</v>
      </c>
      <c r="AM13" s="15">
        <v>1.9607843137254902E-2</v>
      </c>
      <c r="AN13" s="15">
        <v>2.27272727272727E-2</v>
      </c>
      <c r="AO13" s="15"/>
      <c r="AP13" s="15">
        <v>0</v>
      </c>
      <c r="AQ13" s="15">
        <v>1.13636363636364E-2</v>
      </c>
      <c r="AR13" s="15">
        <v>0</v>
      </c>
      <c r="AS13" s="15">
        <v>0</v>
      </c>
      <c r="AT13" s="15">
        <v>0</v>
      </c>
      <c r="AU13" s="15"/>
      <c r="AV13" s="15">
        <v>0</v>
      </c>
      <c r="AW13" s="15">
        <v>0</v>
      </c>
      <c r="AX13" s="15">
        <v>0</v>
      </c>
      <c r="AY13" s="15" t="s">
        <v>132</v>
      </c>
      <c r="AZ13" s="15">
        <v>2.5641025641025599E-2</v>
      </c>
      <c r="BA13" s="15">
        <v>1.9607843137254902E-2</v>
      </c>
      <c r="BB13" s="15">
        <v>0</v>
      </c>
      <c r="BC13" s="15"/>
      <c r="BD13" s="15">
        <v>1.1538461538461499E-2</v>
      </c>
      <c r="BE13" s="15">
        <v>1.9230769230769201E-2</v>
      </c>
      <c r="BF13" s="15">
        <v>0</v>
      </c>
      <c r="BG13" s="15">
        <v>0</v>
      </c>
      <c r="BH13" s="15">
        <v>0</v>
      </c>
      <c r="BI13" s="15">
        <v>0</v>
      </c>
      <c r="BJ13" s="15"/>
      <c r="BK13" s="15">
        <v>0</v>
      </c>
      <c r="BL13" s="15">
        <v>1.6129032258064498E-2</v>
      </c>
      <c r="BM13" s="15">
        <v>0</v>
      </c>
      <c r="BN13" s="15">
        <v>2.1052631578947399E-2</v>
      </c>
      <c r="BO13" s="15">
        <v>0</v>
      </c>
      <c r="BP13" s="15">
        <v>0</v>
      </c>
      <c r="BQ13" s="15"/>
      <c r="BR13" s="15">
        <v>7.3800738007380098E-3</v>
      </c>
      <c r="BS13" s="15">
        <v>1.5267175572519101E-2</v>
      </c>
      <c r="BT13" s="15"/>
      <c r="BU13" s="15">
        <v>1.41843971631206E-2</v>
      </c>
      <c r="BV13" s="15">
        <v>7.6628352490421504E-3</v>
      </c>
      <c r="BW13" s="15"/>
      <c r="BX13" s="15">
        <v>9.1743119266055103E-3</v>
      </c>
      <c r="BY13" s="15">
        <v>1.1111111111111099E-2</v>
      </c>
    </row>
    <row r="14" spans="2:77" x14ac:dyDescent="0.35">
      <c r="B14" s="16" t="s">
        <v>226</v>
      </c>
      <c r="C14" s="18">
        <v>0.41293532338308497</v>
      </c>
      <c r="D14" s="18">
        <v>0.39428571428571402</v>
      </c>
      <c r="E14" s="18">
        <v>0.42731277533039602</v>
      </c>
      <c r="F14" s="18"/>
      <c r="G14" s="18">
        <v>0.35714285714285698</v>
      </c>
      <c r="H14" s="18">
        <v>0.42469879518072301</v>
      </c>
      <c r="I14" s="18"/>
      <c r="J14" s="18">
        <v>0.45454545454545497</v>
      </c>
      <c r="K14" s="18">
        <v>0.36036036036036001</v>
      </c>
      <c r="L14" s="18">
        <v>0.38461538461538503</v>
      </c>
      <c r="M14" s="18">
        <v>0.42477876106194701</v>
      </c>
      <c r="N14" s="18"/>
      <c r="O14" s="18">
        <v>0.40540540540540498</v>
      </c>
      <c r="P14" s="18">
        <v>0.44444444444444398</v>
      </c>
      <c r="Q14" s="18">
        <v>0.39285714285714302</v>
      </c>
      <c r="R14" s="18">
        <v>0.37777777777777799</v>
      </c>
      <c r="S14" s="18">
        <v>0.42105263157894701</v>
      </c>
      <c r="T14" s="18">
        <v>0.39393939393939398</v>
      </c>
      <c r="U14" s="18">
        <v>0.36585365853658502</v>
      </c>
      <c r="V14" s="18">
        <v>0.41666666666666702</v>
      </c>
      <c r="W14" s="18">
        <v>0.48936170212766</v>
      </c>
      <c r="X14" s="18">
        <v>0.46511627906976699</v>
      </c>
      <c r="Y14" s="18">
        <v>0.35294117647058798</v>
      </c>
      <c r="Z14" s="18">
        <v>0</v>
      </c>
      <c r="AA14" s="18"/>
      <c r="AB14" s="18">
        <v>0.40136054421768702</v>
      </c>
      <c r="AC14" s="18">
        <v>0.36065573770491799</v>
      </c>
      <c r="AD14" s="18">
        <v>0.5</v>
      </c>
      <c r="AE14" s="18">
        <v>0.47916666666666702</v>
      </c>
      <c r="AF14" s="18"/>
      <c r="AG14" s="18">
        <v>0.38934426229508201</v>
      </c>
      <c r="AH14" s="18">
        <v>0.47058823529411797</v>
      </c>
      <c r="AI14" s="18">
        <v>0.41463414634146301</v>
      </c>
      <c r="AJ14" s="18">
        <v>1</v>
      </c>
      <c r="AK14" s="18"/>
      <c r="AL14" s="18">
        <v>0.375</v>
      </c>
      <c r="AM14" s="18">
        <v>0.45098039215686297</v>
      </c>
      <c r="AN14" s="18">
        <v>0.45454545454545497</v>
      </c>
      <c r="AO14" s="18"/>
      <c r="AP14" s="18">
        <v>0.47282608695652201</v>
      </c>
      <c r="AQ14" s="18">
        <v>0.35227272727272702</v>
      </c>
      <c r="AR14" s="18">
        <v>0.55172413793103403</v>
      </c>
      <c r="AS14" s="18">
        <v>0.16666666666666699</v>
      </c>
      <c r="AT14" s="18">
        <v>0.33333333333333298</v>
      </c>
      <c r="AU14" s="18"/>
      <c r="AV14" s="18">
        <v>0.4</v>
      </c>
      <c r="AW14" s="18">
        <v>0.625</v>
      </c>
      <c r="AX14" s="18">
        <v>0.625</v>
      </c>
      <c r="AY14" s="18" t="s">
        <v>132</v>
      </c>
      <c r="AZ14" s="18">
        <v>0.35897435897435898</v>
      </c>
      <c r="BA14" s="18">
        <v>0.39215686274509798</v>
      </c>
      <c r="BB14" s="18">
        <v>0.266666666666667</v>
      </c>
      <c r="BC14" s="18"/>
      <c r="BD14" s="18">
        <v>0.43846153846153801</v>
      </c>
      <c r="BE14" s="18">
        <v>0.34615384615384598</v>
      </c>
      <c r="BF14" s="18">
        <v>0.46153846153846201</v>
      </c>
      <c r="BG14" s="18">
        <v>0.29729729729729698</v>
      </c>
      <c r="BH14" s="18">
        <v>0.42857142857142899</v>
      </c>
      <c r="BI14" s="18">
        <v>0.25</v>
      </c>
      <c r="BJ14" s="18"/>
      <c r="BK14" s="18">
        <v>0.41176470588235298</v>
      </c>
      <c r="BL14" s="18">
        <v>0.44354838709677402</v>
      </c>
      <c r="BM14" s="18">
        <v>0.39024390243902402</v>
      </c>
      <c r="BN14" s="18">
        <v>0.41052631578947402</v>
      </c>
      <c r="BO14" s="18">
        <v>0.37931034482758602</v>
      </c>
      <c r="BP14" s="18">
        <v>0.40625</v>
      </c>
      <c r="BQ14" s="18"/>
      <c r="BR14" s="18">
        <v>0.45018450184501801</v>
      </c>
      <c r="BS14" s="18">
        <v>0.33587786259542002</v>
      </c>
      <c r="BT14" s="18"/>
      <c r="BU14" s="18">
        <v>0.45390070921985798</v>
      </c>
      <c r="BV14" s="18">
        <v>0.390804597701149</v>
      </c>
      <c r="BW14" s="18"/>
      <c r="BX14" s="18">
        <v>0.403669724770642</v>
      </c>
      <c r="BY14" s="18">
        <v>0.41666666666666702</v>
      </c>
    </row>
    <row r="15" spans="2:77" x14ac:dyDescent="0.35">
      <c r="B15" s="16" t="s">
        <v>227</v>
      </c>
      <c r="C15" s="18">
        <v>0.36069651741293501</v>
      </c>
      <c r="D15" s="18">
        <v>0.40571428571428603</v>
      </c>
      <c r="E15" s="18">
        <v>0.32599118942731298</v>
      </c>
      <c r="F15" s="18"/>
      <c r="G15" s="18">
        <v>0.34285714285714303</v>
      </c>
      <c r="H15" s="18">
        <v>0.36445783132530102</v>
      </c>
      <c r="I15" s="18"/>
      <c r="J15" s="18">
        <v>0.30578512396694202</v>
      </c>
      <c r="K15" s="18">
        <v>0.42342342342342298</v>
      </c>
      <c r="L15" s="18">
        <v>0.40384615384615402</v>
      </c>
      <c r="M15" s="18">
        <v>0.33628318584070799</v>
      </c>
      <c r="N15" s="18"/>
      <c r="O15" s="18">
        <v>0.35135135135135098</v>
      </c>
      <c r="P15" s="18">
        <v>0.26984126984126999</v>
      </c>
      <c r="Q15" s="18">
        <v>0.28571428571428598</v>
      </c>
      <c r="R15" s="18">
        <v>0.37777777777777799</v>
      </c>
      <c r="S15" s="18">
        <v>0.36842105263157898</v>
      </c>
      <c r="T15" s="18">
        <v>0.45454545454545497</v>
      </c>
      <c r="U15" s="18">
        <v>0.39024390243902402</v>
      </c>
      <c r="V15" s="18">
        <v>0.41666666666666702</v>
      </c>
      <c r="W15" s="18">
        <v>0.36170212765957399</v>
      </c>
      <c r="X15" s="18">
        <v>0.34883720930232598</v>
      </c>
      <c r="Y15" s="18">
        <v>0.41176470588235298</v>
      </c>
      <c r="Z15" s="18">
        <v>0.6</v>
      </c>
      <c r="AA15" s="18"/>
      <c r="AB15" s="18">
        <v>0.39455782312925203</v>
      </c>
      <c r="AC15" s="18">
        <v>0.39344262295082</v>
      </c>
      <c r="AD15" s="18">
        <v>0.32142857142857101</v>
      </c>
      <c r="AE15" s="18">
        <v>0.27083333333333298</v>
      </c>
      <c r="AF15" s="18"/>
      <c r="AG15" s="18">
        <v>0.35655737704918</v>
      </c>
      <c r="AH15" s="18">
        <v>0.35294117647058798</v>
      </c>
      <c r="AI15" s="18">
        <v>0.41463414634146301</v>
      </c>
      <c r="AJ15" s="18">
        <v>0</v>
      </c>
      <c r="AK15" s="18"/>
      <c r="AL15" s="18">
        <v>0.39</v>
      </c>
      <c r="AM15" s="18">
        <v>0.33986928104575198</v>
      </c>
      <c r="AN15" s="18">
        <v>0.29545454545454503</v>
      </c>
      <c r="AO15" s="18"/>
      <c r="AP15" s="18">
        <v>0.32608695652173902</v>
      </c>
      <c r="AQ15" s="18">
        <v>0.35227272727272702</v>
      </c>
      <c r="AR15" s="18">
        <v>0.31034482758620702</v>
      </c>
      <c r="AS15" s="18">
        <v>0.66666666666666696</v>
      </c>
      <c r="AT15" s="18">
        <v>0.422222222222222</v>
      </c>
      <c r="AU15" s="18"/>
      <c r="AV15" s="18">
        <v>0.4</v>
      </c>
      <c r="AW15" s="18">
        <v>0.125</v>
      </c>
      <c r="AX15" s="18">
        <v>0.125</v>
      </c>
      <c r="AY15" s="18" t="s">
        <v>132</v>
      </c>
      <c r="AZ15" s="18">
        <v>0.35897435897435898</v>
      </c>
      <c r="BA15" s="18">
        <v>0.43137254901960798</v>
      </c>
      <c r="BB15" s="18">
        <v>0.33333333333333298</v>
      </c>
      <c r="BC15" s="18"/>
      <c r="BD15" s="18">
        <v>0.37307692307692297</v>
      </c>
      <c r="BE15" s="18">
        <v>0.38461538461538503</v>
      </c>
      <c r="BF15" s="18">
        <v>0.15384615384615399</v>
      </c>
      <c r="BG15" s="18">
        <v>0.37837837837837801</v>
      </c>
      <c r="BH15" s="18">
        <v>0.33333333333333298</v>
      </c>
      <c r="BI15" s="18">
        <v>0.5</v>
      </c>
      <c r="BJ15" s="18"/>
      <c r="BK15" s="18">
        <v>0.29411764705882398</v>
      </c>
      <c r="BL15" s="18">
        <v>0.35483870967741898</v>
      </c>
      <c r="BM15" s="18">
        <v>0.39024390243902402</v>
      </c>
      <c r="BN15" s="18">
        <v>0.36842105263157898</v>
      </c>
      <c r="BO15" s="18">
        <v>0.37931034482758602</v>
      </c>
      <c r="BP15" s="18">
        <v>0.375</v>
      </c>
      <c r="BQ15" s="18"/>
      <c r="BR15" s="18">
        <v>0.32472324723247198</v>
      </c>
      <c r="BS15" s="18">
        <v>0.43511450381679401</v>
      </c>
      <c r="BT15" s="18"/>
      <c r="BU15" s="18">
        <v>0.31205673758865199</v>
      </c>
      <c r="BV15" s="18">
        <v>0.38697318007662801</v>
      </c>
      <c r="BW15" s="18"/>
      <c r="BX15" s="18">
        <v>0.37614678899082599</v>
      </c>
      <c r="BY15" s="18">
        <v>0.344444444444444</v>
      </c>
    </row>
    <row r="16" spans="2:77" x14ac:dyDescent="0.35">
      <c r="B16" s="16" t="s">
        <v>108</v>
      </c>
      <c r="C16" s="19">
        <v>5.2238805970149203E-2</v>
      </c>
      <c r="D16" s="19">
        <v>-1.1428571428571401E-2</v>
      </c>
      <c r="E16" s="19">
        <v>0.101321585903084</v>
      </c>
      <c r="F16" s="19"/>
      <c r="G16" s="19">
        <v>1.42857142857142E-2</v>
      </c>
      <c r="H16" s="19">
        <v>6.02409638554217E-2</v>
      </c>
      <c r="I16" s="19"/>
      <c r="J16" s="19">
        <v>0.14876033057851201</v>
      </c>
      <c r="K16" s="19">
        <v>-6.3063063063063099E-2</v>
      </c>
      <c r="L16" s="19">
        <v>-1.9230769230769301E-2</v>
      </c>
      <c r="M16" s="19">
        <v>8.8495575221238895E-2</v>
      </c>
      <c r="N16" s="19"/>
      <c r="O16" s="19">
        <v>5.4054054054054099E-2</v>
      </c>
      <c r="P16" s="19">
        <v>0.17460317460317501</v>
      </c>
      <c r="Q16" s="19">
        <v>0.107142857142857</v>
      </c>
      <c r="R16" s="19">
        <v>0</v>
      </c>
      <c r="S16" s="19">
        <v>5.2631578947368397E-2</v>
      </c>
      <c r="T16" s="19">
        <v>-6.0606060606060601E-2</v>
      </c>
      <c r="U16" s="19">
        <v>-2.4390243902439001E-2</v>
      </c>
      <c r="V16" s="19">
        <v>-5.5511151231257802E-17</v>
      </c>
      <c r="W16" s="19">
        <v>0.12765957446808501</v>
      </c>
      <c r="X16" s="19">
        <v>0.116279069767442</v>
      </c>
      <c r="Y16" s="19">
        <v>-5.8823529411764698E-2</v>
      </c>
      <c r="Z16" s="19">
        <v>-0.6</v>
      </c>
      <c r="AA16" s="19"/>
      <c r="AB16" s="19">
        <v>6.80272108843538E-3</v>
      </c>
      <c r="AC16" s="19">
        <v>-3.2786885245901697E-2</v>
      </c>
      <c r="AD16" s="19">
        <v>0.17857142857142899</v>
      </c>
      <c r="AE16" s="19">
        <v>0.20833333333333301</v>
      </c>
      <c r="AF16" s="19"/>
      <c r="AG16" s="19">
        <v>3.2786885245901599E-2</v>
      </c>
      <c r="AH16" s="19">
        <v>0.11764705882352899</v>
      </c>
      <c r="AI16" s="19">
        <v>0</v>
      </c>
      <c r="AJ16" s="19">
        <v>1</v>
      </c>
      <c r="AK16" s="19"/>
      <c r="AL16" s="19">
        <v>-1.4999999999999999E-2</v>
      </c>
      <c r="AM16" s="19">
        <v>0.11111111111111099</v>
      </c>
      <c r="AN16" s="19">
        <v>0.15909090909090901</v>
      </c>
      <c r="AO16" s="19"/>
      <c r="AP16" s="19">
        <v>0.14673913043478301</v>
      </c>
      <c r="AQ16" s="19">
        <v>0</v>
      </c>
      <c r="AR16" s="19">
        <v>0.24137931034482801</v>
      </c>
      <c r="AS16" s="19">
        <v>-0.5</v>
      </c>
      <c r="AT16" s="19">
        <v>-8.8888888888888906E-2</v>
      </c>
      <c r="AU16" s="19"/>
      <c r="AV16" s="19">
        <v>0</v>
      </c>
      <c r="AW16" s="19">
        <v>0.5</v>
      </c>
      <c r="AX16" s="19">
        <v>0.5</v>
      </c>
      <c r="AY16" s="19" t="s">
        <v>132</v>
      </c>
      <c r="AZ16" s="19">
        <v>0</v>
      </c>
      <c r="BA16" s="19">
        <v>-3.9215686274509803E-2</v>
      </c>
      <c r="BB16" s="19">
        <v>-6.6666666666666693E-2</v>
      </c>
      <c r="BC16" s="19"/>
      <c r="BD16" s="19">
        <v>6.5384615384615402E-2</v>
      </c>
      <c r="BE16" s="19">
        <v>-3.8461538461538401E-2</v>
      </c>
      <c r="BF16" s="19">
        <v>0.30769230769230799</v>
      </c>
      <c r="BG16" s="19">
        <v>-8.1081081081081099E-2</v>
      </c>
      <c r="BH16" s="19">
        <v>9.5238095238095205E-2</v>
      </c>
      <c r="BI16" s="19">
        <v>-0.25</v>
      </c>
      <c r="BJ16" s="19"/>
      <c r="BK16" s="19">
        <v>0.11764705882352899</v>
      </c>
      <c r="BL16" s="19">
        <v>8.8709677419354802E-2</v>
      </c>
      <c r="BM16" s="19">
        <v>0</v>
      </c>
      <c r="BN16" s="19">
        <v>4.2105263157894701E-2</v>
      </c>
      <c r="BO16" s="19">
        <v>-5.5511151231257802E-17</v>
      </c>
      <c r="BP16" s="19">
        <v>3.125E-2</v>
      </c>
      <c r="BQ16" s="19"/>
      <c r="BR16" s="19">
        <v>0.12546125461254601</v>
      </c>
      <c r="BS16" s="19">
        <v>-9.9236641221374003E-2</v>
      </c>
      <c r="BT16" s="19"/>
      <c r="BU16" s="19">
        <v>0.14184397163120599</v>
      </c>
      <c r="BV16" s="19">
        <v>3.8314176245211099E-3</v>
      </c>
      <c r="BW16" s="19"/>
      <c r="BX16" s="19">
        <v>2.7522935779816501E-2</v>
      </c>
      <c r="BY16" s="19">
        <v>7.2222222222222202E-2</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Y21"/>
  <sheetViews>
    <sheetView showGridLines="0" topLeftCell="A9"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0.106965174129353</v>
      </c>
      <c r="D8" s="15">
        <v>0.13142857142857101</v>
      </c>
      <c r="E8" s="15">
        <v>8.8105726872246701E-2</v>
      </c>
      <c r="F8" s="15"/>
      <c r="G8" s="15">
        <v>0.1</v>
      </c>
      <c r="H8" s="15">
        <v>0.108433734939759</v>
      </c>
      <c r="I8" s="15"/>
      <c r="J8" s="15">
        <v>0.14876033057851201</v>
      </c>
      <c r="K8" s="15">
        <v>0.108108108108108</v>
      </c>
      <c r="L8" s="15">
        <v>5.7692307692307702E-2</v>
      </c>
      <c r="M8" s="15">
        <v>7.0796460176991094E-2</v>
      </c>
      <c r="N8" s="15"/>
      <c r="O8" s="15">
        <v>0.108108108108108</v>
      </c>
      <c r="P8" s="15">
        <v>6.3492063492063502E-2</v>
      </c>
      <c r="Q8" s="15">
        <v>0.17857142857142899</v>
      </c>
      <c r="R8" s="15">
        <v>0.11111111111111099</v>
      </c>
      <c r="S8" s="15">
        <v>0.21052631578947401</v>
      </c>
      <c r="T8" s="15">
        <v>0.12121212121212099</v>
      </c>
      <c r="U8" s="15">
        <v>0.12195121951219499</v>
      </c>
      <c r="V8" s="15">
        <v>0.16666666666666699</v>
      </c>
      <c r="W8" s="15">
        <v>4.2553191489361701E-2</v>
      </c>
      <c r="X8" s="15">
        <v>0.116279069767442</v>
      </c>
      <c r="Y8" s="15">
        <v>5.8823529411764698E-2</v>
      </c>
      <c r="Z8" s="15">
        <v>0</v>
      </c>
      <c r="AA8" s="15"/>
      <c r="AB8" s="15">
        <v>0.102040816326531</v>
      </c>
      <c r="AC8" s="15">
        <v>0.10655737704918</v>
      </c>
      <c r="AD8" s="15">
        <v>0.125</v>
      </c>
      <c r="AE8" s="15">
        <v>6.25E-2</v>
      </c>
      <c r="AF8" s="15"/>
      <c r="AG8" s="15">
        <v>0.10655737704918</v>
      </c>
      <c r="AH8" s="15">
        <v>0.10784313725490199</v>
      </c>
      <c r="AI8" s="15">
        <v>0.12195121951219499</v>
      </c>
      <c r="AJ8" s="15">
        <v>0.5</v>
      </c>
      <c r="AK8" s="15"/>
      <c r="AL8" s="15">
        <v>0.13</v>
      </c>
      <c r="AM8" s="15">
        <v>9.1503267973856203E-2</v>
      </c>
      <c r="AN8" s="15">
        <v>4.5454545454545497E-2</v>
      </c>
      <c r="AO8" s="15"/>
      <c r="AP8" s="15">
        <v>0.119565217391304</v>
      </c>
      <c r="AQ8" s="15">
        <v>0.102272727272727</v>
      </c>
      <c r="AR8" s="15">
        <v>0.10344827586206901</v>
      </c>
      <c r="AS8" s="15">
        <v>0.33333333333333298</v>
      </c>
      <c r="AT8" s="15">
        <v>4.4444444444444398E-2</v>
      </c>
      <c r="AU8" s="15"/>
      <c r="AV8" s="15">
        <v>0</v>
      </c>
      <c r="AW8" s="15">
        <v>0.125</v>
      </c>
      <c r="AX8" s="15">
        <v>0.125</v>
      </c>
      <c r="AY8" s="15" t="s">
        <v>132</v>
      </c>
      <c r="AZ8" s="15">
        <v>0.17948717948717899</v>
      </c>
      <c r="BA8" s="15">
        <v>5.8823529411764698E-2</v>
      </c>
      <c r="BB8" s="15">
        <v>0</v>
      </c>
      <c r="BC8" s="15"/>
      <c r="BD8" s="15">
        <v>0.123076923076923</v>
      </c>
      <c r="BE8" s="15">
        <v>9.6153846153846201E-2</v>
      </c>
      <c r="BF8" s="15">
        <v>3.8461538461538498E-2</v>
      </c>
      <c r="BG8" s="15">
        <v>5.4054054054054099E-2</v>
      </c>
      <c r="BH8" s="15">
        <v>9.5238095238095205E-2</v>
      </c>
      <c r="BI8" s="15">
        <v>0</v>
      </c>
      <c r="BJ8" s="15"/>
      <c r="BK8" s="15">
        <v>0.13725490196078399</v>
      </c>
      <c r="BL8" s="15">
        <v>8.0645161290322606E-2</v>
      </c>
      <c r="BM8" s="15">
        <v>7.3170731707317097E-2</v>
      </c>
      <c r="BN8" s="15">
        <v>6.3157894736842093E-2</v>
      </c>
      <c r="BO8" s="15">
        <v>0.20689655172413801</v>
      </c>
      <c r="BP8" s="15">
        <v>0.15625</v>
      </c>
      <c r="BQ8" s="15"/>
      <c r="BR8" s="15">
        <v>0.107011070110701</v>
      </c>
      <c r="BS8" s="15">
        <v>0.106870229007634</v>
      </c>
      <c r="BT8" s="15"/>
      <c r="BU8" s="15">
        <v>0.11347517730496499</v>
      </c>
      <c r="BV8" s="15">
        <v>0.10344827586206901</v>
      </c>
      <c r="BW8" s="15"/>
      <c r="BX8" s="15">
        <v>0.100917431192661</v>
      </c>
      <c r="BY8" s="15">
        <v>0.116666666666667</v>
      </c>
    </row>
    <row r="9" spans="2:77" x14ac:dyDescent="0.35">
      <c r="B9" s="16" t="s">
        <v>222</v>
      </c>
      <c r="C9" s="15">
        <v>0.23134328358209</v>
      </c>
      <c r="D9" s="15">
        <v>0.2</v>
      </c>
      <c r="E9" s="15">
        <v>0.25550660792951502</v>
      </c>
      <c r="F9" s="15"/>
      <c r="G9" s="15">
        <v>0.27142857142857102</v>
      </c>
      <c r="H9" s="15">
        <v>0.22289156626505999</v>
      </c>
      <c r="I9" s="15"/>
      <c r="J9" s="15">
        <v>0.27272727272727298</v>
      </c>
      <c r="K9" s="15">
        <v>0.23423423423423401</v>
      </c>
      <c r="L9" s="15">
        <v>0.19230769230769201</v>
      </c>
      <c r="M9" s="15">
        <v>0.20353982300885001</v>
      </c>
      <c r="N9" s="15"/>
      <c r="O9" s="15">
        <v>0.24324324324324301</v>
      </c>
      <c r="P9" s="15">
        <v>0.238095238095238</v>
      </c>
      <c r="Q9" s="15">
        <v>0.214285714285714</v>
      </c>
      <c r="R9" s="15">
        <v>0.24444444444444399</v>
      </c>
      <c r="S9" s="15">
        <v>0.26315789473684198</v>
      </c>
      <c r="T9" s="15">
        <v>0.27272727272727298</v>
      </c>
      <c r="U9" s="15">
        <v>0.19512195121951201</v>
      </c>
      <c r="V9" s="15">
        <v>0.20833333333333301</v>
      </c>
      <c r="W9" s="15">
        <v>0.21276595744680901</v>
      </c>
      <c r="X9" s="15">
        <v>0.186046511627907</v>
      </c>
      <c r="Y9" s="15">
        <v>0.29411764705882398</v>
      </c>
      <c r="Z9" s="15">
        <v>0.4</v>
      </c>
      <c r="AA9" s="15"/>
      <c r="AB9" s="15">
        <v>0.19047619047618999</v>
      </c>
      <c r="AC9" s="15">
        <v>0.26229508196721302</v>
      </c>
      <c r="AD9" s="15">
        <v>0.23214285714285701</v>
      </c>
      <c r="AE9" s="15">
        <v>0.29166666666666702</v>
      </c>
      <c r="AF9" s="15"/>
      <c r="AG9" s="15">
        <v>0.23770491803278701</v>
      </c>
      <c r="AH9" s="15">
        <v>0.25490196078431399</v>
      </c>
      <c r="AI9" s="15">
        <v>0.219512195121951</v>
      </c>
      <c r="AJ9" s="15">
        <v>0</v>
      </c>
      <c r="AK9" s="15"/>
      <c r="AL9" s="15">
        <v>0.215</v>
      </c>
      <c r="AM9" s="15">
        <v>0.26797385620914999</v>
      </c>
      <c r="AN9" s="15">
        <v>0.18181818181818199</v>
      </c>
      <c r="AO9" s="15"/>
      <c r="AP9" s="15">
        <v>0.27173913043478298</v>
      </c>
      <c r="AQ9" s="15">
        <v>0.26136363636363602</v>
      </c>
      <c r="AR9" s="15">
        <v>6.8965517241379296E-2</v>
      </c>
      <c r="AS9" s="15">
        <v>0</v>
      </c>
      <c r="AT9" s="15">
        <v>0.155555555555556</v>
      </c>
      <c r="AU9" s="15"/>
      <c r="AV9" s="15">
        <v>0.4</v>
      </c>
      <c r="AW9" s="15">
        <v>0.25</v>
      </c>
      <c r="AX9" s="15">
        <v>0.25</v>
      </c>
      <c r="AY9" s="15" t="s">
        <v>132</v>
      </c>
      <c r="AZ9" s="15">
        <v>0.17948717948717899</v>
      </c>
      <c r="BA9" s="15">
        <v>0.23529411764705899</v>
      </c>
      <c r="BB9" s="15">
        <v>0.266666666666667</v>
      </c>
      <c r="BC9" s="15"/>
      <c r="BD9" s="15">
        <v>0.22307692307692301</v>
      </c>
      <c r="BE9" s="15">
        <v>0.34615384615384598</v>
      </c>
      <c r="BF9" s="15">
        <v>3.8461538461538498E-2</v>
      </c>
      <c r="BG9" s="15">
        <v>0.18918918918918901</v>
      </c>
      <c r="BH9" s="15">
        <v>0.33333333333333298</v>
      </c>
      <c r="BI9" s="15">
        <v>0.5</v>
      </c>
      <c r="BJ9" s="15"/>
      <c r="BK9" s="15">
        <v>0.19607843137254899</v>
      </c>
      <c r="BL9" s="15">
        <v>0.225806451612903</v>
      </c>
      <c r="BM9" s="15">
        <v>0.26829268292682901</v>
      </c>
      <c r="BN9" s="15">
        <v>0.25263157894736799</v>
      </c>
      <c r="BO9" s="15">
        <v>0.24137931034482801</v>
      </c>
      <c r="BP9" s="15">
        <v>0.1875</v>
      </c>
      <c r="BQ9" s="15"/>
      <c r="BR9" s="15">
        <v>0.22140221402214</v>
      </c>
      <c r="BS9" s="15">
        <v>0.25190839694656503</v>
      </c>
      <c r="BT9" s="15"/>
      <c r="BU9" s="15">
        <v>0.205673758865248</v>
      </c>
      <c r="BV9" s="15">
        <v>0.24521072796934901</v>
      </c>
      <c r="BW9" s="15"/>
      <c r="BX9" s="15">
        <v>0.23853211009174299</v>
      </c>
      <c r="BY9" s="15">
        <v>0.22222222222222199</v>
      </c>
    </row>
    <row r="10" spans="2:77" x14ac:dyDescent="0.35">
      <c r="B10" s="16" t="s">
        <v>223</v>
      </c>
      <c r="C10" s="15">
        <v>0.25870646766169197</v>
      </c>
      <c r="D10" s="15">
        <v>0.25714285714285701</v>
      </c>
      <c r="E10" s="15">
        <v>0.259911894273128</v>
      </c>
      <c r="F10" s="15"/>
      <c r="G10" s="15">
        <v>0.3</v>
      </c>
      <c r="H10" s="15">
        <v>0.25</v>
      </c>
      <c r="I10" s="15"/>
      <c r="J10" s="15">
        <v>0.256198347107438</v>
      </c>
      <c r="K10" s="15">
        <v>0.24324324324324301</v>
      </c>
      <c r="L10" s="15">
        <v>0.32692307692307698</v>
      </c>
      <c r="M10" s="15">
        <v>0.247787610619469</v>
      </c>
      <c r="N10" s="15"/>
      <c r="O10" s="15">
        <v>0.27027027027027001</v>
      </c>
      <c r="P10" s="15">
        <v>0.28571428571428598</v>
      </c>
      <c r="Q10" s="15">
        <v>0.17857142857142899</v>
      </c>
      <c r="R10" s="15">
        <v>0.2</v>
      </c>
      <c r="S10" s="15">
        <v>0.21052631578947401</v>
      </c>
      <c r="T10" s="15">
        <v>0.27272727272727298</v>
      </c>
      <c r="U10" s="15">
        <v>0.36585365853658502</v>
      </c>
      <c r="V10" s="15">
        <v>0.125</v>
      </c>
      <c r="W10" s="15">
        <v>0.36170212765957399</v>
      </c>
      <c r="X10" s="15">
        <v>0.232558139534884</v>
      </c>
      <c r="Y10" s="15">
        <v>0.23529411764705899</v>
      </c>
      <c r="Z10" s="15">
        <v>0</v>
      </c>
      <c r="AA10" s="15"/>
      <c r="AB10" s="15">
        <v>0.29251700680272102</v>
      </c>
      <c r="AC10" s="15">
        <v>0.23770491803278701</v>
      </c>
      <c r="AD10" s="15">
        <v>0.23214285714285701</v>
      </c>
      <c r="AE10" s="15">
        <v>0.22916666666666699</v>
      </c>
      <c r="AF10" s="15"/>
      <c r="AG10" s="15">
        <v>0.22950819672131101</v>
      </c>
      <c r="AH10" s="15">
        <v>0.27450980392156898</v>
      </c>
      <c r="AI10" s="15">
        <v>0.34146341463414598</v>
      </c>
      <c r="AJ10" s="15">
        <v>0</v>
      </c>
      <c r="AK10" s="15"/>
      <c r="AL10" s="15">
        <v>0.25</v>
      </c>
      <c r="AM10" s="15">
        <v>0.23529411764705899</v>
      </c>
      <c r="AN10" s="15">
        <v>0.38636363636363602</v>
      </c>
      <c r="AO10" s="15"/>
      <c r="AP10" s="15">
        <v>0.19565217391304299</v>
      </c>
      <c r="AQ10" s="15">
        <v>0.26136363636363602</v>
      </c>
      <c r="AR10" s="15">
        <v>0.41379310344827602</v>
      </c>
      <c r="AS10" s="15">
        <v>0.33333333333333298</v>
      </c>
      <c r="AT10" s="15">
        <v>0.35555555555555601</v>
      </c>
      <c r="AU10" s="15"/>
      <c r="AV10" s="15">
        <v>0.4</v>
      </c>
      <c r="AW10" s="15">
        <v>0.25</v>
      </c>
      <c r="AX10" s="15">
        <v>0.25</v>
      </c>
      <c r="AY10" s="15" t="s">
        <v>132</v>
      </c>
      <c r="AZ10" s="15">
        <v>0.28205128205128199</v>
      </c>
      <c r="BA10" s="15">
        <v>0.27450980392156898</v>
      </c>
      <c r="BB10" s="15">
        <v>0.53333333333333299</v>
      </c>
      <c r="BC10" s="15"/>
      <c r="BD10" s="15">
        <v>0.25</v>
      </c>
      <c r="BE10" s="15">
        <v>0.269230769230769</v>
      </c>
      <c r="BF10" s="15">
        <v>0.30769230769230799</v>
      </c>
      <c r="BG10" s="15">
        <v>0.32432432432432401</v>
      </c>
      <c r="BH10" s="15">
        <v>0.14285714285714299</v>
      </c>
      <c r="BI10" s="15">
        <v>0.5</v>
      </c>
      <c r="BJ10" s="15"/>
      <c r="BK10" s="15">
        <v>0.17647058823529399</v>
      </c>
      <c r="BL10" s="15">
        <v>0.29838709677419401</v>
      </c>
      <c r="BM10" s="15">
        <v>0.17073170731707299</v>
      </c>
      <c r="BN10" s="15">
        <v>0.27368421052631597</v>
      </c>
      <c r="BO10" s="15">
        <v>0.29310344827586199</v>
      </c>
      <c r="BP10" s="15">
        <v>0.21875</v>
      </c>
      <c r="BQ10" s="15"/>
      <c r="BR10" s="15">
        <v>0.24723247232472301</v>
      </c>
      <c r="BS10" s="15">
        <v>0.28244274809160302</v>
      </c>
      <c r="BT10" s="15"/>
      <c r="BU10" s="15">
        <v>0.27659574468085102</v>
      </c>
      <c r="BV10" s="15">
        <v>0.24904214559387</v>
      </c>
      <c r="BW10" s="15"/>
      <c r="BX10" s="15">
        <v>0.26605504587155998</v>
      </c>
      <c r="BY10" s="15">
        <v>0.24444444444444399</v>
      </c>
    </row>
    <row r="11" spans="2:77" x14ac:dyDescent="0.35">
      <c r="B11" s="16" t="s">
        <v>224</v>
      </c>
      <c r="C11" s="15">
        <v>0.124378109452736</v>
      </c>
      <c r="D11" s="15">
        <v>0.154285714285714</v>
      </c>
      <c r="E11" s="15">
        <v>0.101321585903084</v>
      </c>
      <c r="F11" s="15"/>
      <c r="G11" s="15">
        <v>5.7142857142857099E-2</v>
      </c>
      <c r="H11" s="15">
        <v>0.13855421686746999</v>
      </c>
      <c r="I11" s="15"/>
      <c r="J11" s="15">
        <v>9.9173553719008295E-2</v>
      </c>
      <c r="K11" s="15">
        <v>0.144144144144144</v>
      </c>
      <c r="L11" s="15">
        <v>0.15384615384615399</v>
      </c>
      <c r="M11" s="15">
        <v>0.123893805309735</v>
      </c>
      <c r="N11" s="15"/>
      <c r="O11" s="15">
        <v>0.18918918918918901</v>
      </c>
      <c r="P11" s="15">
        <v>0.158730158730159</v>
      </c>
      <c r="Q11" s="15">
        <v>0.107142857142857</v>
      </c>
      <c r="R11" s="15">
        <v>0.155555555555556</v>
      </c>
      <c r="S11" s="15">
        <v>0</v>
      </c>
      <c r="T11" s="15">
        <v>9.0909090909090898E-2</v>
      </c>
      <c r="U11" s="15">
        <v>7.3170731707317097E-2</v>
      </c>
      <c r="V11" s="15">
        <v>0.125</v>
      </c>
      <c r="W11" s="15">
        <v>0.12765957446808501</v>
      </c>
      <c r="X11" s="15">
        <v>0.116279069767442</v>
      </c>
      <c r="Y11" s="15">
        <v>0.17647058823529399</v>
      </c>
      <c r="Z11" s="15">
        <v>0</v>
      </c>
      <c r="AA11" s="15"/>
      <c r="AB11" s="15">
        <v>0.129251700680272</v>
      </c>
      <c r="AC11" s="15">
        <v>0.13934426229508201</v>
      </c>
      <c r="AD11" s="15">
        <v>0.107142857142857</v>
      </c>
      <c r="AE11" s="15">
        <v>0.14583333333333301</v>
      </c>
      <c r="AF11" s="15"/>
      <c r="AG11" s="15">
        <v>0.13114754098360701</v>
      </c>
      <c r="AH11" s="15">
        <v>0.10784313725490199</v>
      </c>
      <c r="AI11" s="15">
        <v>0.12195121951219499</v>
      </c>
      <c r="AJ11" s="15">
        <v>0.5</v>
      </c>
      <c r="AK11" s="15"/>
      <c r="AL11" s="15">
        <v>0.125</v>
      </c>
      <c r="AM11" s="15">
        <v>0.13725490196078399</v>
      </c>
      <c r="AN11" s="15">
        <v>6.8181818181818205E-2</v>
      </c>
      <c r="AO11" s="15"/>
      <c r="AP11" s="15">
        <v>0.14673913043478301</v>
      </c>
      <c r="AQ11" s="15">
        <v>0.102272727272727</v>
      </c>
      <c r="AR11" s="15">
        <v>0.17241379310344801</v>
      </c>
      <c r="AS11" s="15">
        <v>0</v>
      </c>
      <c r="AT11" s="15">
        <v>6.6666666666666693E-2</v>
      </c>
      <c r="AU11" s="15"/>
      <c r="AV11" s="15">
        <v>0.2</v>
      </c>
      <c r="AW11" s="15">
        <v>0.125</v>
      </c>
      <c r="AX11" s="15">
        <v>0.125</v>
      </c>
      <c r="AY11" s="15" t="s">
        <v>132</v>
      </c>
      <c r="AZ11" s="15">
        <v>5.1282051282051301E-2</v>
      </c>
      <c r="BA11" s="15">
        <v>3.9215686274509803E-2</v>
      </c>
      <c r="BB11" s="15">
        <v>6.6666666666666693E-2</v>
      </c>
      <c r="BC11" s="15"/>
      <c r="BD11" s="15">
        <v>0.134615384615385</v>
      </c>
      <c r="BE11" s="15">
        <v>5.7692307692307702E-2</v>
      </c>
      <c r="BF11" s="15">
        <v>0.19230769230769201</v>
      </c>
      <c r="BG11" s="15">
        <v>8.1081081081081099E-2</v>
      </c>
      <c r="BH11" s="15">
        <v>0.19047619047618999</v>
      </c>
      <c r="BI11" s="15">
        <v>0</v>
      </c>
      <c r="BJ11" s="15"/>
      <c r="BK11" s="15">
        <v>0.17647058823529399</v>
      </c>
      <c r="BL11" s="15">
        <v>0.12903225806451599</v>
      </c>
      <c r="BM11" s="15">
        <v>0.17073170731707299</v>
      </c>
      <c r="BN11" s="15">
        <v>0.105263157894737</v>
      </c>
      <c r="BO11" s="15">
        <v>5.1724137931034503E-2</v>
      </c>
      <c r="BP11" s="15">
        <v>0.15625</v>
      </c>
      <c r="BQ11" s="15"/>
      <c r="BR11" s="15">
        <v>0.12546125461254601</v>
      </c>
      <c r="BS11" s="15">
        <v>0.122137404580153</v>
      </c>
      <c r="BT11" s="15"/>
      <c r="BU11" s="15">
        <v>0.11347517730496499</v>
      </c>
      <c r="BV11" s="15">
        <v>0.13026819923371599</v>
      </c>
      <c r="BW11" s="15"/>
      <c r="BX11" s="15">
        <v>0.100917431192661</v>
      </c>
      <c r="BY11" s="15">
        <v>0.15</v>
      </c>
    </row>
    <row r="12" spans="2:77" x14ac:dyDescent="0.35">
      <c r="B12" s="16" t="s">
        <v>225</v>
      </c>
      <c r="C12" s="15">
        <v>0.23631840796019901</v>
      </c>
      <c r="D12" s="15">
        <v>0.222857142857143</v>
      </c>
      <c r="E12" s="15">
        <v>0.246696035242291</v>
      </c>
      <c r="F12" s="15"/>
      <c r="G12" s="15">
        <v>0.24285714285714299</v>
      </c>
      <c r="H12" s="15">
        <v>0.234939759036145</v>
      </c>
      <c r="I12" s="15"/>
      <c r="J12" s="15">
        <v>0.18181818181818199</v>
      </c>
      <c r="K12" s="15">
        <v>0.23423423423423401</v>
      </c>
      <c r="L12" s="15">
        <v>0.19230769230769201</v>
      </c>
      <c r="M12" s="15">
        <v>0.31858407079646001</v>
      </c>
      <c r="N12" s="15"/>
      <c r="O12" s="15">
        <v>0.108108108108108</v>
      </c>
      <c r="P12" s="15">
        <v>0.25396825396825401</v>
      </c>
      <c r="Q12" s="15">
        <v>0.28571428571428598</v>
      </c>
      <c r="R12" s="15">
        <v>0.22222222222222199</v>
      </c>
      <c r="S12" s="15">
        <v>0.31578947368421101</v>
      </c>
      <c r="T12" s="15">
        <v>0.18181818181818199</v>
      </c>
      <c r="U12" s="15">
        <v>0.19512195121951201</v>
      </c>
      <c r="V12" s="15">
        <v>0.33333333333333298</v>
      </c>
      <c r="W12" s="15">
        <v>0.21276595744680901</v>
      </c>
      <c r="X12" s="15">
        <v>0.27906976744186002</v>
      </c>
      <c r="Y12" s="15">
        <v>0.23529411764705899</v>
      </c>
      <c r="Z12" s="15">
        <v>0.6</v>
      </c>
      <c r="AA12" s="15"/>
      <c r="AB12" s="15">
        <v>0.25170068027210901</v>
      </c>
      <c r="AC12" s="15">
        <v>0.213114754098361</v>
      </c>
      <c r="AD12" s="15">
        <v>0.26785714285714302</v>
      </c>
      <c r="AE12" s="15">
        <v>0.25</v>
      </c>
      <c r="AF12" s="15"/>
      <c r="AG12" s="15">
        <v>0.25409836065573799</v>
      </c>
      <c r="AH12" s="15">
        <v>0.23529411764705899</v>
      </c>
      <c r="AI12" s="15">
        <v>0.12195121951219499</v>
      </c>
      <c r="AJ12" s="15">
        <v>0</v>
      </c>
      <c r="AK12" s="15"/>
      <c r="AL12" s="15">
        <v>0.25</v>
      </c>
      <c r="AM12" s="15">
        <v>0.22875816993464099</v>
      </c>
      <c r="AN12" s="15">
        <v>0.204545454545455</v>
      </c>
      <c r="AO12" s="15"/>
      <c r="AP12" s="15">
        <v>0.25</v>
      </c>
      <c r="AQ12" s="15">
        <v>0.22727272727272699</v>
      </c>
      <c r="AR12" s="15">
        <v>0.20689655172413801</v>
      </c>
      <c r="AS12" s="15">
        <v>0.33333333333333298</v>
      </c>
      <c r="AT12" s="15">
        <v>0.24444444444444399</v>
      </c>
      <c r="AU12" s="15"/>
      <c r="AV12" s="15">
        <v>0</v>
      </c>
      <c r="AW12" s="15">
        <v>0.25</v>
      </c>
      <c r="AX12" s="15">
        <v>0.25</v>
      </c>
      <c r="AY12" s="15" t="s">
        <v>132</v>
      </c>
      <c r="AZ12" s="15">
        <v>0.230769230769231</v>
      </c>
      <c r="BA12" s="15">
        <v>0.37254901960784298</v>
      </c>
      <c r="BB12" s="15">
        <v>6.6666666666666693E-2</v>
      </c>
      <c r="BC12" s="15"/>
      <c r="BD12" s="15">
        <v>0.238461538461538</v>
      </c>
      <c r="BE12" s="15">
        <v>0.19230769230769201</v>
      </c>
      <c r="BF12" s="15">
        <v>0.30769230769230799</v>
      </c>
      <c r="BG12" s="15">
        <v>0.27027027027027001</v>
      </c>
      <c r="BH12" s="15">
        <v>0.238095238095238</v>
      </c>
      <c r="BI12" s="15">
        <v>0</v>
      </c>
      <c r="BJ12" s="15"/>
      <c r="BK12" s="15">
        <v>0.25490196078431399</v>
      </c>
      <c r="BL12" s="15">
        <v>0.217741935483871</v>
      </c>
      <c r="BM12" s="15">
        <v>0.26829268292682901</v>
      </c>
      <c r="BN12" s="15">
        <v>0.27368421052631597</v>
      </c>
      <c r="BO12" s="15">
        <v>0.18965517241379301</v>
      </c>
      <c r="BP12" s="15">
        <v>0.21875</v>
      </c>
      <c r="BQ12" s="15"/>
      <c r="BR12" s="15">
        <v>0.26199261992619899</v>
      </c>
      <c r="BS12" s="15">
        <v>0.18320610687022901</v>
      </c>
      <c r="BT12" s="15"/>
      <c r="BU12" s="15">
        <v>0.25531914893617003</v>
      </c>
      <c r="BV12" s="15">
        <v>0.22605363984674301</v>
      </c>
      <c r="BW12" s="15"/>
      <c r="BX12" s="15">
        <v>0.243119266055046</v>
      </c>
      <c r="BY12" s="15">
        <v>0.233333333333333</v>
      </c>
    </row>
    <row r="13" spans="2:77" x14ac:dyDescent="0.35">
      <c r="B13" s="16" t="s">
        <v>96</v>
      </c>
      <c r="C13" s="15">
        <v>4.2288557213930399E-2</v>
      </c>
      <c r="D13" s="15">
        <v>3.4285714285714301E-2</v>
      </c>
      <c r="E13" s="15">
        <v>4.8458149779735699E-2</v>
      </c>
      <c r="F13" s="15"/>
      <c r="G13" s="15">
        <v>2.8571428571428598E-2</v>
      </c>
      <c r="H13" s="15">
        <v>4.51807228915663E-2</v>
      </c>
      <c r="I13" s="15"/>
      <c r="J13" s="15">
        <v>4.1322314049586799E-2</v>
      </c>
      <c r="K13" s="15">
        <v>3.6036036036036001E-2</v>
      </c>
      <c r="L13" s="15">
        <v>7.69230769230769E-2</v>
      </c>
      <c r="M13" s="15">
        <v>3.5398230088495602E-2</v>
      </c>
      <c r="N13" s="15"/>
      <c r="O13" s="15">
        <v>8.1081081081081099E-2</v>
      </c>
      <c r="P13" s="15">
        <v>0</v>
      </c>
      <c r="Q13" s="15">
        <v>3.5714285714285698E-2</v>
      </c>
      <c r="R13" s="15">
        <v>6.6666666666666693E-2</v>
      </c>
      <c r="S13" s="15">
        <v>0</v>
      </c>
      <c r="T13" s="15">
        <v>6.0606060606060601E-2</v>
      </c>
      <c r="U13" s="15">
        <v>4.8780487804878099E-2</v>
      </c>
      <c r="V13" s="15">
        <v>4.1666666666666699E-2</v>
      </c>
      <c r="W13" s="15">
        <v>4.2553191489361701E-2</v>
      </c>
      <c r="X13" s="15">
        <v>6.9767441860465101E-2</v>
      </c>
      <c r="Y13" s="15">
        <v>0</v>
      </c>
      <c r="Z13" s="15">
        <v>0</v>
      </c>
      <c r="AA13" s="15"/>
      <c r="AB13" s="15">
        <v>3.4013605442176902E-2</v>
      </c>
      <c r="AC13" s="15">
        <v>4.0983606557376998E-2</v>
      </c>
      <c r="AD13" s="15">
        <v>3.5714285714285698E-2</v>
      </c>
      <c r="AE13" s="15">
        <v>2.0833333333333301E-2</v>
      </c>
      <c r="AF13" s="15"/>
      <c r="AG13" s="15">
        <v>4.0983606557376998E-2</v>
      </c>
      <c r="AH13" s="15">
        <v>1.9607843137254902E-2</v>
      </c>
      <c r="AI13" s="15">
        <v>7.3170731707317097E-2</v>
      </c>
      <c r="AJ13" s="15">
        <v>0</v>
      </c>
      <c r="AK13" s="15"/>
      <c r="AL13" s="15">
        <v>0.03</v>
      </c>
      <c r="AM13" s="15">
        <v>3.9215686274509803E-2</v>
      </c>
      <c r="AN13" s="15">
        <v>0.11363636363636399</v>
      </c>
      <c r="AO13" s="15"/>
      <c r="AP13" s="15">
        <v>1.6304347826087001E-2</v>
      </c>
      <c r="AQ13" s="15">
        <v>4.5454545454545497E-2</v>
      </c>
      <c r="AR13" s="15">
        <v>3.4482758620689703E-2</v>
      </c>
      <c r="AS13" s="15">
        <v>0</v>
      </c>
      <c r="AT13" s="15">
        <v>0.133333333333333</v>
      </c>
      <c r="AU13" s="15"/>
      <c r="AV13" s="15">
        <v>0</v>
      </c>
      <c r="AW13" s="15">
        <v>0</v>
      </c>
      <c r="AX13" s="15">
        <v>0</v>
      </c>
      <c r="AY13" s="15" t="s">
        <v>132</v>
      </c>
      <c r="AZ13" s="15">
        <v>7.69230769230769E-2</v>
      </c>
      <c r="BA13" s="15">
        <v>1.9607843137254902E-2</v>
      </c>
      <c r="BB13" s="15">
        <v>6.6666666666666693E-2</v>
      </c>
      <c r="BC13" s="15"/>
      <c r="BD13" s="15">
        <v>3.0769230769230799E-2</v>
      </c>
      <c r="BE13" s="15">
        <v>3.8461538461538498E-2</v>
      </c>
      <c r="BF13" s="15">
        <v>0.115384615384615</v>
      </c>
      <c r="BG13" s="15">
        <v>8.1081081081081099E-2</v>
      </c>
      <c r="BH13" s="15">
        <v>0</v>
      </c>
      <c r="BI13" s="15">
        <v>0</v>
      </c>
      <c r="BJ13" s="15"/>
      <c r="BK13" s="15">
        <v>5.8823529411764698E-2</v>
      </c>
      <c r="BL13" s="15">
        <v>4.8387096774193498E-2</v>
      </c>
      <c r="BM13" s="15">
        <v>4.8780487804878099E-2</v>
      </c>
      <c r="BN13" s="15">
        <v>3.1578947368421102E-2</v>
      </c>
      <c r="BO13" s="15">
        <v>1.72413793103448E-2</v>
      </c>
      <c r="BP13" s="15">
        <v>6.25E-2</v>
      </c>
      <c r="BQ13" s="15"/>
      <c r="BR13" s="15">
        <v>3.6900369003690002E-2</v>
      </c>
      <c r="BS13" s="15">
        <v>5.34351145038168E-2</v>
      </c>
      <c r="BT13" s="15"/>
      <c r="BU13" s="15">
        <v>3.54609929078014E-2</v>
      </c>
      <c r="BV13" s="15">
        <v>4.5977011494252901E-2</v>
      </c>
      <c r="BW13" s="15"/>
      <c r="BX13" s="15">
        <v>5.0458715596330299E-2</v>
      </c>
      <c r="BY13" s="15">
        <v>3.3333333333333298E-2</v>
      </c>
    </row>
    <row r="14" spans="2:77" x14ac:dyDescent="0.35">
      <c r="B14" s="16" t="s">
        <v>226</v>
      </c>
      <c r="C14" s="18">
        <v>0.33830845771144302</v>
      </c>
      <c r="D14" s="18">
        <v>0.33142857142857102</v>
      </c>
      <c r="E14" s="18">
        <v>0.34361233480176201</v>
      </c>
      <c r="F14" s="18"/>
      <c r="G14" s="18">
        <v>0.371428571428571</v>
      </c>
      <c r="H14" s="18">
        <v>0.33132530120481901</v>
      </c>
      <c r="I14" s="18"/>
      <c r="J14" s="18">
        <v>0.421487603305785</v>
      </c>
      <c r="K14" s="18">
        <v>0.34234234234234201</v>
      </c>
      <c r="L14" s="18">
        <v>0.25</v>
      </c>
      <c r="M14" s="18">
        <v>0.27433628318584102</v>
      </c>
      <c r="N14" s="18"/>
      <c r="O14" s="18">
        <v>0.35135135135135098</v>
      </c>
      <c r="P14" s="18">
        <v>0.30158730158730201</v>
      </c>
      <c r="Q14" s="18">
        <v>0.39285714285714302</v>
      </c>
      <c r="R14" s="18">
        <v>0.35555555555555601</v>
      </c>
      <c r="S14" s="18">
        <v>0.47368421052631599</v>
      </c>
      <c r="T14" s="18">
        <v>0.39393939393939398</v>
      </c>
      <c r="U14" s="18">
        <v>0.31707317073170699</v>
      </c>
      <c r="V14" s="18">
        <v>0.375</v>
      </c>
      <c r="W14" s="18">
        <v>0.25531914893617003</v>
      </c>
      <c r="X14" s="18">
        <v>0.30232558139534899</v>
      </c>
      <c r="Y14" s="18">
        <v>0.35294117647058798</v>
      </c>
      <c r="Z14" s="18">
        <v>0.4</v>
      </c>
      <c r="AA14" s="18"/>
      <c r="AB14" s="18">
        <v>0.29251700680272102</v>
      </c>
      <c r="AC14" s="18">
        <v>0.36885245901639302</v>
      </c>
      <c r="AD14" s="18">
        <v>0.35714285714285698</v>
      </c>
      <c r="AE14" s="18">
        <v>0.35416666666666702</v>
      </c>
      <c r="AF14" s="18"/>
      <c r="AG14" s="18">
        <v>0.34426229508196698</v>
      </c>
      <c r="AH14" s="18">
        <v>0.36274509803921601</v>
      </c>
      <c r="AI14" s="18">
        <v>0.34146341463414598</v>
      </c>
      <c r="AJ14" s="18">
        <v>0.5</v>
      </c>
      <c r="AK14" s="18"/>
      <c r="AL14" s="18">
        <v>0.34499999999999997</v>
      </c>
      <c r="AM14" s="18">
        <v>0.35947712418300698</v>
      </c>
      <c r="AN14" s="18">
        <v>0.22727272727272699</v>
      </c>
      <c r="AO14" s="18"/>
      <c r="AP14" s="18">
        <v>0.39130434782608697</v>
      </c>
      <c r="AQ14" s="18">
        <v>0.36363636363636398</v>
      </c>
      <c r="AR14" s="18">
        <v>0.17241379310344801</v>
      </c>
      <c r="AS14" s="18">
        <v>0.33333333333333298</v>
      </c>
      <c r="AT14" s="18">
        <v>0.2</v>
      </c>
      <c r="AU14" s="18"/>
      <c r="AV14" s="18">
        <v>0.4</v>
      </c>
      <c r="AW14" s="18">
        <v>0.375</v>
      </c>
      <c r="AX14" s="18">
        <v>0.375</v>
      </c>
      <c r="AY14" s="18" t="s">
        <v>132</v>
      </c>
      <c r="AZ14" s="18">
        <v>0.35897435897435898</v>
      </c>
      <c r="BA14" s="18">
        <v>0.29411764705882398</v>
      </c>
      <c r="BB14" s="18">
        <v>0.266666666666667</v>
      </c>
      <c r="BC14" s="18"/>
      <c r="BD14" s="18">
        <v>0.34615384615384598</v>
      </c>
      <c r="BE14" s="18">
        <v>0.44230769230769201</v>
      </c>
      <c r="BF14" s="18">
        <v>7.69230769230769E-2</v>
      </c>
      <c r="BG14" s="18">
        <v>0.24324324324324301</v>
      </c>
      <c r="BH14" s="18">
        <v>0.42857142857142899</v>
      </c>
      <c r="BI14" s="18">
        <v>0.5</v>
      </c>
      <c r="BJ14" s="18"/>
      <c r="BK14" s="18">
        <v>0.33333333333333298</v>
      </c>
      <c r="BL14" s="18">
        <v>0.30645161290322598</v>
      </c>
      <c r="BM14" s="18">
        <v>0.34146341463414598</v>
      </c>
      <c r="BN14" s="18">
        <v>0.31578947368421101</v>
      </c>
      <c r="BO14" s="18">
        <v>0.44827586206896602</v>
      </c>
      <c r="BP14" s="18">
        <v>0.34375</v>
      </c>
      <c r="BQ14" s="18"/>
      <c r="BR14" s="18">
        <v>0.32841328413284099</v>
      </c>
      <c r="BS14" s="18">
        <v>0.35877862595419802</v>
      </c>
      <c r="BT14" s="18"/>
      <c r="BU14" s="18">
        <v>0.319148936170213</v>
      </c>
      <c r="BV14" s="18">
        <v>0.34865900383141801</v>
      </c>
      <c r="BW14" s="18"/>
      <c r="BX14" s="18">
        <v>0.33944954128440402</v>
      </c>
      <c r="BY14" s="18">
        <v>0.33888888888888902</v>
      </c>
    </row>
    <row r="15" spans="2:77" x14ac:dyDescent="0.35">
      <c r="B15" s="16" t="s">
        <v>227</v>
      </c>
      <c r="C15" s="18">
        <v>0.36069651741293501</v>
      </c>
      <c r="D15" s="18">
        <v>0.377142857142857</v>
      </c>
      <c r="E15" s="18">
        <v>0.34801762114537399</v>
      </c>
      <c r="F15" s="18"/>
      <c r="G15" s="18">
        <v>0.3</v>
      </c>
      <c r="H15" s="18">
        <v>0.373493975903614</v>
      </c>
      <c r="I15" s="18"/>
      <c r="J15" s="18">
        <v>0.28099173553718998</v>
      </c>
      <c r="K15" s="18">
        <v>0.37837837837837801</v>
      </c>
      <c r="L15" s="18">
        <v>0.34615384615384598</v>
      </c>
      <c r="M15" s="18">
        <v>0.44247787610619499</v>
      </c>
      <c r="N15" s="18"/>
      <c r="O15" s="18">
        <v>0.29729729729729698</v>
      </c>
      <c r="P15" s="18">
        <v>0.41269841269841301</v>
      </c>
      <c r="Q15" s="18">
        <v>0.39285714285714302</v>
      </c>
      <c r="R15" s="18">
        <v>0.37777777777777799</v>
      </c>
      <c r="S15" s="18">
        <v>0.31578947368421101</v>
      </c>
      <c r="T15" s="18">
        <v>0.27272727272727298</v>
      </c>
      <c r="U15" s="18">
        <v>0.26829268292682901</v>
      </c>
      <c r="V15" s="18">
        <v>0.45833333333333298</v>
      </c>
      <c r="W15" s="18">
        <v>0.340425531914894</v>
      </c>
      <c r="X15" s="18">
        <v>0.39534883720930197</v>
      </c>
      <c r="Y15" s="18">
        <v>0.41176470588235298</v>
      </c>
      <c r="Z15" s="18">
        <v>0.6</v>
      </c>
      <c r="AA15" s="18"/>
      <c r="AB15" s="18">
        <v>0.38095238095238099</v>
      </c>
      <c r="AC15" s="18">
        <v>0.35245901639344301</v>
      </c>
      <c r="AD15" s="18">
        <v>0.375</v>
      </c>
      <c r="AE15" s="18">
        <v>0.39583333333333298</v>
      </c>
      <c r="AF15" s="18"/>
      <c r="AG15" s="18">
        <v>0.38524590163934402</v>
      </c>
      <c r="AH15" s="18">
        <v>0.34313725490196101</v>
      </c>
      <c r="AI15" s="18">
        <v>0.24390243902438999</v>
      </c>
      <c r="AJ15" s="18">
        <v>0.5</v>
      </c>
      <c r="AK15" s="18"/>
      <c r="AL15" s="18">
        <v>0.375</v>
      </c>
      <c r="AM15" s="18">
        <v>0.36601307189542498</v>
      </c>
      <c r="AN15" s="18">
        <v>0.27272727272727298</v>
      </c>
      <c r="AO15" s="18"/>
      <c r="AP15" s="18">
        <v>0.39673913043478298</v>
      </c>
      <c r="AQ15" s="18">
        <v>0.32954545454545497</v>
      </c>
      <c r="AR15" s="18">
        <v>0.37931034482758602</v>
      </c>
      <c r="AS15" s="18">
        <v>0.33333333333333298</v>
      </c>
      <c r="AT15" s="18">
        <v>0.31111111111111101</v>
      </c>
      <c r="AU15" s="18"/>
      <c r="AV15" s="18">
        <v>0.2</v>
      </c>
      <c r="AW15" s="18">
        <v>0.375</v>
      </c>
      <c r="AX15" s="18">
        <v>0.375</v>
      </c>
      <c r="AY15" s="18" t="s">
        <v>132</v>
      </c>
      <c r="AZ15" s="18">
        <v>0.28205128205128199</v>
      </c>
      <c r="BA15" s="18">
        <v>0.41176470588235298</v>
      </c>
      <c r="BB15" s="18">
        <v>0.133333333333333</v>
      </c>
      <c r="BC15" s="18"/>
      <c r="BD15" s="18">
        <v>0.37307692307692297</v>
      </c>
      <c r="BE15" s="18">
        <v>0.25</v>
      </c>
      <c r="BF15" s="18">
        <v>0.5</v>
      </c>
      <c r="BG15" s="18">
        <v>0.35135135135135098</v>
      </c>
      <c r="BH15" s="18">
        <v>0.42857142857142899</v>
      </c>
      <c r="BI15" s="18">
        <v>0</v>
      </c>
      <c r="BJ15" s="18"/>
      <c r="BK15" s="18">
        <v>0.43137254901960798</v>
      </c>
      <c r="BL15" s="18">
        <v>0.34677419354838701</v>
      </c>
      <c r="BM15" s="18">
        <v>0.439024390243902</v>
      </c>
      <c r="BN15" s="18">
        <v>0.37894736842105298</v>
      </c>
      <c r="BO15" s="18">
        <v>0.24137931034482801</v>
      </c>
      <c r="BP15" s="18">
        <v>0.375</v>
      </c>
      <c r="BQ15" s="18"/>
      <c r="BR15" s="18">
        <v>0.38745387453874502</v>
      </c>
      <c r="BS15" s="18">
        <v>0.30534351145038202</v>
      </c>
      <c r="BT15" s="18"/>
      <c r="BU15" s="18">
        <v>0.36879432624113501</v>
      </c>
      <c r="BV15" s="18">
        <v>0.35632183908046</v>
      </c>
      <c r="BW15" s="18"/>
      <c r="BX15" s="18">
        <v>0.34403669724770602</v>
      </c>
      <c r="BY15" s="18">
        <v>0.38333333333333303</v>
      </c>
    </row>
    <row r="16" spans="2:77" x14ac:dyDescent="0.35">
      <c r="B16" s="16" t="s">
        <v>108</v>
      </c>
      <c r="C16" s="19">
        <v>-2.2388059701492501E-2</v>
      </c>
      <c r="D16" s="19">
        <v>-4.57142857142857E-2</v>
      </c>
      <c r="E16" s="19">
        <v>-4.4052863436123101E-3</v>
      </c>
      <c r="F16" s="19"/>
      <c r="G16" s="19">
        <v>7.1428571428571494E-2</v>
      </c>
      <c r="H16" s="19">
        <v>-4.2168674698795101E-2</v>
      </c>
      <c r="I16" s="19"/>
      <c r="J16" s="19">
        <v>0.14049586776859499</v>
      </c>
      <c r="K16" s="19">
        <v>-3.6036036036036098E-2</v>
      </c>
      <c r="L16" s="19">
        <v>-9.6153846153846104E-2</v>
      </c>
      <c r="M16" s="19">
        <v>-0.16814159292035399</v>
      </c>
      <c r="N16" s="19"/>
      <c r="O16" s="19">
        <v>5.4054054054054099E-2</v>
      </c>
      <c r="P16" s="19">
        <v>-0.11111111111111099</v>
      </c>
      <c r="Q16" s="19">
        <v>0</v>
      </c>
      <c r="R16" s="19">
        <v>-2.2222222222222299E-2</v>
      </c>
      <c r="S16" s="19">
        <v>0.157894736842105</v>
      </c>
      <c r="T16" s="19">
        <v>0.12121212121212099</v>
      </c>
      <c r="U16" s="19">
        <v>4.8780487804878002E-2</v>
      </c>
      <c r="V16" s="19">
        <v>-8.3333333333333301E-2</v>
      </c>
      <c r="W16" s="19">
        <v>-8.5106382978723402E-2</v>
      </c>
      <c r="X16" s="19">
        <v>-9.3023255813953501E-2</v>
      </c>
      <c r="Y16" s="19">
        <v>-5.8823529411764698E-2</v>
      </c>
      <c r="Z16" s="19">
        <v>-0.2</v>
      </c>
      <c r="AA16" s="19"/>
      <c r="AB16" s="19">
        <v>-8.8435374149659907E-2</v>
      </c>
      <c r="AC16" s="19">
        <v>1.63934426229509E-2</v>
      </c>
      <c r="AD16" s="19">
        <v>-1.7857142857142801E-2</v>
      </c>
      <c r="AE16" s="19">
        <v>-4.1666666666666699E-2</v>
      </c>
      <c r="AF16" s="19"/>
      <c r="AG16" s="19">
        <v>-4.0983606557376998E-2</v>
      </c>
      <c r="AH16" s="19">
        <v>1.9607843137254902E-2</v>
      </c>
      <c r="AI16" s="19">
        <v>9.7560975609756101E-2</v>
      </c>
      <c r="AJ16" s="19">
        <v>0</v>
      </c>
      <c r="AK16" s="19"/>
      <c r="AL16" s="19">
        <v>-0.03</v>
      </c>
      <c r="AM16" s="19">
        <v>-6.5359477124183303E-3</v>
      </c>
      <c r="AN16" s="19">
        <v>-4.54545454545454E-2</v>
      </c>
      <c r="AO16" s="19"/>
      <c r="AP16" s="19">
        <v>-5.4347826086956798E-3</v>
      </c>
      <c r="AQ16" s="19">
        <v>3.4090909090909102E-2</v>
      </c>
      <c r="AR16" s="19">
        <v>-0.20689655172413801</v>
      </c>
      <c r="AS16" s="19">
        <v>0</v>
      </c>
      <c r="AT16" s="19">
        <v>-0.11111111111111099</v>
      </c>
      <c r="AU16" s="19"/>
      <c r="AV16" s="19">
        <v>0.2</v>
      </c>
      <c r="AW16" s="19">
        <v>0</v>
      </c>
      <c r="AX16" s="19">
        <v>0</v>
      </c>
      <c r="AY16" s="19" t="s">
        <v>132</v>
      </c>
      <c r="AZ16" s="19">
        <v>7.69230769230769E-2</v>
      </c>
      <c r="BA16" s="19">
        <v>-0.11764705882352899</v>
      </c>
      <c r="BB16" s="19">
        <v>0.133333333333333</v>
      </c>
      <c r="BC16" s="19"/>
      <c r="BD16" s="19">
        <v>-2.69230769230769E-2</v>
      </c>
      <c r="BE16" s="19">
        <v>0.19230769230769201</v>
      </c>
      <c r="BF16" s="19">
        <v>-0.42307692307692302</v>
      </c>
      <c r="BG16" s="19">
        <v>-0.108108108108108</v>
      </c>
      <c r="BH16" s="19">
        <v>0</v>
      </c>
      <c r="BI16" s="19">
        <v>0.5</v>
      </c>
      <c r="BJ16" s="19"/>
      <c r="BK16" s="19">
        <v>-9.8039215686274495E-2</v>
      </c>
      <c r="BL16" s="19">
        <v>-4.0322580645161303E-2</v>
      </c>
      <c r="BM16" s="19">
        <v>-9.7560975609756101E-2</v>
      </c>
      <c r="BN16" s="19">
        <v>-6.3157894736842093E-2</v>
      </c>
      <c r="BO16" s="19">
        <v>0.20689655172413801</v>
      </c>
      <c r="BP16" s="19">
        <v>-3.125E-2</v>
      </c>
      <c r="BQ16" s="19"/>
      <c r="BR16" s="19">
        <v>-5.9040590405904002E-2</v>
      </c>
      <c r="BS16" s="19">
        <v>5.34351145038168E-2</v>
      </c>
      <c r="BT16" s="19"/>
      <c r="BU16" s="19">
        <v>-4.9645390070921898E-2</v>
      </c>
      <c r="BV16" s="19">
        <v>-7.6628352490421504E-3</v>
      </c>
      <c r="BW16" s="19"/>
      <c r="BX16" s="19">
        <v>-4.5871559633027803E-3</v>
      </c>
      <c r="BY16" s="19">
        <v>-4.4444444444444398E-2</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0.14925373134328401</v>
      </c>
      <c r="D8" s="15">
        <v>0.16571428571428601</v>
      </c>
      <c r="E8" s="15">
        <v>0.136563876651982</v>
      </c>
      <c r="F8" s="15"/>
      <c r="G8" s="15">
        <v>0.14285714285714299</v>
      </c>
      <c r="H8" s="15">
        <v>0.15060240963855401</v>
      </c>
      <c r="I8" s="15"/>
      <c r="J8" s="15">
        <v>0.14876033057851201</v>
      </c>
      <c r="K8" s="15">
        <v>0.126126126126126</v>
      </c>
      <c r="L8" s="15">
        <v>0.134615384615385</v>
      </c>
      <c r="M8" s="15">
        <v>0.17699115044247801</v>
      </c>
      <c r="N8" s="15"/>
      <c r="O8" s="15">
        <v>0.18918918918918901</v>
      </c>
      <c r="P8" s="15">
        <v>0.158730158730159</v>
      </c>
      <c r="Q8" s="15">
        <v>0.14285714285714299</v>
      </c>
      <c r="R8" s="15">
        <v>0.11111111111111099</v>
      </c>
      <c r="S8" s="15">
        <v>0.31578947368421101</v>
      </c>
      <c r="T8" s="15">
        <v>0.12121212121212099</v>
      </c>
      <c r="U8" s="15">
        <v>7.3170731707317097E-2</v>
      </c>
      <c r="V8" s="15">
        <v>0.125</v>
      </c>
      <c r="W8" s="15">
        <v>0.19148936170212799</v>
      </c>
      <c r="X8" s="15">
        <v>0.116279069767442</v>
      </c>
      <c r="Y8" s="15">
        <v>0.23529411764705899</v>
      </c>
      <c r="Z8" s="15">
        <v>0</v>
      </c>
      <c r="AA8" s="15"/>
      <c r="AB8" s="15">
        <v>0.19047619047618999</v>
      </c>
      <c r="AC8" s="15">
        <v>0.13114754098360701</v>
      </c>
      <c r="AD8" s="15">
        <v>0.17857142857142899</v>
      </c>
      <c r="AE8" s="15">
        <v>8.3333333333333301E-2</v>
      </c>
      <c r="AF8" s="15"/>
      <c r="AG8" s="15">
        <v>0.13934426229508201</v>
      </c>
      <c r="AH8" s="15">
        <v>0.15686274509803899</v>
      </c>
      <c r="AI8" s="15">
        <v>0.146341463414634</v>
      </c>
      <c r="AJ8" s="15">
        <v>1</v>
      </c>
      <c r="AK8" s="15"/>
      <c r="AL8" s="15">
        <v>0.17499999999999999</v>
      </c>
      <c r="AM8" s="15">
        <v>0.11111111111111099</v>
      </c>
      <c r="AN8" s="15">
        <v>0.18181818181818199</v>
      </c>
      <c r="AO8" s="15"/>
      <c r="AP8" s="15">
        <v>0.13043478260869601</v>
      </c>
      <c r="AQ8" s="15">
        <v>0.18181818181818199</v>
      </c>
      <c r="AR8" s="15">
        <v>6.8965517241379296E-2</v>
      </c>
      <c r="AS8" s="15">
        <v>0.16666666666666699</v>
      </c>
      <c r="AT8" s="15">
        <v>0.266666666666667</v>
      </c>
      <c r="AU8" s="15"/>
      <c r="AV8" s="15">
        <v>0.2</v>
      </c>
      <c r="AW8" s="15">
        <v>0.125</v>
      </c>
      <c r="AX8" s="15">
        <v>0.125</v>
      </c>
      <c r="AY8" s="15" t="s">
        <v>132</v>
      </c>
      <c r="AZ8" s="15">
        <v>0.128205128205128</v>
      </c>
      <c r="BA8" s="15">
        <v>0.19607843137254899</v>
      </c>
      <c r="BB8" s="15">
        <v>0.2</v>
      </c>
      <c r="BC8" s="15"/>
      <c r="BD8" s="15">
        <v>0.134615384615385</v>
      </c>
      <c r="BE8" s="15">
        <v>0.15384615384615399</v>
      </c>
      <c r="BF8" s="15">
        <v>0.15384615384615399</v>
      </c>
      <c r="BG8" s="15">
        <v>0.18918918918918901</v>
      </c>
      <c r="BH8" s="15">
        <v>0.28571428571428598</v>
      </c>
      <c r="BI8" s="15">
        <v>0</v>
      </c>
      <c r="BJ8" s="15"/>
      <c r="BK8" s="15">
        <v>0.21568627450980399</v>
      </c>
      <c r="BL8" s="15">
        <v>0.16129032258064499</v>
      </c>
      <c r="BM8" s="15">
        <v>7.3170731707317097E-2</v>
      </c>
      <c r="BN8" s="15">
        <v>0.157894736842105</v>
      </c>
      <c r="BO8" s="15">
        <v>0.12068965517241401</v>
      </c>
      <c r="BP8" s="15">
        <v>9.375E-2</v>
      </c>
      <c r="BQ8" s="15"/>
      <c r="BR8" s="15">
        <v>0.154981549815498</v>
      </c>
      <c r="BS8" s="15">
        <v>0.13740458015267201</v>
      </c>
      <c r="BT8" s="15"/>
      <c r="BU8" s="15">
        <v>0.14893617021276601</v>
      </c>
      <c r="BV8" s="15">
        <v>0.14942528735632199</v>
      </c>
      <c r="BW8" s="15"/>
      <c r="BX8" s="15">
        <v>0.17889908256880699</v>
      </c>
      <c r="BY8" s="15">
        <v>0.116666666666667</v>
      </c>
    </row>
    <row r="9" spans="2:77" x14ac:dyDescent="0.35">
      <c r="B9" s="16" t="s">
        <v>222</v>
      </c>
      <c r="C9" s="15">
        <v>0.27860696517412897</v>
      </c>
      <c r="D9" s="15">
        <v>0.245714285714286</v>
      </c>
      <c r="E9" s="15">
        <v>0.30396475770925102</v>
      </c>
      <c r="F9" s="15"/>
      <c r="G9" s="15">
        <v>0.214285714285714</v>
      </c>
      <c r="H9" s="15">
        <v>0.29216867469879498</v>
      </c>
      <c r="I9" s="15"/>
      <c r="J9" s="15">
        <v>0.173553719008264</v>
      </c>
      <c r="K9" s="15">
        <v>0.36036036036036001</v>
      </c>
      <c r="L9" s="15">
        <v>0.19230769230769201</v>
      </c>
      <c r="M9" s="15">
        <v>0.35398230088495602</v>
      </c>
      <c r="N9" s="15"/>
      <c r="O9" s="15">
        <v>0.29729729729729698</v>
      </c>
      <c r="P9" s="15">
        <v>0.26984126984126999</v>
      </c>
      <c r="Q9" s="15">
        <v>0.35714285714285698</v>
      </c>
      <c r="R9" s="15">
        <v>0.2</v>
      </c>
      <c r="S9" s="15">
        <v>0.31578947368421101</v>
      </c>
      <c r="T9" s="15">
        <v>0.33333333333333298</v>
      </c>
      <c r="U9" s="15">
        <v>0.31707317073170699</v>
      </c>
      <c r="V9" s="15">
        <v>0.25</v>
      </c>
      <c r="W9" s="15">
        <v>0.27659574468085102</v>
      </c>
      <c r="X9" s="15">
        <v>0.232558139534884</v>
      </c>
      <c r="Y9" s="15">
        <v>0.23529411764705899</v>
      </c>
      <c r="Z9" s="15">
        <v>0.4</v>
      </c>
      <c r="AA9" s="15"/>
      <c r="AB9" s="15">
        <v>0.36054421768707501</v>
      </c>
      <c r="AC9" s="15">
        <v>0.27049180327868899</v>
      </c>
      <c r="AD9" s="15">
        <v>0.160714285714286</v>
      </c>
      <c r="AE9" s="15">
        <v>0.20833333333333301</v>
      </c>
      <c r="AF9" s="15"/>
      <c r="AG9" s="15">
        <v>0.33196721311475402</v>
      </c>
      <c r="AH9" s="15">
        <v>0.23529411764705899</v>
      </c>
      <c r="AI9" s="15">
        <v>0.146341463414634</v>
      </c>
      <c r="AJ9" s="15">
        <v>0</v>
      </c>
      <c r="AK9" s="15"/>
      <c r="AL9" s="15">
        <v>0.26500000000000001</v>
      </c>
      <c r="AM9" s="15">
        <v>0.27450980392156898</v>
      </c>
      <c r="AN9" s="15">
        <v>0.38636363636363602</v>
      </c>
      <c r="AO9" s="15"/>
      <c r="AP9" s="15">
        <v>0.26086956521739102</v>
      </c>
      <c r="AQ9" s="15">
        <v>0.29545454545454503</v>
      </c>
      <c r="AR9" s="15">
        <v>0.20689655172413801</v>
      </c>
      <c r="AS9" s="15">
        <v>0.16666666666666699</v>
      </c>
      <c r="AT9" s="15">
        <v>0.28888888888888897</v>
      </c>
      <c r="AU9" s="15"/>
      <c r="AV9" s="15">
        <v>0.4</v>
      </c>
      <c r="AW9" s="15">
        <v>0.125</v>
      </c>
      <c r="AX9" s="15">
        <v>0.125</v>
      </c>
      <c r="AY9" s="15" t="s">
        <v>132</v>
      </c>
      <c r="AZ9" s="15">
        <v>0.230769230769231</v>
      </c>
      <c r="BA9" s="15">
        <v>0.39215686274509798</v>
      </c>
      <c r="BB9" s="15">
        <v>0.133333333333333</v>
      </c>
      <c r="BC9" s="15"/>
      <c r="BD9" s="15">
        <v>0.27692307692307699</v>
      </c>
      <c r="BE9" s="15">
        <v>0.19230769230769201</v>
      </c>
      <c r="BF9" s="15">
        <v>0.30769230769230799</v>
      </c>
      <c r="BG9" s="15">
        <v>0.35135135135135098</v>
      </c>
      <c r="BH9" s="15">
        <v>0.38095238095238099</v>
      </c>
      <c r="BI9" s="15">
        <v>0.25</v>
      </c>
      <c r="BJ9" s="15"/>
      <c r="BK9" s="15">
        <v>0.27450980392156898</v>
      </c>
      <c r="BL9" s="15">
        <v>0.33870967741935498</v>
      </c>
      <c r="BM9" s="15">
        <v>0.26829268292682901</v>
      </c>
      <c r="BN9" s="15">
        <v>0.25263157894736799</v>
      </c>
      <c r="BO9" s="15">
        <v>0.24137931034482801</v>
      </c>
      <c r="BP9" s="15">
        <v>0.21875</v>
      </c>
      <c r="BQ9" s="15"/>
      <c r="BR9" s="15">
        <v>0.23985239852398499</v>
      </c>
      <c r="BS9" s="15">
        <v>0.35877862595419802</v>
      </c>
      <c r="BT9" s="15"/>
      <c r="BU9" s="15">
        <v>0.27659574468085102</v>
      </c>
      <c r="BV9" s="15">
        <v>0.27969348659003801</v>
      </c>
      <c r="BW9" s="15"/>
      <c r="BX9" s="15">
        <v>0.298165137614679</v>
      </c>
      <c r="BY9" s="15">
        <v>0.24444444444444399</v>
      </c>
    </row>
    <row r="10" spans="2:77" x14ac:dyDescent="0.35">
      <c r="B10" s="16" t="s">
        <v>223</v>
      </c>
      <c r="C10" s="15">
        <v>0.19900497512437801</v>
      </c>
      <c r="D10" s="15">
        <v>0.182857142857143</v>
      </c>
      <c r="E10" s="15">
        <v>0.21145374449339199</v>
      </c>
      <c r="F10" s="15"/>
      <c r="G10" s="15">
        <v>0.371428571428571</v>
      </c>
      <c r="H10" s="15">
        <v>0.16265060240963899</v>
      </c>
      <c r="I10" s="15"/>
      <c r="J10" s="15">
        <v>0.23966942148760301</v>
      </c>
      <c r="K10" s="15">
        <v>0.171171171171171</v>
      </c>
      <c r="L10" s="15">
        <v>0.230769230769231</v>
      </c>
      <c r="M10" s="15">
        <v>0.17699115044247801</v>
      </c>
      <c r="N10" s="15"/>
      <c r="O10" s="15">
        <v>0.24324324324324301</v>
      </c>
      <c r="P10" s="15">
        <v>0.17460317460317501</v>
      </c>
      <c r="Q10" s="15">
        <v>0.17857142857142899</v>
      </c>
      <c r="R10" s="15">
        <v>0.2</v>
      </c>
      <c r="S10" s="15">
        <v>0.105263157894737</v>
      </c>
      <c r="T10" s="15">
        <v>0.24242424242424199</v>
      </c>
      <c r="U10" s="15">
        <v>0.24390243902438999</v>
      </c>
      <c r="V10" s="15">
        <v>0.16666666666666699</v>
      </c>
      <c r="W10" s="15">
        <v>0.12765957446808501</v>
      </c>
      <c r="X10" s="15">
        <v>0.30232558139534899</v>
      </c>
      <c r="Y10" s="15">
        <v>5.8823529411764698E-2</v>
      </c>
      <c r="Z10" s="15">
        <v>0.4</v>
      </c>
      <c r="AA10" s="15"/>
      <c r="AB10" s="15">
        <v>0.17006802721088399</v>
      </c>
      <c r="AC10" s="15">
        <v>0.23770491803278701</v>
      </c>
      <c r="AD10" s="15">
        <v>0.107142857142857</v>
      </c>
      <c r="AE10" s="15">
        <v>0.22916666666666699</v>
      </c>
      <c r="AF10" s="15"/>
      <c r="AG10" s="15">
        <v>0.18442622950819701</v>
      </c>
      <c r="AH10" s="15">
        <v>0.23529411764705899</v>
      </c>
      <c r="AI10" s="15">
        <v>0.19512195121951201</v>
      </c>
      <c r="AJ10" s="15">
        <v>0</v>
      </c>
      <c r="AK10" s="15"/>
      <c r="AL10" s="15">
        <v>0.20499999999999999</v>
      </c>
      <c r="AM10" s="15">
        <v>0.20261437908496699</v>
      </c>
      <c r="AN10" s="15">
        <v>0.13636363636363599</v>
      </c>
      <c r="AO10" s="15"/>
      <c r="AP10" s="15">
        <v>0.233695652173913</v>
      </c>
      <c r="AQ10" s="15">
        <v>0.15909090909090901</v>
      </c>
      <c r="AR10" s="15">
        <v>0.13793103448275901</v>
      </c>
      <c r="AS10" s="15">
        <v>0.16666666666666699</v>
      </c>
      <c r="AT10" s="15">
        <v>0.17777777777777801</v>
      </c>
      <c r="AU10" s="15"/>
      <c r="AV10" s="15">
        <v>0.4</v>
      </c>
      <c r="AW10" s="15">
        <v>0.25</v>
      </c>
      <c r="AX10" s="15">
        <v>0.25</v>
      </c>
      <c r="AY10" s="15" t="s">
        <v>132</v>
      </c>
      <c r="AZ10" s="15">
        <v>0.230769230769231</v>
      </c>
      <c r="BA10" s="15">
        <v>0.13725490196078399</v>
      </c>
      <c r="BB10" s="15">
        <v>0.33333333333333298</v>
      </c>
      <c r="BC10" s="15"/>
      <c r="BD10" s="15">
        <v>0.19230769230769201</v>
      </c>
      <c r="BE10" s="15">
        <v>0.21153846153846201</v>
      </c>
      <c r="BF10" s="15">
        <v>0.15384615384615399</v>
      </c>
      <c r="BG10" s="15">
        <v>0.27027027027027001</v>
      </c>
      <c r="BH10" s="15">
        <v>9.5238095238095205E-2</v>
      </c>
      <c r="BI10" s="15">
        <v>0.5</v>
      </c>
      <c r="BJ10" s="15"/>
      <c r="BK10" s="15">
        <v>0.23529411764705899</v>
      </c>
      <c r="BL10" s="15">
        <v>0.16129032258064499</v>
      </c>
      <c r="BM10" s="15">
        <v>0.24390243902438999</v>
      </c>
      <c r="BN10" s="15">
        <v>0.14736842105263201</v>
      </c>
      <c r="BO10" s="15">
        <v>0.24137931034482801</v>
      </c>
      <c r="BP10" s="15">
        <v>0.3125</v>
      </c>
      <c r="BQ10" s="15"/>
      <c r="BR10" s="15">
        <v>0.188191881918819</v>
      </c>
      <c r="BS10" s="15">
        <v>0.221374045801527</v>
      </c>
      <c r="BT10" s="15"/>
      <c r="BU10" s="15">
        <v>0.205673758865248</v>
      </c>
      <c r="BV10" s="15">
        <v>0.195402298850575</v>
      </c>
      <c r="BW10" s="15"/>
      <c r="BX10" s="15">
        <v>0.22018348623853201</v>
      </c>
      <c r="BY10" s="15">
        <v>0.17777777777777801</v>
      </c>
    </row>
    <row r="11" spans="2:77" x14ac:dyDescent="0.35">
      <c r="B11" s="16" t="s">
        <v>224</v>
      </c>
      <c r="C11" s="15">
        <v>0.19402985074626899</v>
      </c>
      <c r="D11" s="15">
        <v>0.222857142857143</v>
      </c>
      <c r="E11" s="15">
        <v>0.171806167400881</v>
      </c>
      <c r="F11" s="15"/>
      <c r="G11" s="15">
        <v>0.1</v>
      </c>
      <c r="H11" s="15">
        <v>0.21385542168674701</v>
      </c>
      <c r="I11" s="15"/>
      <c r="J11" s="15">
        <v>0.23966942148760301</v>
      </c>
      <c r="K11" s="15">
        <v>0.171171171171171</v>
      </c>
      <c r="L11" s="15">
        <v>0.28846153846153799</v>
      </c>
      <c r="M11" s="15">
        <v>0.123893805309735</v>
      </c>
      <c r="N11" s="15"/>
      <c r="O11" s="15">
        <v>0.108108108108108</v>
      </c>
      <c r="P11" s="15">
        <v>0.28571428571428598</v>
      </c>
      <c r="Q11" s="15">
        <v>0.17857142857142899</v>
      </c>
      <c r="R11" s="15">
        <v>0.28888888888888897</v>
      </c>
      <c r="S11" s="15">
        <v>0</v>
      </c>
      <c r="T11" s="15">
        <v>0.21212121212121199</v>
      </c>
      <c r="U11" s="15">
        <v>0.219512195121951</v>
      </c>
      <c r="V11" s="15">
        <v>0.16666666666666699</v>
      </c>
      <c r="W11" s="15">
        <v>0.19148936170212799</v>
      </c>
      <c r="X11" s="15">
        <v>0.13953488372093001</v>
      </c>
      <c r="Y11" s="15">
        <v>0.17647058823529399</v>
      </c>
      <c r="Z11" s="15">
        <v>0</v>
      </c>
      <c r="AA11" s="15"/>
      <c r="AB11" s="15">
        <v>0.17006802721088399</v>
      </c>
      <c r="AC11" s="15">
        <v>0.15573770491803299</v>
      </c>
      <c r="AD11" s="15">
        <v>0.23214285714285701</v>
      </c>
      <c r="AE11" s="15">
        <v>0.3125</v>
      </c>
      <c r="AF11" s="15"/>
      <c r="AG11" s="15">
        <v>0.18442622950819701</v>
      </c>
      <c r="AH11" s="15">
        <v>0.21568627450980399</v>
      </c>
      <c r="AI11" s="15">
        <v>0.219512195121951</v>
      </c>
      <c r="AJ11" s="15">
        <v>0</v>
      </c>
      <c r="AK11" s="15"/>
      <c r="AL11" s="15">
        <v>0.19</v>
      </c>
      <c r="AM11" s="15">
        <v>0.22222222222222199</v>
      </c>
      <c r="AN11" s="15">
        <v>0.11363636363636399</v>
      </c>
      <c r="AO11" s="15"/>
      <c r="AP11" s="15">
        <v>0.217391304347826</v>
      </c>
      <c r="AQ11" s="15">
        <v>0.18181818181818199</v>
      </c>
      <c r="AR11" s="15">
        <v>0.24137931034482801</v>
      </c>
      <c r="AS11" s="15">
        <v>0.16666666666666699</v>
      </c>
      <c r="AT11" s="15">
        <v>0.11111111111111099</v>
      </c>
      <c r="AU11" s="15"/>
      <c r="AV11" s="15">
        <v>0</v>
      </c>
      <c r="AW11" s="15">
        <v>0.375</v>
      </c>
      <c r="AX11" s="15">
        <v>0.375</v>
      </c>
      <c r="AY11" s="15" t="s">
        <v>132</v>
      </c>
      <c r="AZ11" s="15">
        <v>0.15384615384615399</v>
      </c>
      <c r="BA11" s="15">
        <v>9.8039215686274495E-2</v>
      </c>
      <c r="BB11" s="15">
        <v>0.2</v>
      </c>
      <c r="BC11" s="15"/>
      <c r="BD11" s="15">
        <v>0.21153846153846201</v>
      </c>
      <c r="BE11" s="15">
        <v>0.230769230769231</v>
      </c>
      <c r="BF11" s="15">
        <v>0.115384615384615</v>
      </c>
      <c r="BG11" s="15">
        <v>0.108108108108108</v>
      </c>
      <c r="BH11" s="15">
        <v>0.14285714285714299</v>
      </c>
      <c r="BI11" s="15">
        <v>0.25</v>
      </c>
      <c r="BJ11" s="15"/>
      <c r="BK11" s="15">
        <v>0.11764705882352899</v>
      </c>
      <c r="BL11" s="15">
        <v>0.17741935483870999</v>
      </c>
      <c r="BM11" s="15">
        <v>0.19512195121951201</v>
      </c>
      <c r="BN11" s="15">
        <v>0.27368421052631597</v>
      </c>
      <c r="BO11" s="15">
        <v>0.17241379310344801</v>
      </c>
      <c r="BP11" s="15">
        <v>0.1875</v>
      </c>
      <c r="BQ11" s="15"/>
      <c r="BR11" s="15">
        <v>0.21402214022140201</v>
      </c>
      <c r="BS11" s="15">
        <v>0.15267175572519101</v>
      </c>
      <c r="BT11" s="15"/>
      <c r="BU11" s="15">
        <v>0.19148936170212799</v>
      </c>
      <c r="BV11" s="15">
        <v>0.195402298850575</v>
      </c>
      <c r="BW11" s="15"/>
      <c r="BX11" s="15">
        <v>0.151376146788991</v>
      </c>
      <c r="BY11" s="15">
        <v>0.24444444444444399</v>
      </c>
    </row>
    <row r="12" spans="2:77" x14ac:dyDescent="0.35">
      <c r="B12" s="16" t="s">
        <v>225</v>
      </c>
      <c r="C12" s="15">
        <v>0.174129353233831</v>
      </c>
      <c r="D12" s="15">
        <v>0.17714285714285699</v>
      </c>
      <c r="E12" s="15">
        <v>0.171806167400881</v>
      </c>
      <c r="F12" s="15"/>
      <c r="G12" s="15">
        <v>0.17142857142857101</v>
      </c>
      <c r="H12" s="15">
        <v>0.17469879518072301</v>
      </c>
      <c r="I12" s="15"/>
      <c r="J12" s="15">
        <v>0.19008264462809901</v>
      </c>
      <c r="K12" s="15">
        <v>0.162162162162162</v>
      </c>
      <c r="L12" s="15">
        <v>0.15384615384615399</v>
      </c>
      <c r="M12" s="15">
        <v>0.16814159292035399</v>
      </c>
      <c r="N12" s="15"/>
      <c r="O12" s="15">
        <v>0.162162162162162</v>
      </c>
      <c r="P12" s="15">
        <v>0.11111111111111099</v>
      </c>
      <c r="Q12" s="15">
        <v>0.14285714285714299</v>
      </c>
      <c r="R12" s="15">
        <v>0.2</v>
      </c>
      <c r="S12" s="15">
        <v>0.26315789473684198</v>
      </c>
      <c r="T12" s="15">
        <v>9.0909090909090898E-2</v>
      </c>
      <c r="U12" s="15">
        <v>0.12195121951219499</v>
      </c>
      <c r="V12" s="15">
        <v>0.29166666666666702</v>
      </c>
      <c r="W12" s="15">
        <v>0.21276595744680901</v>
      </c>
      <c r="X12" s="15">
        <v>0.186046511627907</v>
      </c>
      <c r="Y12" s="15">
        <v>0.29411764705882398</v>
      </c>
      <c r="Z12" s="15">
        <v>0.2</v>
      </c>
      <c r="AA12" s="15"/>
      <c r="AB12" s="15">
        <v>0.108843537414966</v>
      </c>
      <c r="AC12" s="15">
        <v>0.204918032786885</v>
      </c>
      <c r="AD12" s="15">
        <v>0.30357142857142899</v>
      </c>
      <c r="AE12" s="15">
        <v>0.16666666666666699</v>
      </c>
      <c r="AF12" s="15"/>
      <c r="AG12" s="15">
        <v>0.15573770491803299</v>
      </c>
      <c r="AH12" s="15">
        <v>0.15686274509803899</v>
      </c>
      <c r="AI12" s="15">
        <v>0.26829268292682901</v>
      </c>
      <c r="AJ12" s="15">
        <v>0</v>
      </c>
      <c r="AK12" s="15"/>
      <c r="AL12" s="15">
        <v>0.16500000000000001</v>
      </c>
      <c r="AM12" s="15">
        <v>0.18300653594771199</v>
      </c>
      <c r="AN12" s="15">
        <v>0.15909090909090901</v>
      </c>
      <c r="AO12" s="15"/>
      <c r="AP12" s="15">
        <v>0.157608695652174</v>
      </c>
      <c r="AQ12" s="15">
        <v>0.18181818181818199</v>
      </c>
      <c r="AR12" s="15">
        <v>0.34482758620689702</v>
      </c>
      <c r="AS12" s="15">
        <v>0.33333333333333298</v>
      </c>
      <c r="AT12" s="15">
        <v>0.155555555555556</v>
      </c>
      <c r="AU12" s="15"/>
      <c r="AV12" s="15">
        <v>0</v>
      </c>
      <c r="AW12" s="15">
        <v>0.125</v>
      </c>
      <c r="AX12" s="15">
        <v>0.125</v>
      </c>
      <c r="AY12" s="15" t="s">
        <v>132</v>
      </c>
      <c r="AZ12" s="15">
        <v>0.230769230769231</v>
      </c>
      <c r="BA12" s="15">
        <v>0.17647058823529399</v>
      </c>
      <c r="BB12" s="15">
        <v>0.133333333333333</v>
      </c>
      <c r="BC12" s="15"/>
      <c r="BD12" s="15">
        <v>0.17692307692307699</v>
      </c>
      <c r="BE12" s="15">
        <v>0.21153846153846201</v>
      </c>
      <c r="BF12" s="15">
        <v>0.269230769230769</v>
      </c>
      <c r="BG12" s="15">
        <v>8.1081081081081099E-2</v>
      </c>
      <c r="BH12" s="15">
        <v>9.5238095238095205E-2</v>
      </c>
      <c r="BI12" s="15">
        <v>0</v>
      </c>
      <c r="BJ12" s="15"/>
      <c r="BK12" s="15">
        <v>0.15686274509803899</v>
      </c>
      <c r="BL12" s="15">
        <v>0.14516129032258099</v>
      </c>
      <c r="BM12" s="15">
        <v>0.219512195121951</v>
      </c>
      <c r="BN12" s="15">
        <v>0.168421052631579</v>
      </c>
      <c r="BO12" s="15">
        <v>0.22413793103448301</v>
      </c>
      <c r="BP12" s="15">
        <v>0.1875</v>
      </c>
      <c r="BQ12" s="15"/>
      <c r="BR12" s="15">
        <v>0.199261992619926</v>
      </c>
      <c r="BS12" s="15">
        <v>0.122137404580153</v>
      </c>
      <c r="BT12" s="15"/>
      <c r="BU12" s="15">
        <v>0.170212765957447</v>
      </c>
      <c r="BV12" s="15">
        <v>0.176245210727969</v>
      </c>
      <c r="BW12" s="15"/>
      <c r="BX12" s="15">
        <v>0.146788990825688</v>
      </c>
      <c r="BY12" s="15">
        <v>0.211111111111111</v>
      </c>
    </row>
    <row r="13" spans="2:77" x14ac:dyDescent="0.35">
      <c r="B13" s="16" t="s">
        <v>96</v>
      </c>
      <c r="C13" s="15">
        <v>4.97512437810945E-3</v>
      </c>
      <c r="D13" s="15">
        <v>5.7142857142857099E-3</v>
      </c>
      <c r="E13" s="15">
        <v>4.4052863436123404E-3</v>
      </c>
      <c r="F13" s="15"/>
      <c r="G13" s="15">
        <v>0</v>
      </c>
      <c r="H13" s="15">
        <v>6.0240963855421699E-3</v>
      </c>
      <c r="I13" s="15"/>
      <c r="J13" s="15">
        <v>8.2644628099173608E-3</v>
      </c>
      <c r="K13" s="15">
        <v>9.0090090090090107E-3</v>
      </c>
      <c r="L13" s="15">
        <v>0</v>
      </c>
      <c r="M13" s="15">
        <v>0</v>
      </c>
      <c r="N13" s="15"/>
      <c r="O13" s="15">
        <v>0</v>
      </c>
      <c r="P13" s="15">
        <v>0</v>
      </c>
      <c r="Q13" s="15">
        <v>0</v>
      </c>
      <c r="R13" s="15">
        <v>0</v>
      </c>
      <c r="S13" s="15">
        <v>0</v>
      </c>
      <c r="T13" s="15">
        <v>0</v>
      </c>
      <c r="U13" s="15">
        <v>2.4390243902439001E-2</v>
      </c>
      <c r="V13" s="15">
        <v>0</v>
      </c>
      <c r="W13" s="15">
        <v>0</v>
      </c>
      <c r="X13" s="15">
        <v>2.32558139534884E-2</v>
      </c>
      <c r="Y13" s="15">
        <v>0</v>
      </c>
      <c r="Z13" s="15">
        <v>0</v>
      </c>
      <c r="AA13" s="15"/>
      <c r="AB13" s="15">
        <v>0</v>
      </c>
      <c r="AC13" s="15">
        <v>0</v>
      </c>
      <c r="AD13" s="15">
        <v>1.7857142857142901E-2</v>
      </c>
      <c r="AE13" s="15">
        <v>0</v>
      </c>
      <c r="AF13" s="15"/>
      <c r="AG13" s="15">
        <v>4.0983606557377103E-3</v>
      </c>
      <c r="AH13" s="15">
        <v>0</v>
      </c>
      <c r="AI13" s="15">
        <v>2.4390243902439001E-2</v>
      </c>
      <c r="AJ13" s="15">
        <v>0</v>
      </c>
      <c r="AK13" s="15"/>
      <c r="AL13" s="15">
        <v>0</v>
      </c>
      <c r="AM13" s="15">
        <v>6.5359477124183E-3</v>
      </c>
      <c r="AN13" s="15">
        <v>2.27272727272727E-2</v>
      </c>
      <c r="AO13" s="15"/>
      <c r="AP13" s="15">
        <v>0</v>
      </c>
      <c r="AQ13" s="15">
        <v>0</v>
      </c>
      <c r="AR13" s="15">
        <v>0</v>
      </c>
      <c r="AS13" s="15">
        <v>0</v>
      </c>
      <c r="AT13" s="15">
        <v>0</v>
      </c>
      <c r="AU13" s="15"/>
      <c r="AV13" s="15">
        <v>0</v>
      </c>
      <c r="AW13" s="15">
        <v>0</v>
      </c>
      <c r="AX13" s="15">
        <v>0</v>
      </c>
      <c r="AY13" s="15" t="s">
        <v>132</v>
      </c>
      <c r="AZ13" s="15">
        <v>2.5641025641025599E-2</v>
      </c>
      <c r="BA13" s="15">
        <v>0</v>
      </c>
      <c r="BB13" s="15">
        <v>0</v>
      </c>
      <c r="BC13" s="15"/>
      <c r="BD13" s="15">
        <v>7.6923076923076901E-3</v>
      </c>
      <c r="BE13" s="15">
        <v>0</v>
      </c>
      <c r="BF13" s="15">
        <v>0</v>
      </c>
      <c r="BG13" s="15">
        <v>0</v>
      </c>
      <c r="BH13" s="15">
        <v>0</v>
      </c>
      <c r="BI13" s="15">
        <v>0</v>
      </c>
      <c r="BJ13" s="15"/>
      <c r="BK13" s="15">
        <v>0</v>
      </c>
      <c r="BL13" s="15">
        <v>1.6129032258064498E-2</v>
      </c>
      <c r="BM13" s="15">
        <v>0</v>
      </c>
      <c r="BN13" s="15">
        <v>0</v>
      </c>
      <c r="BO13" s="15">
        <v>0</v>
      </c>
      <c r="BP13" s="15">
        <v>0</v>
      </c>
      <c r="BQ13" s="15"/>
      <c r="BR13" s="15">
        <v>3.6900369003690001E-3</v>
      </c>
      <c r="BS13" s="15">
        <v>7.63358778625954E-3</v>
      </c>
      <c r="BT13" s="15"/>
      <c r="BU13" s="15">
        <v>7.09219858156028E-3</v>
      </c>
      <c r="BV13" s="15">
        <v>3.83141762452107E-3</v>
      </c>
      <c r="BW13" s="15"/>
      <c r="BX13" s="15">
        <v>4.5871559633027499E-3</v>
      </c>
      <c r="BY13" s="15">
        <v>5.5555555555555601E-3</v>
      </c>
    </row>
    <row r="14" spans="2:77" x14ac:dyDescent="0.35">
      <c r="B14" s="16" t="s">
        <v>226</v>
      </c>
      <c r="C14" s="18">
        <v>0.42786069651741299</v>
      </c>
      <c r="D14" s="18">
        <v>0.41142857142857098</v>
      </c>
      <c r="E14" s="18">
        <v>0.44052863436123302</v>
      </c>
      <c r="F14" s="18"/>
      <c r="G14" s="18">
        <v>0.35714285714285698</v>
      </c>
      <c r="H14" s="18">
        <v>0.44277108433734902</v>
      </c>
      <c r="I14" s="18"/>
      <c r="J14" s="18">
        <v>0.32231404958677701</v>
      </c>
      <c r="K14" s="18">
        <v>0.48648648648648601</v>
      </c>
      <c r="L14" s="18">
        <v>0.32692307692307698</v>
      </c>
      <c r="M14" s="18">
        <v>0.53097345132743401</v>
      </c>
      <c r="N14" s="18"/>
      <c r="O14" s="18">
        <v>0.48648648648648701</v>
      </c>
      <c r="P14" s="18">
        <v>0.42857142857142899</v>
      </c>
      <c r="Q14" s="18">
        <v>0.5</v>
      </c>
      <c r="R14" s="18">
        <v>0.31111111111111101</v>
      </c>
      <c r="S14" s="18">
        <v>0.63157894736842102</v>
      </c>
      <c r="T14" s="18">
        <v>0.45454545454545497</v>
      </c>
      <c r="U14" s="18">
        <v>0.39024390243902402</v>
      </c>
      <c r="V14" s="18">
        <v>0.375</v>
      </c>
      <c r="W14" s="18">
        <v>0.46808510638297901</v>
      </c>
      <c r="X14" s="18">
        <v>0.34883720930232598</v>
      </c>
      <c r="Y14" s="18">
        <v>0.47058823529411797</v>
      </c>
      <c r="Z14" s="18">
        <v>0.4</v>
      </c>
      <c r="AA14" s="18"/>
      <c r="AB14" s="18">
        <v>0.55102040816326503</v>
      </c>
      <c r="AC14" s="18">
        <v>0.40163934426229497</v>
      </c>
      <c r="AD14" s="18">
        <v>0.33928571428571402</v>
      </c>
      <c r="AE14" s="18">
        <v>0.29166666666666702</v>
      </c>
      <c r="AF14" s="18"/>
      <c r="AG14" s="18">
        <v>0.47131147540983598</v>
      </c>
      <c r="AH14" s="18">
        <v>0.39215686274509798</v>
      </c>
      <c r="AI14" s="18">
        <v>0.292682926829268</v>
      </c>
      <c r="AJ14" s="18">
        <v>1</v>
      </c>
      <c r="AK14" s="18"/>
      <c r="AL14" s="18">
        <v>0.44</v>
      </c>
      <c r="AM14" s="18">
        <v>0.38562091503267998</v>
      </c>
      <c r="AN14" s="18">
        <v>0.56818181818181801</v>
      </c>
      <c r="AO14" s="18"/>
      <c r="AP14" s="18">
        <v>0.39130434782608697</v>
      </c>
      <c r="AQ14" s="18">
        <v>0.47727272727272702</v>
      </c>
      <c r="AR14" s="18">
        <v>0.27586206896551702</v>
      </c>
      <c r="AS14" s="18">
        <v>0.33333333333333298</v>
      </c>
      <c r="AT14" s="18">
        <v>0.55555555555555602</v>
      </c>
      <c r="AU14" s="18"/>
      <c r="AV14" s="18">
        <v>0.6</v>
      </c>
      <c r="AW14" s="18">
        <v>0.25</v>
      </c>
      <c r="AX14" s="18">
        <v>0.25</v>
      </c>
      <c r="AY14" s="18" t="s">
        <v>132</v>
      </c>
      <c r="AZ14" s="18">
        <v>0.35897435897435898</v>
      </c>
      <c r="BA14" s="18">
        <v>0.58823529411764697</v>
      </c>
      <c r="BB14" s="18">
        <v>0.33333333333333298</v>
      </c>
      <c r="BC14" s="18"/>
      <c r="BD14" s="18">
        <v>0.41153846153846202</v>
      </c>
      <c r="BE14" s="18">
        <v>0.34615384615384598</v>
      </c>
      <c r="BF14" s="18">
        <v>0.46153846153846201</v>
      </c>
      <c r="BG14" s="18">
        <v>0.54054054054054101</v>
      </c>
      <c r="BH14" s="18">
        <v>0.66666666666666696</v>
      </c>
      <c r="BI14" s="18">
        <v>0.25</v>
      </c>
      <c r="BJ14" s="18"/>
      <c r="BK14" s="18">
        <v>0.49019607843137297</v>
      </c>
      <c r="BL14" s="18">
        <v>0.5</v>
      </c>
      <c r="BM14" s="18">
        <v>0.34146341463414598</v>
      </c>
      <c r="BN14" s="18">
        <v>0.41052631578947402</v>
      </c>
      <c r="BO14" s="18">
        <v>0.36206896551724099</v>
      </c>
      <c r="BP14" s="18">
        <v>0.3125</v>
      </c>
      <c r="BQ14" s="18"/>
      <c r="BR14" s="18">
        <v>0.39483394833948299</v>
      </c>
      <c r="BS14" s="18">
        <v>0.49618320610687</v>
      </c>
      <c r="BT14" s="18"/>
      <c r="BU14" s="18">
        <v>0.42553191489361702</v>
      </c>
      <c r="BV14" s="18">
        <v>0.42911877394636</v>
      </c>
      <c r="BW14" s="18"/>
      <c r="BX14" s="18">
        <v>0.47706422018348599</v>
      </c>
      <c r="BY14" s="18">
        <v>0.36111111111111099</v>
      </c>
    </row>
    <row r="15" spans="2:77" x14ac:dyDescent="0.35">
      <c r="B15" s="16" t="s">
        <v>227</v>
      </c>
      <c r="C15" s="18">
        <v>0.36815920398009899</v>
      </c>
      <c r="D15" s="18">
        <v>0.4</v>
      </c>
      <c r="E15" s="18">
        <v>0.34361233480176201</v>
      </c>
      <c r="F15" s="18"/>
      <c r="G15" s="18">
        <v>0.27142857142857102</v>
      </c>
      <c r="H15" s="18">
        <v>0.38855421686746999</v>
      </c>
      <c r="I15" s="18"/>
      <c r="J15" s="18">
        <v>0.42975206611570199</v>
      </c>
      <c r="K15" s="18">
        <v>0.33333333333333298</v>
      </c>
      <c r="L15" s="18">
        <v>0.44230769230769201</v>
      </c>
      <c r="M15" s="18">
        <v>0.29203539823008901</v>
      </c>
      <c r="N15" s="18"/>
      <c r="O15" s="18">
        <v>0.27027027027027001</v>
      </c>
      <c r="P15" s="18">
        <v>0.39682539682539703</v>
      </c>
      <c r="Q15" s="18">
        <v>0.32142857142857101</v>
      </c>
      <c r="R15" s="18">
        <v>0.48888888888888898</v>
      </c>
      <c r="S15" s="18">
        <v>0.26315789473684198</v>
      </c>
      <c r="T15" s="18">
        <v>0.30303030303030298</v>
      </c>
      <c r="U15" s="18">
        <v>0.34146341463414598</v>
      </c>
      <c r="V15" s="18">
        <v>0.45833333333333298</v>
      </c>
      <c r="W15" s="18">
        <v>0.40425531914893598</v>
      </c>
      <c r="X15" s="18">
        <v>0.32558139534883701</v>
      </c>
      <c r="Y15" s="18">
        <v>0.47058823529411797</v>
      </c>
      <c r="Z15" s="18">
        <v>0.2</v>
      </c>
      <c r="AA15" s="18"/>
      <c r="AB15" s="18">
        <v>0.27891156462584998</v>
      </c>
      <c r="AC15" s="18">
        <v>0.36065573770491799</v>
      </c>
      <c r="AD15" s="18">
        <v>0.53571428571428603</v>
      </c>
      <c r="AE15" s="18">
        <v>0.47916666666666702</v>
      </c>
      <c r="AF15" s="18"/>
      <c r="AG15" s="18">
        <v>0.340163934426229</v>
      </c>
      <c r="AH15" s="18">
        <v>0.37254901960784298</v>
      </c>
      <c r="AI15" s="18">
        <v>0.48780487804877998</v>
      </c>
      <c r="AJ15" s="18">
        <v>0</v>
      </c>
      <c r="AK15" s="18"/>
      <c r="AL15" s="18">
        <v>0.35499999999999998</v>
      </c>
      <c r="AM15" s="18">
        <v>0.40522875816993498</v>
      </c>
      <c r="AN15" s="18">
        <v>0.27272727272727298</v>
      </c>
      <c r="AO15" s="18"/>
      <c r="AP15" s="18">
        <v>0.375</v>
      </c>
      <c r="AQ15" s="18">
        <v>0.36363636363636398</v>
      </c>
      <c r="AR15" s="18">
        <v>0.58620689655172398</v>
      </c>
      <c r="AS15" s="18">
        <v>0.5</v>
      </c>
      <c r="AT15" s="18">
        <v>0.266666666666667</v>
      </c>
      <c r="AU15" s="18"/>
      <c r="AV15" s="18">
        <v>0</v>
      </c>
      <c r="AW15" s="18">
        <v>0.5</v>
      </c>
      <c r="AX15" s="18">
        <v>0.5</v>
      </c>
      <c r="AY15" s="18" t="s">
        <v>132</v>
      </c>
      <c r="AZ15" s="18">
        <v>0.38461538461538503</v>
      </c>
      <c r="BA15" s="18">
        <v>0.27450980392156898</v>
      </c>
      <c r="BB15" s="18">
        <v>0.33333333333333298</v>
      </c>
      <c r="BC15" s="18"/>
      <c r="BD15" s="18">
        <v>0.38846153846153803</v>
      </c>
      <c r="BE15" s="18">
        <v>0.44230769230769201</v>
      </c>
      <c r="BF15" s="18">
        <v>0.38461538461538503</v>
      </c>
      <c r="BG15" s="18">
        <v>0.18918918918918901</v>
      </c>
      <c r="BH15" s="18">
        <v>0.238095238095238</v>
      </c>
      <c r="BI15" s="18">
        <v>0.25</v>
      </c>
      <c r="BJ15" s="18"/>
      <c r="BK15" s="18">
        <v>0.27450980392156898</v>
      </c>
      <c r="BL15" s="18">
        <v>0.32258064516128998</v>
      </c>
      <c r="BM15" s="18">
        <v>0.41463414634146301</v>
      </c>
      <c r="BN15" s="18">
        <v>0.442105263157895</v>
      </c>
      <c r="BO15" s="18">
        <v>0.39655172413793099</v>
      </c>
      <c r="BP15" s="18">
        <v>0.375</v>
      </c>
      <c r="BQ15" s="18"/>
      <c r="BR15" s="18">
        <v>0.41328413284132798</v>
      </c>
      <c r="BS15" s="18">
        <v>0.27480916030534402</v>
      </c>
      <c r="BT15" s="18"/>
      <c r="BU15" s="18">
        <v>0.36170212765957399</v>
      </c>
      <c r="BV15" s="18">
        <v>0.37164750957854398</v>
      </c>
      <c r="BW15" s="18"/>
      <c r="BX15" s="18">
        <v>0.298165137614679</v>
      </c>
      <c r="BY15" s="18">
        <v>0.45555555555555599</v>
      </c>
    </row>
    <row r="16" spans="2:77" x14ac:dyDescent="0.35">
      <c r="B16" s="16" t="s">
        <v>108</v>
      </c>
      <c r="C16" s="19">
        <v>5.9701492537313397E-2</v>
      </c>
      <c r="D16" s="19">
        <v>1.1428571428571401E-2</v>
      </c>
      <c r="E16" s="19">
        <v>9.69162995594713E-2</v>
      </c>
      <c r="F16" s="19"/>
      <c r="G16" s="19">
        <v>8.5714285714285604E-2</v>
      </c>
      <c r="H16" s="19">
        <v>5.4216867469879602E-2</v>
      </c>
      <c r="I16" s="19"/>
      <c r="J16" s="19">
        <v>-0.107438016528926</v>
      </c>
      <c r="K16" s="19">
        <v>0.153153153153153</v>
      </c>
      <c r="L16" s="19">
        <v>-0.115384615384615</v>
      </c>
      <c r="M16" s="19">
        <v>0.238938053097345</v>
      </c>
      <c r="N16" s="19"/>
      <c r="O16" s="19">
        <v>0.21621621621621601</v>
      </c>
      <c r="P16" s="19">
        <v>3.1746031746031703E-2</v>
      </c>
      <c r="Q16" s="19">
        <v>0.17857142857142899</v>
      </c>
      <c r="R16" s="19">
        <v>-0.17777777777777801</v>
      </c>
      <c r="S16" s="19">
        <v>0.36842105263157898</v>
      </c>
      <c r="T16" s="19">
        <v>0.15151515151515099</v>
      </c>
      <c r="U16" s="19">
        <v>4.8780487804878099E-2</v>
      </c>
      <c r="V16" s="19">
        <v>-8.3333333333333398E-2</v>
      </c>
      <c r="W16" s="19">
        <v>6.3829787234042507E-2</v>
      </c>
      <c r="X16" s="19">
        <v>2.32558139534884E-2</v>
      </c>
      <c r="Y16" s="19">
        <v>0</v>
      </c>
      <c r="Z16" s="19">
        <v>0.2</v>
      </c>
      <c r="AA16" s="19"/>
      <c r="AB16" s="19">
        <v>0.27210884353741499</v>
      </c>
      <c r="AC16" s="19">
        <v>4.0983606557376998E-2</v>
      </c>
      <c r="AD16" s="19">
        <v>-0.19642857142857101</v>
      </c>
      <c r="AE16" s="19">
        <v>-0.1875</v>
      </c>
      <c r="AF16" s="19"/>
      <c r="AG16" s="19">
        <v>0.13114754098360701</v>
      </c>
      <c r="AH16" s="19">
        <v>1.9607843137254902E-2</v>
      </c>
      <c r="AI16" s="19">
        <v>-0.19512195121951201</v>
      </c>
      <c r="AJ16" s="19">
        <v>1</v>
      </c>
      <c r="AK16" s="19"/>
      <c r="AL16" s="19">
        <v>8.5000000000000006E-2</v>
      </c>
      <c r="AM16" s="19">
        <v>-1.9607843137254902E-2</v>
      </c>
      <c r="AN16" s="19">
        <v>0.29545454545454503</v>
      </c>
      <c r="AO16" s="19"/>
      <c r="AP16" s="19">
        <v>1.6304347826086901E-2</v>
      </c>
      <c r="AQ16" s="19">
        <v>0.11363636363636399</v>
      </c>
      <c r="AR16" s="19">
        <v>-0.31034482758620702</v>
      </c>
      <c r="AS16" s="19">
        <v>-0.16666666666666699</v>
      </c>
      <c r="AT16" s="19">
        <v>0.28888888888888897</v>
      </c>
      <c r="AU16" s="19"/>
      <c r="AV16" s="19">
        <v>0.6</v>
      </c>
      <c r="AW16" s="19">
        <v>-0.25</v>
      </c>
      <c r="AX16" s="19">
        <v>-0.25</v>
      </c>
      <c r="AY16" s="19" t="s">
        <v>132</v>
      </c>
      <c r="AZ16" s="19">
        <v>-2.5641025641025699E-2</v>
      </c>
      <c r="BA16" s="19">
        <v>0.31372549019607798</v>
      </c>
      <c r="BB16" s="19">
        <v>0</v>
      </c>
      <c r="BC16" s="19"/>
      <c r="BD16" s="19">
        <v>2.3076923076923099E-2</v>
      </c>
      <c r="BE16" s="19">
        <v>-9.6153846153846104E-2</v>
      </c>
      <c r="BF16" s="19">
        <v>7.6923076923076997E-2</v>
      </c>
      <c r="BG16" s="19">
        <v>0.35135135135135098</v>
      </c>
      <c r="BH16" s="19">
        <v>0.42857142857142899</v>
      </c>
      <c r="BI16" s="19">
        <v>0</v>
      </c>
      <c r="BJ16" s="19"/>
      <c r="BK16" s="19">
        <v>0.21568627450980399</v>
      </c>
      <c r="BL16" s="19">
        <v>0.17741935483870999</v>
      </c>
      <c r="BM16" s="19">
        <v>-7.3170731707317097E-2</v>
      </c>
      <c r="BN16" s="19">
        <v>-3.1578947368421102E-2</v>
      </c>
      <c r="BO16" s="19">
        <v>-3.4482758620689703E-2</v>
      </c>
      <c r="BP16" s="19">
        <v>-6.25E-2</v>
      </c>
      <c r="BQ16" s="19"/>
      <c r="BR16" s="19">
        <v>-1.8450184501845001E-2</v>
      </c>
      <c r="BS16" s="19">
        <v>0.221374045801527</v>
      </c>
      <c r="BT16" s="19"/>
      <c r="BU16" s="19">
        <v>6.3829787234042604E-2</v>
      </c>
      <c r="BV16" s="19">
        <v>5.7471264367816001E-2</v>
      </c>
      <c r="BW16" s="19"/>
      <c r="BX16" s="19">
        <v>0.17889908256880699</v>
      </c>
      <c r="BY16" s="19">
        <v>-9.44444444444444E-2</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0.14179104477611901</v>
      </c>
      <c r="D8" s="15">
        <v>0.17714285714285699</v>
      </c>
      <c r="E8" s="15">
        <v>0.114537444933921</v>
      </c>
      <c r="F8" s="15"/>
      <c r="G8" s="15">
        <v>8.5714285714285701E-2</v>
      </c>
      <c r="H8" s="15">
        <v>0.15361445783132499</v>
      </c>
      <c r="I8" s="15"/>
      <c r="J8" s="15">
        <v>0.107438016528926</v>
      </c>
      <c r="K8" s="15">
        <v>0.22522522522522501</v>
      </c>
      <c r="L8" s="15">
        <v>9.6153846153846201E-2</v>
      </c>
      <c r="M8" s="15">
        <v>0.106194690265487</v>
      </c>
      <c r="N8" s="15"/>
      <c r="O8" s="15">
        <v>8.1081081081081099E-2</v>
      </c>
      <c r="P8" s="15">
        <v>0.17460317460317501</v>
      </c>
      <c r="Q8" s="15">
        <v>3.5714285714285698E-2</v>
      </c>
      <c r="R8" s="15">
        <v>0.11111111111111099</v>
      </c>
      <c r="S8" s="15">
        <v>0.26315789473684198</v>
      </c>
      <c r="T8" s="15">
        <v>0.12121212121212099</v>
      </c>
      <c r="U8" s="15">
        <v>7.3170731707317097E-2</v>
      </c>
      <c r="V8" s="15">
        <v>0.16666666666666699</v>
      </c>
      <c r="W8" s="15">
        <v>0.19148936170212799</v>
      </c>
      <c r="X8" s="15">
        <v>0.162790697674419</v>
      </c>
      <c r="Y8" s="15">
        <v>0.17647058823529399</v>
      </c>
      <c r="Z8" s="15">
        <v>0.4</v>
      </c>
      <c r="AA8" s="15"/>
      <c r="AB8" s="15">
        <v>0.136054421768707</v>
      </c>
      <c r="AC8" s="15">
        <v>0.15573770491803299</v>
      </c>
      <c r="AD8" s="15">
        <v>0.125</v>
      </c>
      <c r="AE8" s="15">
        <v>0.1875</v>
      </c>
      <c r="AF8" s="15"/>
      <c r="AG8" s="15">
        <v>0.14344262295082</v>
      </c>
      <c r="AH8" s="15">
        <v>0.14705882352941199</v>
      </c>
      <c r="AI8" s="15">
        <v>0.12195121951219499</v>
      </c>
      <c r="AJ8" s="15">
        <v>0.5</v>
      </c>
      <c r="AK8" s="15"/>
      <c r="AL8" s="15">
        <v>0.15</v>
      </c>
      <c r="AM8" s="15">
        <v>0.14379084967320299</v>
      </c>
      <c r="AN8" s="15">
        <v>9.0909090909090898E-2</v>
      </c>
      <c r="AO8" s="15"/>
      <c r="AP8" s="15">
        <v>0.13586956521739099</v>
      </c>
      <c r="AQ8" s="15">
        <v>0.14772727272727301</v>
      </c>
      <c r="AR8" s="15">
        <v>3.4482758620689703E-2</v>
      </c>
      <c r="AS8" s="15">
        <v>0.5</v>
      </c>
      <c r="AT8" s="15">
        <v>0.11111111111111099</v>
      </c>
      <c r="AU8" s="15"/>
      <c r="AV8" s="15">
        <v>0</v>
      </c>
      <c r="AW8" s="15">
        <v>0</v>
      </c>
      <c r="AX8" s="15">
        <v>0</v>
      </c>
      <c r="AY8" s="15" t="s">
        <v>132</v>
      </c>
      <c r="AZ8" s="15">
        <v>0.17948717948717899</v>
      </c>
      <c r="BA8" s="15">
        <v>0.13725490196078399</v>
      </c>
      <c r="BB8" s="15">
        <v>0</v>
      </c>
      <c r="BC8" s="15"/>
      <c r="BD8" s="15">
        <v>0.142307692307692</v>
      </c>
      <c r="BE8" s="15">
        <v>0.17307692307692299</v>
      </c>
      <c r="BF8" s="15">
        <v>3.8461538461538498E-2</v>
      </c>
      <c r="BG8" s="15">
        <v>2.7027027027027001E-2</v>
      </c>
      <c r="BH8" s="15">
        <v>0.38095238095238099</v>
      </c>
      <c r="BI8" s="15">
        <v>0</v>
      </c>
      <c r="BJ8" s="15"/>
      <c r="BK8" s="15">
        <v>0.11764705882352899</v>
      </c>
      <c r="BL8" s="15">
        <v>0.120967741935484</v>
      </c>
      <c r="BM8" s="15">
        <v>0.17073170731707299</v>
      </c>
      <c r="BN8" s="15">
        <v>0.21052631578947401</v>
      </c>
      <c r="BO8" s="15">
        <v>0.10344827586206901</v>
      </c>
      <c r="BP8" s="15">
        <v>9.375E-2</v>
      </c>
      <c r="BQ8" s="15"/>
      <c r="BR8" s="15">
        <v>0.12546125461254601</v>
      </c>
      <c r="BS8" s="15">
        <v>0.17557251908396901</v>
      </c>
      <c r="BT8" s="15"/>
      <c r="BU8" s="15">
        <v>0.11347517730496499</v>
      </c>
      <c r="BV8" s="15">
        <v>0.15708812260536401</v>
      </c>
      <c r="BW8" s="15"/>
      <c r="BX8" s="15">
        <v>0.13302752293577999</v>
      </c>
      <c r="BY8" s="15">
        <v>0.155555555555556</v>
      </c>
    </row>
    <row r="9" spans="2:77" x14ac:dyDescent="0.35">
      <c r="B9" s="16" t="s">
        <v>222</v>
      </c>
      <c r="C9" s="15">
        <v>0.24626865671641801</v>
      </c>
      <c r="D9" s="15">
        <v>0.28000000000000003</v>
      </c>
      <c r="E9" s="15">
        <v>0.22026431718061701</v>
      </c>
      <c r="F9" s="15"/>
      <c r="G9" s="15">
        <v>0.2</v>
      </c>
      <c r="H9" s="15">
        <v>0.25602409638554202</v>
      </c>
      <c r="I9" s="15"/>
      <c r="J9" s="15">
        <v>0.30578512396694202</v>
      </c>
      <c r="K9" s="15">
        <v>0.26126126126126098</v>
      </c>
      <c r="L9" s="15">
        <v>0.30769230769230799</v>
      </c>
      <c r="M9" s="15">
        <v>0.15044247787610601</v>
      </c>
      <c r="N9" s="15"/>
      <c r="O9" s="15">
        <v>0.35135135135135098</v>
      </c>
      <c r="P9" s="15">
        <v>0.30158730158730201</v>
      </c>
      <c r="Q9" s="15">
        <v>0.25</v>
      </c>
      <c r="R9" s="15">
        <v>0.155555555555556</v>
      </c>
      <c r="S9" s="15">
        <v>0.26315789473684198</v>
      </c>
      <c r="T9" s="15">
        <v>0.27272727272727298</v>
      </c>
      <c r="U9" s="15">
        <v>0.26829268292682901</v>
      </c>
      <c r="V9" s="15">
        <v>0.16666666666666699</v>
      </c>
      <c r="W9" s="15">
        <v>0.25531914893617003</v>
      </c>
      <c r="X9" s="15">
        <v>0.186046511627907</v>
      </c>
      <c r="Y9" s="15">
        <v>0.17647058823529399</v>
      </c>
      <c r="Z9" s="15">
        <v>0.2</v>
      </c>
      <c r="AA9" s="15"/>
      <c r="AB9" s="15">
        <v>0.20408163265306101</v>
      </c>
      <c r="AC9" s="15">
        <v>0.27868852459016402</v>
      </c>
      <c r="AD9" s="15">
        <v>0.25</v>
      </c>
      <c r="AE9" s="15">
        <v>0.27083333333333298</v>
      </c>
      <c r="AF9" s="15"/>
      <c r="AG9" s="15">
        <v>0.241803278688525</v>
      </c>
      <c r="AH9" s="15">
        <v>0.24509803921568599</v>
      </c>
      <c r="AI9" s="15">
        <v>0.292682926829268</v>
      </c>
      <c r="AJ9" s="15">
        <v>0</v>
      </c>
      <c r="AK9" s="15"/>
      <c r="AL9" s="15">
        <v>0.24</v>
      </c>
      <c r="AM9" s="15">
        <v>0.26143790849673199</v>
      </c>
      <c r="AN9" s="15">
        <v>0.25</v>
      </c>
      <c r="AO9" s="15"/>
      <c r="AP9" s="15">
        <v>0.22826086956521699</v>
      </c>
      <c r="AQ9" s="15">
        <v>0.23863636363636401</v>
      </c>
      <c r="AR9" s="15">
        <v>0.48275862068965503</v>
      </c>
      <c r="AS9" s="15">
        <v>0</v>
      </c>
      <c r="AT9" s="15">
        <v>0.266666666666667</v>
      </c>
      <c r="AU9" s="15"/>
      <c r="AV9" s="15">
        <v>0.4</v>
      </c>
      <c r="AW9" s="15">
        <v>0.25</v>
      </c>
      <c r="AX9" s="15">
        <v>0.25</v>
      </c>
      <c r="AY9" s="15" t="s">
        <v>132</v>
      </c>
      <c r="AZ9" s="15">
        <v>0.256410256410256</v>
      </c>
      <c r="BA9" s="15">
        <v>0.11764705882352899</v>
      </c>
      <c r="BB9" s="15">
        <v>0.266666666666667</v>
      </c>
      <c r="BC9" s="15"/>
      <c r="BD9" s="15">
        <v>0.28076923076923099</v>
      </c>
      <c r="BE9" s="15">
        <v>0.21153846153846201</v>
      </c>
      <c r="BF9" s="15">
        <v>0.15384615384615399</v>
      </c>
      <c r="BG9" s="15">
        <v>0.162162162162162</v>
      </c>
      <c r="BH9" s="15">
        <v>4.7619047619047603E-2</v>
      </c>
      <c r="BI9" s="15">
        <v>1</v>
      </c>
      <c r="BJ9" s="15"/>
      <c r="BK9" s="15">
        <v>0.25490196078431399</v>
      </c>
      <c r="BL9" s="15">
        <v>0.282258064516129</v>
      </c>
      <c r="BM9" s="15">
        <v>0.19512195121951201</v>
      </c>
      <c r="BN9" s="15">
        <v>0.24210526315789499</v>
      </c>
      <c r="BO9" s="15">
        <v>0.15517241379310301</v>
      </c>
      <c r="BP9" s="15">
        <v>0.3125</v>
      </c>
      <c r="BQ9" s="15"/>
      <c r="BR9" s="15">
        <v>0.22509225092250901</v>
      </c>
      <c r="BS9" s="15">
        <v>0.29007633587786302</v>
      </c>
      <c r="BT9" s="15"/>
      <c r="BU9" s="15">
        <v>0.19858156028368801</v>
      </c>
      <c r="BV9" s="15">
        <v>0.27203065134099602</v>
      </c>
      <c r="BW9" s="15"/>
      <c r="BX9" s="15">
        <v>0.22018348623853201</v>
      </c>
      <c r="BY9" s="15">
        <v>0.27222222222222198</v>
      </c>
    </row>
    <row r="10" spans="2:77" x14ac:dyDescent="0.35">
      <c r="B10" s="16" t="s">
        <v>223</v>
      </c>
      <c r="C10" s="15">
        <v>0.20646766169154199</v>
      </c>
      <c r="D10" s="15">
        <v>0.20571428571428599</v>
      </c>
      <c r="E10" s="15">
        <v>0.20704845814978001</v>
      </c>
      <c r="F10" s="15"/>
      <c r="G10" s="15">
        <v>0.22857142857142901</v>
      </c>
      <c r="H10" s="15">
        <v>0.201807228915663</v>
      </c>
      <c r="I10" s="15"/>
      <c r="J10" s="15">
        <v>0.18181818181818199</v>
      </c>
      <c r="K10" s="15">
        <v>0.24324324324324301</v>
      </c>
      <c r="L10" s="15">
        <v>0.230769230769231</v>
      </c>
      <c r="M10" s="15">
        <v>0.185840707964602</v>
      </c>
      <c r="N10" s="15"/>
      <c r="O10" s="15">
        <v>0.27027027027027001</v>
      </c>
      <c r="P10" s="15">
        <v>0.206349206349206</v>
      </c>
      <c r="Q10" s="15">
        <v>0.28571428571428598</v>
      </c>
      <c r="R10" s="15">
        <v>0.266666666666667</v>
      </c>
      <c r="S10" s="15">
        <v>0.157894736842105</v>
      </c>
      <c r="T10" s="15">
        <v>0.15151515151515199</v>
      </c>
      <c r="U10" s="15">
        <v>0.219512195121951</v>
      </c>
      <c r="V10" s="15">
        <v>8.3333333333333301E-2</v>
      </c>
      <c r="W10" s="15">
        <v>0.19148936170212799</v>
      </c>
      <c r="X10" s="15">
        <v>0.162790697674419</v>
      </c>
      <c r="Y10" s="15">
        <v>0.23529411764705899</v>
      </c>
      <c r="Z10" s="15">
        <v>0.2</v>
      </c>
      <c r="AA10" s="15"/>
      <c r="AB10" s="15">
        <v>0.19047619047618999</v>
      </c>
      <c r="AC10" s="15">
        <v>0.25409836065573799</v>
      </c>
      <c r="AD10" s="15">
        <v>0.160714285714286</v>
      </c>
      <c r="AE10" s="15">
        <v>0.1875</v>
      </c>
      <c r="AF10" s="15"/>
      <c r="AG10" s="15">
        <v>0.19262295081967201</v>
      </c>
      <c r="AH10" s="15">
        <v>0.25490196078431399</v>
      </c>
      <c r="AI10" s="15">
        <v>0.17073170731707299</v>
      </c>
      <c r="AJ10" s="15">
        <v>0</v>
      </c>
      <c r="AK10" s="15"/>
      <c r="AL10" s="15">
        <v>0.22500000000000001</v>
      </c>
      <c r="AM10" s="15">
        <v>0.17647058823529399</v>
      </c>
      <c r="AN10" s="15">
        <v>0.22727272727272699</v>
      </c>
      <c r="AO10" s="15"/>
      <c r="AP10" s="15">
        <v>0.22826086956521699</v>
      </c>
      <c r="AQ10" s="15">
        <v>0.15909090909090901</v>
      </c>
      <c r="AR10" s="15">
        <v>0.13793103448275901</v>
      </c>
      <c r="AS10" s="15">
        <v>0.16666666666666699</v>
      </c>
      <c r="AT10" s="15">
        <v>0.24444444444444399</v>
      </c>
      <c r="AU10" s="15"/>
      <c r="AV10" s="15">
        <v>0.4</v>
      </c>
      <c r="AW10" s="15">
        <v>0.125</v>
      </c>
      <c r="AX10" s="15">
        <v>0.125</v>
      </c>
      <c r="AY10" s="15" t="s">
        <v>132</v>
      </c>
      <c r="AZ10" s="15">
        <v>0.17948717948717899</v>
      </c>
      <c r="BA10" s="15">
        <v>0.13725490196078399</v>
      </c>
      <c r="BB10" s="15">
        <v>0.266666666666667</v>
      </c>
      <c r="BC10" s="15"/>
      <c r="BD10" s="15">
        <v>0.21538461538461501</v>
      </c>
      <c r="BE10" s="15">
        <v>0.15384615384615399</v>
      </c>
      <c r="BF10" s="15">
        <v>0.230769230769231</v>
      </c>
      <c r="BG10" s="15">
        <v>0.24324324324324301</v>
      </c>
      <c r="BH10" s="15">
        <v>0.14285714285714299</v>
      </c>
      <c r="BI10" s="15">
        <v>0</v>
      </c>
      <c r="BJ10" s="15"/>
      <c r="BK10" s="15">
        <v>0.15686274509803899</v>
      </c>
      <c r="BL10" s="15">
        <v>0.241935483870968</v>
      </c>
      <c r="BM10" s="15">
        <v>0.12195121951219499</v>
      </c>
      <c r="BN10" s="15">
        <v>0.14736842105263201</v>
      </c>
      <c r="BO10" s="15">
        <v>0.29310344827586199</v>
      </c>
      <c r="BP10" s="15">
        <v>0.28125</v>
      </c>
      <c r="BQ10" s="15"/>
      <c r="BR10" s="15">
        <v>0.210332103321033</v>
      </c>
      <c r="BS10" s="15">
        <v>0.19847328244274801</v>
      </c>
      <c r="BT10" s="15"/>
      <c r="BU10" s="15">
        <v>0.219858156028369</v>
      </c>
      <c r="BV10" s="15">
        <v>0.199233716475096</v>
      </c>
      <c r="BW10" s="15"/>
      <c r="BX10" s="15">
        <v>0.21100917431192701</v>
      </c>
      <c r="BY10" s="15">
        <v>0.2</v>
      </c>
    </row>
    <row r="11" spans="2:77" x14ac:dyDescent="0.35">
      <c r="B11" s="16" t="s">
        <v>224</v>
      </c>
      <c r="C11" s="15">
        <v>0.13930348258706499</v>
      </c>
      <c r="D11" s="15">
        <v>9.71428571428571E-2</v>
      </c>
      <c r="E11" s="15">
        <v>0.171806167400881</v>
      </c>
      <c r="F11" s="15"/>
      <c r="G11" s="15">
        <v>0.157142857142857</v>
      </c>
      <c r="H11" s="15">
        <v>0.13554216867469901</v>
      </c>
      <c r="I11" s="15"/>
      <c r="J11" s="15">
        <v>0.13223140495867799</v>
      </c>
      <c r="K11" s="15">
        <v>8.1081081081081099E-2</v>
      </c>
      <c r="L11" s="15">
        <v>0.19230769230769201</v>
      </c>
      <c r="M11" s="15">
        <v>0.185840707964602</v>
      </c>
      <c r="N11" s="15"/>
      <c r="O11" s="15">
        <v>0.108108108108108</v>
      </c>
      <c r="P11" s="15">
        <v>0.17460317460317501</v>
      </c>
      <c r="Q11" s="15">
        <v>7.1428571428571397E-2</v>
      </c>
      <c r="R11" s="15">
        <v>0.133333333333333</v>
      </c>
      <c r="S11" s="15">
        <v>0</v>
      </c>
      <c r="T11" s="15">
        <v>0.18181818181818199</v>
      </c>
      <c r="U11" s="15">
        <v>0.12195121951219499</v>
      </c>
      <c r="V11" s="15">
        <v>0.25</v>
      </c>
      <c r="W11" s="15">
        <v>0.10638297872340401</v>
      </c>
      <c r="X11" s="15">
        <v>0.209302325581395</v>
      </c>
      <c r="Y11" s="15">
        <v>0.11764705882352899</v>
      </c>
      <c r="Z11" s="15">
        <v>0</v>
      </c>
      <c r="AA11" s="15"/>
      <c r="AB11" s="15">
        <v>0.17006802721088399</v>
      </c>
      <c r="AC11" s="15">
        <v>9.0163934426229497E-2</v>
      </c>
      <c r="AD11" s="15">
        <v>0.125</v>
      </c>
      <c r="AE11" s="15">
        <v>0.125</v>
      </c>
      <c r="AF11" s="15"/>
      <c r="AG11" s="15">
        <v>0.14344262295082</v>
      </c>
      <c r="AH11" s="15">
        <v>0.15686274509803899</v>
      </c>
      <c r="AI11" s="15">
        <v>0.12195121951219499</v>
      </c>
      <c r="AJ11" s="15">
        <v>0</v>
      </c>
      <c r="AK11" s="15"/>
      <c r="AL11" s="15">
        <v>0.125</v>
      </c>
      <c r="AM11" s="15">
        <v>0.13071895424836599</v>
      </c>
      <c r="AN11" s="15">
        <v>0.22727272727272699</v>
      </c>
      <c r="AO11" s="15"/>
      <c r="AP11" s="15">
        <v>0.103260869565217</v>
      </c>
      <c r="AQ11" s="15">
        <v>0.19318181818181801</v>
      </c>
      <c r="AR11" s="15">
        <v>0.10344827586206901</v>
      </c>
      <c r="AS11" s="15">
        <v>0.16666666666666699</v>
      </c>
      <c r="AT11" s="15">
        <v>0.2</v>
      </c>
      <c r="AU11" s="15"/>
      <c r="AV11" s="15">
        <v>0</v>
      </c>
      <c r="AW11" s="15">
        <v>0.375</v>
      </c>
      <c r="AX11" s="15">
        <v>0.375</v>
      </c>
      <c r="AY11" s="15" t="s">
        <v>132</v>
      </c>
      <c r="AZ11" s="15">
        <v>0.128205128205128</v>
      </c>
      <c r="BA11" s="15">
        <v>0.19607843137254899</v>
      </c>
      <c r="BB11" s="15">
        <v>0.2</v>
      </c>
      <c r="BC11" s="15"/>
      <c r="BD11" s="15">
        <v>0.126923076923077</v>
      </c>
      <c r="BE11" s="15">
        <v>0.15384615384615399</v>
      </c>
      <c r="BF11" s="15">
        <v>0.19230769230769201</v>
      </c>
      <c r="BG11" s="15">
        <v>0.135135135135135</v>
      </c>
      <c r="BH11" s="15">
        <v>0.238095238095238</v>
      </c>
      <c r="BI11" s="15">
        <v>0</v>
      </c>
      <c r="BJ11" s="15"/>
      <c r="BK11" s="15">
        <v>0.15686274509803899</v>
      </c>
      <c r="BL11" s="15">
        <v>0.120967741935484</v>
      </c>
      <c r="BM11" s="15">
        <v>0.24390243902438999</v>
      </c>
      <c r="BN11" s="15">
        <v>0.115789473684211</v>
      </c>
      <c r="BO11" s="15">
        <v>0.13793103448275901</v>
      </c>
      <c r="BP11" s="15">
        <v>0.125</v>
      </c>
      <c r="BQ11" s="15"/>
      <c r="BR11" s="15">
        <v>0.15129151291512899</v>
      </c>
      <c r="BS11" s="15">
        <v>0.114503816793893</v>
      </c>
      <c r="BT11" s="15"/>
      <c r="BU11" s="15">
        <v>0.134751773049645</v>
      </c>
      <c r="BV11" s="15">
        <v>0.14176245210728</v>
      </c>
      <c r="BW11" s="15"/>
      <c r="BX11" s="15">
        <v>0.12844036697247699</v>
      </c>
      <c r="BY11" s="15">
        <v>0.15</v>
      </c>
    </row>
    <row r="12" spans="2:77" x14ac:dyDescent="0.35">
      <c r="B12" s="16" t="s">
        <v>225</v>
      </c>
      <c r="C12" s="15">
        <v>0.25870646766169197</v>
      </c>
      <c r="D12" s="15">
        <v>0.222857142857143</v>
      </c>
      <c r="E12" s="15">
        <v>0.28634361233480199</v>
      </c>
      <c r="F12" s="15"/>
      <c r="G12" s="15">
        <v>0.314285714285714</v>
      </c>
      <c r="H12" s="15">
        <v>0.24698795180722899</v>
      </c>
      <c r="I12" s="15"/>
      <c r="J12" s="15">
        <v>0.27272727272727298</v>
      </c>
      <c r="K12" s="15">
        <v>0.162162162162162</v>
      </c>
      <c r="L12" s="15">
        <v>0.17307692307692299</v>
      </c>
      <c r="M12" s="15">
        <v>0.37168141592920401</v>
      </c>
      <c r="N12" s="15"/>
      <c r="O12" s="15">
        <v>0.162162162162162</v>
      </c>
      <c r="P12" s="15">
        <v>0.14285714285714299</v>
      </c>
      <c r="Q12" s="15">
        <v>0.32142857142857101</v>
      </c>
      <c r="R12" s="15">
        <v>0.33333333333333298</v>
      </c>
      <c r="S12" s="15">
        <v>0.31578947368421101</v>
      </c>
      <c r="T12" s="15">
        <v>0.27272727272727298</v>
      </c>
      <c r="U12" s="15">
        <v>0.292682926829268</v>
      </c>
      <c r="V12" s="15">
        <v>0.33333333333333298</v>
      </c>
      <c r="W12" s="15">
        <v>0.25531914893617003</v>
      </c>
      <c r="X12" s="15">
        <v>0.27906976744186002</v>
      </c>
      <c r="Y12" s="15">
        <v>0.29411764705882398</v>
      </c>
      <c r="Z12" s="15">
        <v>0.2</v>
      </c>
      <c r="AA12" s="15"/>
      <c r="AB12" s="15">
        <v>0.29251700680272102</v>
      </c>
      <c r="AC12" s="15">
        <v>0.22131147540983601</v>
      </c>
      <c r="AD12" s="15">
        <v>0.32142857142857101</v>
      </c>
      <c r="AE12" s="15">
        <v>0.22916666666666699</v>
      </c>
      <c r="AF12" s="15"/>
      <c r="AG12" s="15">
        <v>0.266393442622951</v>
      </c>
      <c r="AH12" s="15">
        <v>0.19607843137254899</v>
      </c>
      <c r="AI12" s="15">
        <v>0.292682926829268</v>
      </c>
      <c r="AJ12" s="15">
        <v>0.5</v>
      </c>
      <c r="AK12" s="15"/>
      <c r="AL12" s="15">
        <v>0.26</v>
      </c>
      <c r="AM12" s="15">
        <v>0.28104575163398698</v>
      </c>
      <c r="AN12" s="15">
        <v>0.15909090909090901</v>
      </c>
      <c r="AO12" s="15"/>
      <c r="AP12" s="15">
        <v>0.29891304347826098</v>
      </c>
      <c r="AQ12" s="15">
        <v>0.26136363636363602</v>
      </c>
      <c r="AR12" s="15">
        <v>0.24137931034482801</v>
      </c>
      <c r="AS12" s="15">
        <v>0.16666666666666699</v>
      </c>
      <c r="AT12" s="15">
        <v>0.155555555555556</v>
      </c>
      <c r="AU12" s="15"/>
      <c r="AV12" s="15">
        <v>0.2</v>
      </c>
      <c r="AW12" s="15">
        <v>0.25</v>
      </c>
      <c r="AX12" s="15">
        <v>0.25</v>
      </c>
      <c r="AY12" s="15" t="s">
        <v>132</v>
      </c>
      <c r="AZ12" s="15">
        <v>0.256410256410256</v>
      </c>
      <c r="BA12" s="15">
        <v>0.41176470588235298</v>
      </c>
      <c r="BB12" s="15">
        <v>0.266666666666667</v>
      </c>
      <c r="BC12" s="15"/>
      <c r="BD12" s="15">
        <v>0.230769230769231</v>
      </c>
      <c r="BE12" s="15">
        <v>0.28846153846153799</v>
      </c>
      <c r="BF12" s="15">
        <v>0.38461538461538503</v>
      </c>
      <c r="BG12" s="15">
        <v>0.40540540540540498</v>
      </c>
      <c r="BH12" s="15">
        <v>0.19047619047618999</v>
      </c>
      <c r="BI12" s="15">
        <v>0</v>
      </c>
      <c r="BJ12" s="15"/>
      <c r="BK12" s="15">
        <v>0.31372549019607798</v>
      </c>
      <c r="BL12" s="15">
        <v>0.209677419354839</v>
      </c>
      <c r="BM12" s="15">
        <v>0.26829268292682901</v>
      </c>
      <c r="BN12" s="15">
        <v>0.28421052631578902</v>
      </c>
      <c r="BO12" s="15">
        <v>0.31034482758620702</v>
      </c>
      <c r="BP12" s="15">
        <v>0.1875</v>
      </c>
      <c r="BQ12" s="15"/>
      <c r="BR12" s="15">
        <v>0.28413284132841299</v>
      </c>
      <c r="BS12" s="15">
        <v>0.206106870229008</v>
      </c>
      <c r="BT12" s="15"/>
      <c r="BU12" s="15">
        <v>0.33333333333333298</v>
      </c>
      <c r="BV12" s="15">
        <v>0.21839080459770099</v>
      </c>
      <c r="BW12" s="15"/>
      <c r="BX12" s="15">
        <v>0.298165137614679</v>
      </c>
      <c r="BY12" s="15">
        <v>0.21666666666666701</v>
      </c>
    </row>
    <row r="13" spans="2:77" x14ac:dyDescent="0.35">
      <c r="B13" s="16" t="s">
        <v>96</v>
      </c>
      <c r="C13" s="15">
        <v>7.4626865671641798E-3</v>
      </c>
      <c r="D13" s="15">
        <v>1.7142857142857099E-2</v>
      </c>
      <c r="E13" s="15">
        <v>0</v>
      </c>
      <c r="F13" s="15"/>
      <c r="G13" s="15">
        <v>1.4285714285714299E-2</v>
      </c>
      <c r="H13" s="15">
        <v>6.0240963855421699E-3</v>
      </c>
      <c r="I13" s="15"/>
      <c r="J13" s="15">
        <v>0</v>
      </c>
      <c r="K13" s="15">
        <v>2.7027027027027001E-2</v>
      </c>
      <c r="L13" s="15">
        <v>0</v>
      </c>
      <c r="M13" s="15">
        <v>0</v>
      </c>
      <c r="N13" s="15"/>
      <c r="O13" s="15">
        <v>2.7027027027027001E-2</v>
      </c>
      <c r="P13" s="15">
        <v>0</v>
      </c>
      <c r="Q13" s="15">
        <v>3.5714285714285698E-2</v>
      </c>
      <c r="R13" s="15">
        <v>0</v>
      </c>
      <c r="S13" s="15">
        <v>0</v>
      </c>
      <c r="T13" s="15">
        <v>0</v>
      </c>
      <c r="U13" s="15">
        <v>2.4390243902439001E-2</v>
      </c>
      <c r="V13" s="15">
        <v>0</v>
      </c>
      <c r="W13" s="15">
        <v>0</v>
      </c>
      <c r="X13" s="15">
        <v>0</v>
      </c>
      <c r="Y13" s="15">
        <v>0</v>
      </c>
      <c r="Z13" s="15">
        <v>0</v>
      </c>
      <c r="AA13" s="15"/>
      <c r="AB13" s="15">
        <v>6.8027210884353704E-3</v>
      </c>
      <c r="AC13" s="15">
        <v>0</v>
      </c>
      <c r="AD13" s="15">
        <v>1.7857142857142901E-2</v>
      </c>
      <c r="AE13" s="15">
        <v>0</v>
      </c>
      <c r="AF13" s="15"/>
      <c r="AG13" s="15">
        <v>1.2295081967213101E-2</v>
      </c>
      <c r="AH13" s="15">
        <v>0</v>
      </c>
      <c r="AI13" s="15">
        <v>0</v>
      </c>
      <c r="AJ13" s="15">
        <v>0</v>
      </c>
      <c r="AK13" s="15"/>
      <c r="AL13" s="15">
        <v>0</v>
      </c>
      <c r="AM13" s="15">
        <v>6.5359477124183E-3</v>
      </c>
      <c r="AN13" s="15">
        <v>4.5454545454545497E-2</v>
      </c>
      <c r="AO13" s="15"/>
      <c r="AP13" s="15">
        <v>5.4347826086956503E-3</v>
      </c>
      <c r="AQ13" s="15">
        <v>0</v>
      </c>
      <c r="AR13" s="15">
        <v>0</v>
      </c>
      <c r="AS13" s="15">
        <v>0</v>
      </c>
      <c r="AT13" s="15">
        <v>2.2222222222222199E-2</v>
      </c>
      <c r="AU13" s="15"/>
      <c r="AV13" s="15">
        <v>0</v>
      </c>
      <c r="AW13" s="15">
        <v>0</v>
      </c>
      <c r="AX13" s="15">
        <v>0</v>
      </c>
      <c r="AY13" s="15" t="s">
        <v>132</v>
      </c>
      <c r="AZ13" s="15">
        <v>0</v>
      </c>
      <c r="BA13" s="15">
        <v>0</v>
      </c>
      <c r="BB13" s="15">
        <v>0</v>
      </c>
      <c r="BC13" s="15"/>
      <c r="BD13" s="15">
        <v>3.8461538461538498E-3</v>
      </c>
      <c r="BE13" s="15">
        <v>1.9230769230769201E-2</v>
      </c>
      <c r="BF13" s="15">
        <v>0</v>
      </c>
      <c r="BG13" s="15">
        <v>2.7027027027027001E-2</v>
      </c>
      <c r="BH13" s="15">
        <v>0</v>
      </c>
      <c r="BI13" s="15">
        <v>0</v>
      </c>
      <c r="BJ13" s="15"/>
      <c r="BK13" s="15">
        <v>0</v>
      </c>
      <c r="BL13" s="15">
        <v>2.4193548387096801E-2</v>
      </c>
      <c r="BM13" s="15">
        <v>0</v>
      </c>
      <c r="BN13" s="15">
        <v>0</v>
      </c>
      <c r="BO13" s="15">
        <v>0</v>
      </c>
      <c r="BP13" s="15">
        <v>0</v>
      </c>
      <c r="BQ13" s="15"/>
      <c r="BR13" s="15">
        <v>3.6900369003690001E-3</v>
      </c>
      <c r="BS13" s="15">
        <v>1.5267175572519101E-2</v>
      </c>
      <c r="BT13" s="15"/>
      <c r="BU13" s="15">
        <v>0</v>
      </c>
      <c r="BV13" s="15">
        <v>1.1494252873563199E-2</v>
      </c>
      <c r="BW13" s="15"/>
      <c r="BX13" s="15">
        <v>9.1743119266055103E-3</v>
      </c>
      <c r="BY13" s="15">
        <v>5.5555555555555601E-3</v>
      </c>
    </row>
    <row r="14" spans="2:77" x14ac:dyDescent="0.35">
      <c r="B14" s="16" t="s">
        <v>226</v>
      </c>
      <c r="C14" s="18">
        <v>0.38805970149253699</v>
      </c>
      <c r="D14" s="18">
        <v>0.45714285714285702</v>
      </c>
      <c r="E14" s="18">
        <v>0.33480176211453699</v>
      </c>
      <c r="F14" s="18"/>
      <c r="G14" s="18">
        <v>0.28571428571428598</v>
      </c>
      <c r="H14" s="18">
        <v>0.40963855421686701</v>
      </c>
      <c r="I14" s="18"/>
      <c r="J14" s="18">
        <v>0.413223140495868</v>
      </c>
      <c r="K14" s="18">
        <v>0.48648648648648701</v>
      </c>
      <c r="L14" s="18">
        <v>0.40384615384615402</v>
      </c>
      <c r="M14" s="18">
        <v>0.25663716814159299</v>
      </c>
      <c r="N14" s="18"/>
      <c r="O14" s="18">
        <v>0.43243243243243201</v>
      </c>
      <c r="P14" s="18">
        <v>0.476190476190476</v>
      </c>
      <c r="Q14" s="18">
        <v>0.28571428571428598</v>
      </c>
      <c r="R14" s="18">
        <v>0.266666666666667</v>
      </c>
      <c r="S14" s="18">
        <v>0.52631578947368396</v>
      </c>
      <c r="T14" s="18">
        <v>0.39393939393939398</v>
      </c>
      <c r="U14" s="18">
        <v>0.34146341463414598</v>
      </c>
      <c r="V14" s="18">
        <v>0.33333333333333298</v>
      </c>
      <c r="W14" s="18">
        <v>0.44680851063829802</v>
      </c>
      <c r="X14" s="18">
        <v>0.34883720930232598</v>
      </c>
      <c r="Y14" s="18">
        <v>0.35294117647058798</v>
      </c>
      <c r="Z14" s="18">
        <v>0.6</v>
      </c>
      <c r="AA14" s="18"/>
      <c r="AB14" s="18">
        <v>0.34013605442176897</v>
      </c>
      <c r="AC14" s="18">
        <v>0.43442622950819698</v>
      </c>
      <c r="AD14" s="18">
        <v>0.375</v>
      </c>
      <c r="AE14" s="18">
        <v>0.45833333333333298</v>
      </c>
      <c r="AF14" s="18"/>
      <c r="AG14" s="18">
        <v>0.38524590163934402</v>
      </c>
      <c r="AH14" s="18">
        <v>0.39215686274509798</v>
      </c>
      <c r="AI14" s="18">
        <v>0.41463414634146301</v>
      </c>
      <c r="AJ14" s="18">
        <v>0.5</v>
      </c>
      <c r="AK14" s="18"/>
      <c r="AL14" s="18">
        <v>0.39</v>
      </c>
      <c r="AM14" s="18">
        <v>0.40522875816993498</v>
      </c>
      <c r="AN14" s="18">
        <v>0.34090909090909099</v>
      </c>
      <c r="AO14" s="18"/>
      <c r="AP14" s="18">
        <v>0.36413043478260898</v>
      </c>
      <c r="AQ14" s="18">
        <v>0.38636363636363602</v>
      </c>
      <c r="AR14" s="18">
        <v>0.51724137931034497</v>
      </c>
      <c r="AS14" s="18">
        <v>0.5</v>
      </c>
      <c r="AT14" s="18">
        <v>0.37777777777777799</v>
      </c>
      <c r="AU14" s="18"/>
      <c r="AV14" s="18">
        <v>0.4</v>
      </c>
      <c r="AW14" s="18">
        <v>0.25</v>
      </c>
      <c r="AX14" s="18">
        <v>0.25</v>
      </c>
      <c r="AY14" s="18" t="s">
        <v>132</v>
      </c>
      <c r="AZ14" s="18">
        <v>0.43589743589743601</v>
      </c>
      <c r="BA14" s="18">
        <v>0.25490196078431399</v>
      </c>
      <c r="BB14" s="18">
        <v>0.266666666666667</v>
      </c>
      <c r="BC14" s="18"/>
      <c r="BD14" s="18">
        <v>0.42307692307692302</v>
      </c>
      <c r="BE14" s="18">
        <v>0.38461538461538503</v>
      </c>
      <c r="BF14" s="18">
        <v>0.19230769230769201</v>
      </c>
      <c r="BG14" s="18">
        <v>0.18918918918918901</v>
      </c>
      <c r="BH14" s="18">
        <v>0.42857142857142899</v>
      </c>
      <c r="BI14" s="18">
        <v>1</v>
      </c>
      <c r="BJ14" s="18"/>
      <c r="BK14" s="18">
        <v>0.37254901960784298</v>
      </c>
      <c r="BL14" s="18">
        <v>0.40322580645161299</v>
      </c>
      <c r="BM14" s="18">
        <v>0.36585365853658502</v>
      </c>
      <c r="BN14" s="18">
        <v>0.452631578947368</v>
      </c>
      <c r="BO14" s="18">
        <v>0.25862068965517199</v>
      </c>
      <c r="BP14" s="18">
        <v>0.40625</v>
      </c>
      <c r="BQ14" s="18"/>
      <c r="BR14" s="18">
        <v>0.35055350553505499</v>
      </c>
      <c r="BS14" s="18">
        <v>0.465648854961832</v>
      </c>
      <c r="BT14" s="18"/>
      <c r="BU14" s="18">
        <v>0.31205673758865199</v>
      </c>
      <c r="BV14" s="18">
        <v>0.42911877394636</v>
      </c>
      <c r="BW14" s="18"/>
      <c r="BX14" s="18">
        <v>0.35321100917431197</v>
      </c>
      <c r="BY14" s="18">
        <v>0.42777777777777798</v>
      </c>
    </row>
    <row r="15" spans="2:77" x14ac:dyDescent="0.35">
      <c r="B15" s="16" t="s">
        <v>227</v>
      </c>
      <c r="C15" s="18">
        <v>0.39800995024875602</v>
      </c>
      <c r="D15" s="18">
        <v>0.32</v>
      </c>
      <c r="E15" s="18">
        <v>0.45814977973568299</v>
      </c>
      <c r="F15" s="18"/>
      <c r="G15" s="18">
        <v>0.47142857142857097</v>
      </c>
      <c r="H15" s="18">
        <v>0.38253012048192803</v>
      </c>
      <c r="I15" s="18"/>
      <c r="J15" s="18">
        <v>0.40495867768595001</v>
      </c>
      <c r="K15" s="18">
        <v>0.24324324324324301</v>
      </c>
      <c r="L15" s="18">
        <v>0.36538461538461497</v>
      </c>
      <c r="M15" s="18">
        <v>0.55752212389380496</v>
      </c>
      <c r="N15" s="18"/>
      <c r="O15" s="18">
        <v>0.27027027027027001</v>
      </c>
      <c r="P15" s="18">
        <v>0.317460317460317</v>
      </c>
      <c r="Q15" s="18">
        <v>0.39285714285714302</v>
      </c>
      <c r="R15" s="18">
        <v>0.46666666666666701</v>
      </c>
      <c r="S15" s="18">
        <v>0.31578947368421101</v>
      </c>
      <c r="T15" s="18">
        <v>0.45454545454545497</v>
      </c>
      <c r="U15" s="18">
        <v>0.41463414634146301</v>
      </c>
      <c r="V15" s="18">
        <v>0.58333333333333304</v>
      </c>
      <c r="W15" s="18">
        <v>0.36170212765957399</v>
      </c>
      <c r="X15" s="18">
        <v>0.48837209302325602</v>
      </c>
      <c r="Y15" s="18">
        <v>0.41176470588235298</v>
      </c>
      <c r="Z15" s="18">
        <v>0.2</v>
      </c>
      <c r="AA15" s="18"/>
      <c r="AB15" s="18">
        <v>0.46258503401360501</v>
      </c>
      <c r="AC15" s="18">
        <v>0.31147540983606598</v>
      </c>
      <c r="AD15" s="18">
        <v>0.44642857142857101</v>
      </c>
      <c r="AE15" s="18">
        <v>0.35416666666666702</v>
      </c>
      <c r="AF15" s="18"/>
      <c r="AG15" s="18">
        <v>0.409836065573771</v>
      </c>
      <c r="AH15" s="18">
        <v>0.35294117647058798</v>
      </c>
      <c r="AI15" s="18">
        <v>0.41463414634146301</v>
      </c>
      <c r="AJ15" s="18">
        <v>0.5</v>
      </c>
      <c r="AK15" s="18"/>
      <c r="AL15" s="18">
        <v>0.38500000000000001</v>
      </c>
      <c r="AM15" s="18">
        <v>0.41176470588235298</v>
      </c>
      <c r="AN15" s="18">
        <v>0.38636363636363602</v>
      </c>
      <c r="AO15" s="18"/>
      <c r="AP15" s="18">
        <v>0.40217391304347799</v>
      </c>
      <c r="AQ15" s="18">
        <v>0.45454545454545497</v>
      </c>
      <c r="AR15" s="18">
        <v>0.34482758620689702</v>
      </c>
      <c r="AS15" s="18">
        <v>0.33333333333333298</v>
      </c>
      <c r="AT15" s="18">
        <v>0.35555555555555601</v>
      </c>
      <c r="AU15" s="18"/>
      <c r="AV15" s="18">
        <v>0.2</v>
      </c>
      <c r="AW15" s="18">
        <v>0.625</v>
      </c>
      <c r="AX15" s="18">
        <v>0.625</v>
      </c>
      <c r="AY15" s="18" t="s">
        <v>132</v>
      </c>
      <c r="AZ15" s="18">
        <v>0.38461538461538503</v>
      </c>
      <c r="BA15" s="18">
        <v>0.60784313725490202</v>
      </c>
      <c r="BB15" s="18">
        <v>0.46666666666666701</v>
      </c>
      <c r="BC15" s="18"/>
      <c r="BD15" s="18">
        <v>0.35769230769230798</v>
      </c>
      <c r="BE15" s="18">
        <v>0.44230769230769201</v>
      </c>
      <c r="BF15" s="18">
        <v>0.57692307692307698</v>
      </c>
      <c r="BG15" s="18">
        <v>0.54054054054054101</v>
      </c>
      <c r="BH15" s="18">
        <v>0.42857142857142899</v>
      </c>
      <c r="BI15" s="18">
        <v>0</v>
      </c>
      <c r="BJ15" s="18"/>
      <c r="BK15" s="18">
        <v>0.47058823529411797</v>
      </c>
      <c r="BL15" s="18">
        <v>0.33064516129032301</v>
      </c>
      <c r="BM15" s="18">
        <v>0.51219512195121997</v>
      </c>
      <c r="BN15" s="18">
        <v>0.4</v>
      </c>
      <c r="BO15" s="18">
        <v>0.44827586206896602</v>
      </c>
      <c r="BP15" s="18">
        <v>0.3125</v>
      </c>
      <c r="BQ15" s="18"/>
      <c r="BR15" s="18">
        <v>0.43542435424354198</v>
      </c>
      <c r="BS15" s="18">
        <v>0.32061068702290102</v>
      </c>
      <c r="BT15" s="18"/>
      <c r="BU15" s="18">
        <v>0.46808510638297901</v>
      </c>
      <c r="BV15" s="18">
        <v>0.360153256704981</v>
      </c>
      <c r="BW15" s="18"/>
      <c r="BX15" s="18">
        <v>0.42660550458715601</v>
      </c>
      <c r="BY15" s="18">
        <v>0.36666666666666697</v>
      </c>
    </row>
    <row r="16" spans="2:77" x14ac:dyDescent="0.35">
      <c r="B16" s="16" t="s">
        <v>108</v>
      </c>
      <c r="C16" s="19">
        <v>-9.9502487562188602E-3</v>
      </c>
      <c r="D16" s="19">
        <v>0.13714285714285701</v>
      </c>
      <c r="E16" s="19">
        <v>-0.123348017621145</v>
      </c>
      <c r="F16" s="19"/>
      <c r="G16" s="19">
        <v>-0.185714285714286</v>
      </c>
      <c r="H16" s="19">
        <v>2.7108433734939801E-2</v>
      </c>
      <c r="I16" s="19"/>
      <c r="J16" s="19">
        <v>8.2644628099173296E-3</v>
      </c>
      <c r="K16" s="19">
        <v>0.24324324324324301</v>
      </c>
      <c r="L16" s="19">
        <v>3.8461538461538401E-2</v>
      </c>
      <c r="M16" s="19">
        <v>-0.30088495575221202</v>
      </c>
      <c r="N16" s="19"/>
      <c r="O16" s="19">
        <v>0.162162162162162</v>
      </c>
      <c r="P16" s="19">
        <v>0.158730158730159</v>
      </c>
      <c r="Q16" s="19">
        <v>-0.107142857142857</v>
      </c>
      <c r="R16" s="19">
        <v>-0.2</v>
      </c>
      <c r="S16" s="19">
        <v>0.21052631578947401</v>
      </c>
      <c r="T16" s="19">
        <v>-6.0606060606060601E-2</v>
      </c>
      <c r="U16" s="19">
        <v>-7.3170731707316999E-2</v>
      </c>
      <c r="V16" s="19">
        <v>-0.25</v>
      </c>
      <c r="W16" s="19">
        <v>8.5106382978723402E-2</v>
      </c>
      <c r="X16" s="19">
        <v>-0.13953488372093001</v>
      </c>
      <c r="Y16" s="19">
        <v>-5.8823529411764698E-2</v>
      </c>
      <c r="Z16" s="19">
        <v>0.4</v>
      </c>
      <c r="AA16" s="19"/>
      <c r="AB16" s="19">
        <v>-0.122448979591837</v>
      </c>
      <c r="AC16" s="19">
        <v>0.12295081967213101</v>
      </c>
      <c r="AD16" s="19">
        <v>-7.1428571428571494E-2</v>
      </c>
      <c r="AE16" s="19">
        <v>0.104166666666667</v>
      </c>
      <c r="AF16" s="19"/>
      <c r="AG16" s="19">
        <v>-2.4590163934426298E-2</v>
      </c>
      <c r="AH16" s="19">
        <v>3.9215686274509803E-2</v>
      </c>
      <c r="AI16" s="19">
        <v>0</v>
      </c>
      <c r="AJ16" s="19">
        <v>0</v>
      </c>
      <c r="AK16" s="19"/>
      <c r="AL16" s="19">
        <v>5.0000000000000001E-3</v>
      </c>
      <c r="AM16" s="19">
        <v>-6.53594771241828E-3</v>
      </c>
      <c r="AN16" s="19">
        <v>-4.54545454545454E-2</v>
      </c>
      <c r="AO16" s="19"/>
      <c r="AP16" s="19">
        <v>-3.8043478260869602E-2</v>
      </c>
      <c r="AQ16" s="19">
        <v>-6.8181818181818205E-2</v>
      </c>
      <c r="AR16" s="19">
        <v>0.17241379310344801</v>
      </c>
      <c r="AS16" s="19">
        <v>0.16666666666666699</v>
      </c>
      <c r="AT16" s="19">
        <v>2.2222222222222199E-2</v>
      </c>
      <c r="AU16" s="19"/>
      <c r="AV16" s="19">
        <v>0.2</v>
      </c>
      <c r="AW16" s="19">
        <v>-0.375</v>
      </c>
      <c r="AX16" s="19">
        <v>-0.375</v>
      </c>
      <c r="AY16" s="19" t="s">
        <v>132</v>
      </c>
      <c r="AZ16" s="19">
        <v>5.1282051282051301E-2</v>
      </c>
      <c r="BA16" s="19">
        <v>-0.35294117647058798</v>
      </c>
      <c r="BB16" s="19">
        <v>-0.2</v>
      </c>
      <c r="BC16" s="19"/>
      <c r="BD16" s="19">
        <v>6.5384615384615402E-2</v>
      </c>
      <c r="BE16" s="19">
        <v>-5.7692307692307702E-2</v>
      </c>
      <c r="BF16" s="19">
        <v>-0.38461538461538503</v>
      </c>
      <c r="BG16" s="19">
        <v>-0.35135135135135098</v>
      </c>
      <c r="BH16" s="19">
        <v>0</v>
      </c>
      <c r="BI16" s="19">
        <v>1</v>
      </c>
      <c r="BJ16" s="19"/>
      <c r="BK16" s="19">
        <v>-9.8039215686274495E-2</v>
      </c>
      <c r="BL16" s="19">
        <v>7.25806451612903E-2</v>
      </c>
      <c r="BM16" s="19">
        <v>-0.146341463414634</v>
      </c>
      <c r="BN16" s="19">
        <v>5.2631578947368397E-2</v>
      </c>
      <c r="BO16" s="19">
        <v>-0.18965517241379301</v>
      </c>
      <c r="BP16" s="19">
        <v>9.375E-2</v>
      </c>
      <c r="BQ16" s="19"/>
      <c r="BR16" s="19">
        <v>-8.4870848708487004E-2</v>
      </c>
      <c r="BS16" s="19">
        <v>0.14503816793893101</v>
      </c>
      <c r="BT16" s="19"/>
      <c r="BU16" s="19">
        <v>-0.15602836879432599</v>
      </c>
      <c r="BV16" s="19">
        <v>6.8965517241379296E-2</v>
      </c>
      <c r="BW16" s="19"/>
      <c r="BX16" s="19">
        <v>-7.3394495412843999E-2</v>
      </c>
      <c r="BY16" s="19">
        <v>6.1111111111111102E-2</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Y21"/>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221</v>
      </c>
      <c r="C8" s="15">
        <v>0.124378109452736</v>
      </c>
      <c r="D8" s="15">
        <v>0.14285714285714299</v>
      </c>
      <c r="E8" s="15">
        <v>0.110132158590308</v>
      </c>
      <c r="F8" s="15"/>
      <c r="G8" s="15">
        <v>0.128571428571429</v>
      </c>
      <c r="H8" s="15">
        <v>0.123493975903614</v>
      </c>
      <c r="I8" s="15"/>
      <c r="J8" s="15">
        <v>0.13223140495867799</v>
      </c>
      <c r="K8" s="15">
        <v>0.117117117117117</v>
      </c>
      <c r="L8" s="15">
        <v>9.6153846153846201E-2</v>
      </c>
      <c r="M8" s="15">
        <v>0.14159292035398199</v>
      </c>
      <c r="N8" s="15"/>
      <c r="O8" s="15">
        <v>0.24324324324324301</v>
      </c>
      <c r="P8" s="15">
        <v>0.11111111111111099</v>
      </c>
      <c r="Q8" s="15">
        <v>0</v>
      </c>
      <c r="R8" s="15">
        <v>6.6666666666666693E-2</v>
      </c>
      <c r="S8" s="15">
        <v>0.36842105263157898</v>
      </c>
      <c r="T8" s="15">
        <v>0.12121212121212099</v>
      </c>
      <c r="U8" s="15">
        <v>4.8780487804878099E-2</v>
      </c>
      <c r="V8" s="15">
        <v>8.3333333333333301E-2</v>
      </c>
      <c r="W8" s="15">
        <v>8.5106382978723402E-2</v>
      </c>
      <c r="X8" s="15">
        <v>0.116279069767442</v>
      </c>
      <c r="Y8" s="15">
        <v>0.35294117647058798</v>
      </c>
      <c r="Z8" s="15">
        <v>0.2</v>
      </c>
      <c r="AA8" s="15"/>
      <c r="AB8" s="15">
        <v>0.129251700680272</v>
      </c>
      <c r="AC8" s="15">
        <v>0.14754098360655701</v>
      </c>
      <c r="AD8" s="15">
        <v>8.9285714285714302E-2</v>
      </c>
      <c r="AE8" s="15">
        <v>0.125</v>
      </c>
      <c r="AF8" s="15"/>
      <c r="AG8" s="15">
        <v>0.11885245901639301</v>
      </c>
      <c r="AH8" s="15">
        <v>0.10784313725490199</v>
      </c>
      <c r="AI8" s="15">
        <v>0.19512195121951201</v>
      </c>
      <c r="AJ8" s="15">
        <v>1</v>
      </c>
      <c r="AK8" s="15"/>
      <c r="AL8" s="15">
        <v>0.16500000000000001</v>
      </c>
      <c r="AM8" s="15">
        <v>8.4967320261437898E-2</v>
      </c>
      <c r="AN8" s="15">
        <v>9.0909090909090898E-2</v>
      </c>
      <c r="AO8" s="15"/>
      <c r="AP8" s="15">
        <v>0.13043478260869601</v>
      </c>
      <c r="AQ8" s="15">
        <v>0.125</v>
      </c>
      <c r="AR8" s="15">
        <v>6.8965517241379296E-2</v>
      </c>
      <c r="AS8" s="15">
        <v>0.33333333333333298</v>
      </c>
      <c r="AT8" s="15">
        <v>0.133333333333333</v>
      </c>
      <c r="AU8" s="15"/>
      <c r="AV8" s="15">
        <v>0.2</v>
      </c>
      <c r="AW8" s="15">
        <v>0.25</v>
      </c>
      <c r="AX8" s="15">
        <v>0.25</v>
      </c>
      <c r="AY8" s="15" t="s">
        <v>132</v>
      </c>
      <c r="AZ8" s="15">
        <v>0.102564102564103</v>
      </c>
      <c r="BA8" s="15">
        <v>0.17647058823529399</v>
      </c>
      <c r="BB8" s="15">
        <v>0.133333333333333</v>
      </c>
      <c r="BC8" s="15"/>
      <c r="BD8" s="15">
        <v>0.107692307692308</v>
      </c>
      <c r="BE8" s="15">
        <v>0.15384615384615399</v>
      </c>
      <c r="BF8" s="15">
        <v>0.15384615384615399</v>
      </c>
      <c r="BG8" s="15">
        <v>0.135135135135135</v>
      </c>
      <c r="BH8" s="15">
        <v>0.19047619047618999</v>
      </c>
      <c r="BI8" s="15">
        <v>0.25</v>
      </c>
      <c r="BJ8" s="15"/>
      <c r="BK8" s="15">
        <v>0.17647058823529399</v>
      </c>
      <c r="BL8" s="15">
        <v>0.13709677419354799</v>
      </c>
      <c r="BM8" s="15">
        <v>7.3170731707317097E-2</v>
      </c>
      <c r="BN8" s="15">
        <v>0.12631578947368399</v>
      </c>
      <c r="BO8" s="15">
        <v>0.12068965517241401</v>
      </c>
      <c r="BP8" s="15">
        <v>6.25E-2</v>
      </c>
      <c r="BQ8" s="15"/>
      <c r="BR8" s="15">
        <v>0.13653136531365301</v>
      </c>
      <c r="BS8" s="15">
        <v>9.9236641221374003E-2</v>
      </c>
      <c r="BT8" s="15"/>
      <c r="BU8" s="15">
        <v>0.15602836879432599</v>
      </c>
      <c r="BV8" s="15">
        <v>0.10727969348659</v>
      </c>
      <c r="BW8" s="15"/>
      <c r="BX8" s="15">
        <v>0.12844036697247699</v>
      </c>
      <c r="BY8" s="15">
        <v>0.11111111111111099</v>
      </c>
    </row>
    <row r="9" spans="2:77" x14ac:dyDescent="0.35">
      <c r="B9" s="16" t="s">
        <v>222</v>
      </c>
      <c r="C9" s="15">
        <v>0.13681592039800999</v>
      </c>
      <c r="D9" s="15">
        <v>0.16</v>
      </c>
      <c r="E9" s="15">
        <v>0.11894273127753301</v>
      </c>
      <c r="F9" s="15"/>
      <c r="G9" s="15">
        <v>0.185714285714286</v>
      </c>
      <c r="H9" s="15">
        <v>0.126506024096386</v>
      </c>
      <c r="I9" s="15"/>
      <c r="J9" s="15">
        <v>0.13223140495867799</v>
      </c>
      <c r="K9" s="15">
        <v>0.117117117117117</v>
      </c>
      <c r="L9" s="15">
        <v>0.15384615384615399</v>
      </c>
      <c r="M9" s="15">
        <v>0.15044247787610601</v>
      </c>
      <c r="N9" s="15"/>
      <c r="O9" s="15">
        <v>0.135135135135135</v>
      </c>
      <c r="P9" s="15">
        <v>0.14285714285714299</v>
      </c>
      <c r="Q9" s="15">
        <v>0.14285714285714299</v>
      </c>
      <c r="R9" s="15">
        <v>0.155555555555556</v>
      </c>
      <c r="S9" s="15">
        <v>0.21052631578947401</v>
      </c>
      <c r="T9" s="15">
        <v>0.27272727272727298</v>
      </c>
      <c r="U9" s="15">
        <v>7.3170731707317097E-2</v>
      </c>
      <c r="V9" s="15">
        <v>4.1666666666666699E-2</v>
      </c>
      <c r="W9" s="15">
        <v>6.3829787234042507E-2</v>
      </c>
      <c r="X9" s="15">
        <v>0.13953488372093001</v>
      </c>
      <c r="Y9" s="15">
        <v>0.17647058823529399</v>
      </c>
      <c r="Z9" s="15">
        <v>0.2</v>
      </c>
      <c r="AA9" s="15"/>
      <c r="AB9" s="15">
        <v>0.156462585034014</v>
      </c>
      <c r="AC9" s="15">
        <v>0.13934426229508201</v>
      </c>
      <c r="AD9" s="15">
        <v>0.14285714285714299</v>
      </c>
      <c r="AE9" s="15">
        <v>0.125</v>
      </c>
      <c r="AF9" s="15"/>
      <c r="AG9" s="15">
        <v>0.114754098360656</v>
      </c>
      <c r="AH9" s="15">
        <v>0.14705882352941199</v>
      </c>
      <c r="AI9" s="15">
        <v>0.219512195121951</v>
      </c>
      <c r="AJ9" s="15">
        <v>0</v>
      </c>
      <c r="AK9" s="15"/>
      <c r="AL9" s="15">
        <v>0.13500000000000001</v>
      </c>
      <c r="AM9" s="15">
        <v>0.11764705882352899</v>
      </c>
      <c r="AN9" s="15">
        <v>0.204545454545455</v>
      </c>
      <c r="AO9" s="15"/>
      <c r="AP9" s="15">
        <v>0.103260869565217</v>
      </c>
      <c r="AQ9" s="15">
        <v>7.9545454545454503E-2</v>
      </c>
      <c r="AR9" s="15">
        <v>0.20689655172413801</v>
      </c>
      <c r="AS9" s="15">
        <v>0.16666666666666699</v>
      </c>
      <c r="AT9" s="15">
        <v>0.22222222222222199</v>
      </c>
      <c r="AU9" s="15"/>
      <c r="AV9" s="15">
        <v>0.2</v>
      </c>
      <c r="AW9" s="15">
        <v>0.25</v>
      </c>
      <c r="AX9" s="15">
        <v>0.25</v>
      </c>
      <c r="AY9" s="15" t="s">
        <v>132</v>
      </c>
      <c r="AZ9" s="15">
        <v>0.20512820512820501</v>
      </c>
      <c r="BA9" s="15">
        <v>0.19607843137254899</v>
      </c>
      <c r="BB9" s="15">
        <v>0.133333333333333</v>
      </c>
      <c r="BC9" s="15"/>
      <c r="BD9" s="15">
        <v>0.142307692307692</v>
      </c>
      <c r="BE9" s="15">
        <v>0.134615384615385</v>
      </c>
      <c r="BF9" s="15">
        <v>0.115384615384615</v>
      </c>
      <c r="BG9" s="15">
        <v>8.1081081081081099E-2</v>
      </c>
      <c r="BH9" s="15">
        <v>0.19047619047618999</v>
      </c>
      <c r="BI9" s="15">
        <v>0.25</v>
      </c>
      <c r="BJ9" s="15"/>
      <c r="BK9" s="15">
        <v>0.13725490196078399</v>
      </c>
      <c r="BL9" s="15">
        <v>0.16935483870967699</v>
      </c>
      <c r="BM9" s="15">
        <v>0.12195121951219499</v>
      </c>
      <c r="BN9" s="15">
        <v>0.105263157894737</v>
      </c>
      <c r="BO9" s="15">
        <v>0.13793103448275901</v>
      </c>
      <c r="BP9" s="15">
        <v>9.375E-2</v>
      </c>
      <c r="BQ9" s="15"/>
      <c r="BR9" s="15">
        <v>0.12546125461254601</v>
      </c>
      <c r="BS9" s="15">
        <v>0.16030534351145001</v>
      </c>
      <c r="BT9" s="15"/>
      <c r="BU9" s="15">
        <v>0.120567375886525</v>
      </c>
      <c r="BV9" s="15">
        <v>0.145593869731801</v>
      </c>
      <c r="BW9" s="15"/>
      <c r="BX9" s="15">
        <v>0.142201834862385</v>
      </c>
      <c r="BY9" s="15">
        <v>0.133333333333333</v>
      </c>
    </row>
    <row r="10" spans="2:77" x14ac:dyDescent="0.35">
      <c r="B10" s="16" t="s">
        <v>223</v>
      </c>
      <c r="C10" s="15">
        <v>0.24626865671641801</v>
      </c>
      <c r="D10" s="15">
        <v>0.24</v>
      </c>
      <c r="E10" s="15">
        <v>0.25110132158590298</v>
      </c>
      <c r="F10" s="15"/>
      <c r="G10" s="15">
        <v>0.27142857142857102</v>
      </c>
      <c r="H10" s="15">
        <v>0.240963855421687</v>
      </c>
      <c r="I10" s="15"/>
      <c r="J10" s="15">
        <v>0.23140495867768601</v>
      </c>
      <c r="K10" s="15">
        <v>0.29729729729729698</v>
      </c>
      <c r="L10" s="15">
        <v>0.19230769230769201</v>
      </c>
      <c r="M10" s="15">
        <v>0.238938053097345</v>
      </c>
      <c r="N10" s="15"/>
      <c r="O10" s="15">
        <v>0.29729729729729698</v>
      </c>
      <c r="P10" s="15">
        <v>0.28571428571428598</v>
      </c>
      <c r="Q10" s="15">
        <v>0.35714285714285698</v>
      </c>
      <c r="R10" s="15">
        <v>0.24444444444444399</v>
      </c>
      <c r="S10" s="15">
        <v>0.105263157894737</v>
      </c>
      <c r="T10" s="15">
        <v>0.21212121212121199</v>
      </c>
      <c r="U10" s="15">
        <v>0.24390243902438999</v>
      </c>
      <c r="V10" s="15">
        <v>0.33333333333333298</v>
      </c>
      <c r="W10" s="15">
        <v>0.27659574468085102</v>
      </c>
      <c r="X10" s="15">
        <v>0.13953488372093001</v>
      </c>
      <c r="Y10" s="15">
        <v>0.11764705882352899</v>
      </c>
      <c r="Z10" s="15">
        <v>0.2</v>
      </c>
      <c r="AA10" s="15"/>
      <c r="AB10" s="15">
        <v>0.29251700680272102</v>
      </c>
      <c r="AC10" s="15">
        <v>0.22131147540983601</v>
      </c>
      <c r="AD10" s="15">
        <v>0.214285714285714</v>
      </c>
      <c r="AE10" s="15">
        <v>0.1875</v>
      </c>
      <c r="AF10" s="15"/>
      <c r="AG10" s="15">
        <v>0.24590163934426201</v>
      </c>
      <c r="AH10" s="15">
        <v>0.24509803921568599</v>
      </c>
      <c r="AI10" s="15">
        <v>0.219512195121951</v>
      </c>
      <c r="AJ10" s="15">
        <v>0</v>
      </c>
      <c r="AK10" s="15"/>
      <c r="AL10" s="15">
        <v>0.245</v>
      </c>
      <c r="AM10" s="15">
        <v>0.24183006535947699</v>
      </c>
      <c r="AN10" s="15">
        <v>0.27272727272727298</v>
      </c>
      <c r="AO10" s="15"/>
      <c r="AP10" s="15">
        <v>0.26086956521739102</v>
      </c>
      <c r="AQ10" s="15">
        <v>0.27272727272727298</v>
      </c>
      <c r="AR10" s="15">
        <v>0.10344827586206901</v>
      </c>
      <c r="AS10" s="15">
        <v>0</v>
      </c>
      <c r="AT10" s="15">
        <v>0.28888888888888897</v>
      </c>
      <c r="AU10" s="15"/>
      <c r="AV10" s="15">
        <v>0.6</v>
      </c>
      <c r="AW10" s="15">
        <v>0.25</v>
      </c>
      <c r="AX10" s="15">
        <v>0.25</v>
      </c>
      <c r="AY10" s="15" t="s">
        <v>132</v>
      </c>
      <c r="AZ10" s="15">
        <v>0.30769230769230799</v>
      </c>
      <c r="BA10" s="15">
        <v>0.19607843137254899</v>
      </c>
      <c r="BB10" s="15">
        <v>0.4</v>
      </c>
      <c r="BC10" s="15"/>
      <c r="BD10" s="15">
        <v>0.21923076923076901</v>
      </c>
      <c r="BE10" s="15">
        <v>0.230769230769231</v>
      </c>
      <c r="BF10" s="15">
        <v>0.230769230769231</v>
      </c>
      <c r="BG10" s="15">
        <v>0.45945945945945899</v>
      </c>
      <c r="BH10" s="15">
        <v>0.238095238095238</v>
      </c>
      <c r="BI10" s="15">
        <v>0.5</v>
      </c>
      <c r="BJ10" s="15"/>
      <c r="BK10" s="15">
        <v>0.31372549019607798</v>
      </c>
      <c r="BL10" s="15">
        <v>0.25</v>
      </c>
      <c r="BM10" s="15">
        <v>0.146341463414634</v>
      </c>
      <c r="BN10" s="15">
        <v>0.221052631578947</v>
      </c>
      <c r="BO10" s="15">
        <v>0.25862068965517199</v>
      </c>
      <c r="BP10" s="15">
        <v>0.3125</v>
      </c>
      <c r="BQ10" s="15"/>
      <c r="BR10" s="15">
        <v>0.24723247232472301</v>
      </c>
      <c r="BS10" s="15">
        <v>0.244274809160305</v>
      </c>
      <c r="BT10" s="15"/>
      <c r="BU10" s="15">
        <v>0.25531914893617003</v>
      </c>
      <c r="BV10" s="15">
        <v>0.24137931034482801</v>
      </c>
      <c r="BW10" s="15"/>
      <c r="BX10" s="15">
        <v>0.23394495412843999</v>
      </c>
      <c r="BY10" s="15">
        <v>0.25555555555555598</v>
      </c>
    </row>
    <row r="11" spans="2:77" x14ac:dyDescent="0.35">
      <c r="B11" s="16" t="s">
        <v>224</v>
      </c>
      <c r="C11" s="15">
        <v>0.15671641791044799</v>
      </c>
      <c r="D11" s="15">
        <v>0.154285714285714</v>
      </c>
      <c r="E11" s="15">
        <v>0.15859030837004401</v>
      </c>
      <c r="F11" s="15"/>
      <c r="G11" s="15">
        <v>0.114285714285714</v>
      </c>
      <c r="H11" s="15">
        <v>0.16566265060241001</v>
      </c>
      <c r="I11" s="15"/>
      <c r="J11" s="15">
        <v>0.14049586776859499</v>
      </c>
      <c r="K11" s="15">
        <v>0.153153153153153</v>
      </c>
      <c r="L11" s="15">
        <v>0.21153846153846201</v>
      </c>
      <c r="M11" s="15">
        <v>0.15929203539823</v>
      </c>
      <c r="N11" s="15"/>
      <c r="O11" s="15">
        <v>8.1081081081081099E-2</v>
      </c>
      <c r="P11" s="15">
        <v>0.19047619047618999</v>
      </c>
      <c r="Q11" s="15">
        <v>0.214285714285714</v>
      </c>
      <c r="R11" s="15">
        <v>0.17777777777777801</v>
      </c>
      <c r="S11" s="15">
        <v>0</v>
      </c>
      <c r="T11" s="15">
        <v>0.18181818181818199</v>
      </c>
      <c r="U11" s="15">
        <v>0.219512195121951</v>
      </c>
      <c r="V11" s="15">
        <v>0.20833333333333301</v>
      </c>
      <c r="W11" s="15">
        <v>0.14893617021276601</v>
      </c>
      <c r="X11" s="15">
        <v>0.13953488372093001</v>
      </c>
      <c r="Y11" s="15">
        <v>5.8823529411764698E-2</v>
      </c>
      <c r="Z11" s="15">
        <v>0</v>
      </c>
      <c r="AA11" s="15"/>
      <c r="AB11" s="15">
        <v>0.16326530612244899</v>
      </c>
      <c r="AC11" s="15">
        <v>0.114754098360656</v>
      </c>
      <c r="AD11" s="15">
        <v>0.125</v>
      </c>
      <c r="AE11" s="15">
        <v>0.1875</v>
      </c>
      <c r="AF11" s="15"/>
      <c r="AG11" s="15">
        <v>0.17622950819672101</v>
      </c>
      <c r="AH11" s="15">
        <v>0.14705882352941199</v>
      </c>
      <c r="AI11" s="15">
        <v>9.7560975609756101E-2</v>
      </c>
      <c r="AJ11" s="15">
        <v>0</v>
      </c>
      <c r="AK11" s="15"/>
      <c r="AL11" s="15">
        <v>0.15</v>
      </c>
      <c r="AM11" s="15">
        <v>0.18300653594771199</v>
      </c>
      <c r="AN11" s="15">
        <v>6.8181818181818205E-2</v>
      </c>
      <c r="AO11" s="15"/>
      <c r="AP11" s="15">
        <v>0.190217391304348</v>
      </c>
      <c r="AQ11" s="15">
        <v>0.18181818181818199</v>
      </c>
      <c r="AR11" s="15">
        <v>6.8965517241379296E-2</v>
      </c>
      <c r="AS11" s="15">
        <v>0.16666666666666699</v>
      </c>
      <c r="AT11" s="15">
        <v>4.4444444444444398E-2</v>
      </c>
      <c r="AU11" s="15"/>
      <c r="AV11" s="15">
        <v>0</v>
      </c>
      <c r="AW11" s="15">
        <v>0.125</v>
      </c>
      <c r="AX11" s="15">
        <v>0.125</v>
      </c>
      <c r="AY11" s="15" t="s">
        <v>132</v>
      </c>
      <c r="AZ11" s="15">
        <v>7.69230769230769E-2</v>
      </c>
      <c r="BA11" s="15">
        <v>0.15686274509803899</v>
      </c>
      <c r="BB11" s="15">
        <v>0.266666666666667</v>
      </c>
      <c r="BC11" s="15"/>
      <c r="BD11" s="15">
        <v>0.17692307692307699</v>
      </c>
      <c r="BE11" s="15">
        <v>9.6153846153846201E-2</v>
      </c>
      <c r="BF11" s="15">
        <v>0.19230769230769201</v>
      </c>
      <c r="BG11" s="15">
        <v>8.1081081081081099E-2</v>
      </c>
      <c r="BH11" s="15">
        <v>0.19047619047618999</v>
      </c>
      <c r="BI11" s="15">
        <v>0</v>
      </c>
      <c r="BJ11" s="15"/>
      <c r="BK11" s="15">
        <v>9.8039215686274495E-2</v>
      </c>
      <c r="BL11" s="15">
        <v>0.14516129032258099</v>
      </c>
      <c r="BM11" s="15">
        <v>0.31707317073170699</v>
      </c>
      <c r="BN11" s="15">
        <v>0.13684210526315799</v>
      </c>
      <c r="BO11" s="15">
        <v>0.10344827586206901</v>
      </c>
      <c r="BP11" s="15">
        <v>0.25</v>
      </c>
      <c r="BQ11" s="15"/>
      <c r="BR11" s="15">
        <v>0.154981549815498</v>
      </c>
      <c r="BS11" s="15">
        <v>0.16030534351145001</v>
      </c>
      <c r="BT11" s="15"/>
      <c r="BU11" s="15">
        <v>0.12765957446808501</v>
      </c>
      <c r="BV11" s="15">
        <v>0.17241379310344801</v>
      </c>
      <c r="BW11" s="15"/>
      <c r="BX11" s="15">
        <v>0.155963302752294</v>
      </c>
      <c r="BY11" s="15">
        <v>0.16111111111111101</v>
      </c>
    </row>
    <row r="12" spans="2:77" x14ac:dyDescent="0.35">
      <c r="B12" s="16" t="s">
        <v>225</v>
      </c>
      <c r="C12" s="15">
        <v>0.31094527363184099</v>
      </c>
      <c r="D12" s="15">
        <v>0.26285714285714301</v>
      </c>
      <c r="E12" s="15">
        <v>0.34801762114537399</v>
      </c>
      <c r="F12" s="15"/>
      <c r="G12" s="15">
        <v>0.28571428571428598</v>
      </c>
      <c r="H12" s="15">
        <v>0.31626506024096401</v>
      </c>
      <c r="I12" s="15"/>
      <c r="J12" s="15">
        <v>0.338842975206612</v>
      </c>
      <c r="K12" s="15">
        <v>0.27027027027027001</v>
      </c>
      <c r="L12" s="15">
        <v>0.32692307692307698</v>
      </c>
      <c r="M12" s="15">
        <v>0.30088495575221202</v>
      </c>
      <c r="N12" s="15"/>
      <c r="O12" s="15">
        <v>0.24324324324324301</v>
      </c>
      <c r="P12" s="15">
        <v>0.26984126984126999</v>
      </c>
      <c r="Q12" s="15">
        <v>0.214285714285714</v>
      </c>
      <c r="R12" s="15">
        <v>0.33333333333333298</v>
      </c>
      <c r="S12" s="15">
        <v>0.31578947368421101</v>
      </c>
      <c r="T12" s="15">
        <v>0.21212121212121199</v>
      </c>
      <c r="U12" s="15">
        <v>0.39024390243902402</v>
      </c>
      <c r="V12" s="15">
        <v>0.33333333333333298</v>
      </c>
      <c r="W12" s="15">
        <v>0.38297872340425498</v>
      </c>
      <c r="X12" s="15">
        <v>0.39534883720930197</v>
      </c>
      <c r="Y12" s="15">
        <v>0.23529411764705899</v>
      </c>
      <c r="Z12" s="15">
        <v>0.4</v>
      </c>
      <c r="AA12" s="15"/>
      <c r="AB12" s="15">
        <v>0.24489795918367299</v>
      </c>
      <c r="AC12" s="15">
        <v>0.33606557377049201</v>
      </c>
      <c r="AD12" s="15">
        <v>0.41071428571428598</v>
      </c>
      <c r="AE12" s="15">
        <v>0.375</v>
      </c>
      <c r="AF12" s="15"/>
      <c r="AG12" s="15">
        <v>0.31557377049180302</v>
      </c>
      <c r="AH12" s="15">
        <v>0.34313725490196101</v>
      </c>
      <c r="AI12" s="15">
        <v>0.219512195121951</v>
      </c>
      <c r="AJ12" s="15">
        <v>0</v>
      </c>
      <c r="AK12" s="15"/>
      <c r="AL12" s="15">
        <v>0.28999999999999998</v>
      </c>
      <c r="AM12" s="15">
        <v>0.34640522875816998</v>
      </c>
      <c r="AN12" s="15">
        <v>0.29545454545454503</v>
      </c>
      <c r="AO12" s="15"/>
      <c r="AP12" s="15">
        <v>0.29347826086956502</v>
      </c>
      <c r="AQ12" s="15">
        <v>0.32954545454545497</v>
      </c>
      <c r="AR12" s="15">
        <v>0.48275862068965503</v>
      </c>
      <c r="AS12" s="15">
        <v>0.16666666666666699</v>
      </c>
      <c r="AT12" s="15">
        <v>0.28888888888888897</v>
      </c>
      <c r="AU12" s="15"/>
      <c r="AV12" s="15">
        <v>0</v>
      </c>
      <c r="AW12" s="15">
        <v>0.125</v>
      </c>
      <c r="AX12" s="15">
        <v>0.125</v>
      </c>
      <c r="AY12" s="15" t="s">
        <v>132</v>
      </c>
      <c r="AZ12" s="15">
        <v>0.30769230769230799</v>
      </c>
      <c r="BA12" s="15">
        <v>0.25490196078431399</v>
      </c>
      <c r="BB12" s="15">
        <v>6.6666666666666693E-2</v>
      </c>
      <c r="BC12" s="15"/>
      <c r="BD12" s="15">
        <v>0.32307692307692298</v>
      </c>
      <c r="BE12" s="15">
        <v>0.36538461538461497</v>
      </c>
      <c r="BF12" s="15">
        <v>0.30769230769230799</v>
      </c>
      <c r="BG12" s="15">
        <v>0.21621621621621601</v>
      </c>
      <c r="BH12" s="15">
        <v>0.19047619047618999</v>
      </c>
      <c r="BI12" s="15">
        <v>0</v>
      </c>
      <c r="BJ12" s="15"/>
      <c r="BK12" s="15">
        <v>0.27450980392156898</v>
      </c>
      <c r="BL12" s="15">
        <v>0.25806451612903197</v>
      </c>
      <c r="BM12" s="15">
        <v>0.31707317073170699</v>
      </c>
      <c r="BN12" s="15">
        <v>0.4</v>
      </c>
      <c r="BO12" s="15">
        <v>0.34482758620689702</v>
      </c>
      <c r="BP12" s="15">
        <v>0.25</v>
      </c>
      <c r="BQ12" s="15"/>
      <c r="BR12" s="15">
        <v>0.31365313653136501</v>
      </c>
      <c r="BS12" s="15">
        <v>0.30534351145038202</v>
      </c>
      <c r="BT12" s="15"/>
      <c r="BU12" s="15">
        <v>0.33333333333333298</v>
      </c>
      <c r="BV12" s="15">
        <v>0.29885057471264398</v>
      </c>
      <c r="BW12" s="15"/>
      <c r="BX12" s="15">
        <v>0.307339449541284</v>
      </c>
      <c r="BY12" s="15">
        <v>0.32222222222222202</v>
      </c>
    </row>
    <row r="13" spans="2:77" x14ac:dyDescent="0.35">
      <c r="B13" s="16" t="s">
        <v>96</v>
      </c>
      <c r="C13" s="15">
        <v>2.48756218905473E-2</v>
      </c>
      <c r="D13" s="15">
        <v>0.04</v>
      </c>
      <c r="E13" s="15">
        <v>1.3215859030837E-2</v>
      </c>
      <c r="F13" s="15"/>
      <c r="G13" s="15">
        <v>1.4285714285714299E-2</v>
      </c>
      <c r="H13" s="15">
        <v>2.7108433734939801E-2</v>
      </c>
      <c r="I13" s="15"/>
      <c r="J13" s="15">
        <v>2.4793388429752101E-2</v>
      </c>
      <c r="K13" s="15">
        <v>4.5045045045045001E-2</v>
      </c>
      <c r="L13" s="15">
        <v>1.9230769230769201E-2</v>
      </c>
      <c r="M13" s="15">
        <v>8.8495575221238902E-3</v>
      </c>
      <c r="N13" s="15"/>
      <c r="O13" s="15">
        <v>0</v>
      </c>
      <c r="P13" s="15">
        <v>0</v>
      </c>
      <c r="Q13" s="15">
        <v>7.1428571428571397E-2</v>
      </c>
      <c r="R13" s="15">
        <v>2.2222222222222199E-2</v>
      </c>
      <c r="S13" s="15">
        <v>0</v>
      </c>
      <c r="T13" s="15">
        <v>0</v>
      </c>
      <c r="U13" s="15">
        <v>2.4390243902439001E-2</v>
      </c>
      <c r="V13" s="15">
        <v>0</v>
      </c>
      <c r="W13" s="15">
        <v>4.2553191489361701E-2</v>
      </c>
      <c r="X13" s="15">
        <v>6.9767441860465101E-2</v>
      </c>
      <c r="Y13" s="15">
        <v>5.8823529411764698E-2</v>
      </c>
      <c r="Z13" s="15">
        <v>0</v>
      </c>
      <c r="AA13" s="15"/>
      <c r="AB13" s="15">
        <v>1.3605442176870699E-2</v>
      </c>
      <c r="AC13" s="15">
        <v>4.0983606557376998E-2</v>
      </c>
      <c r="AD13" s="15">
        <v>1.7857142857142901E-2</v>
      </c>
      <c r="AE13" s="15">
        <v>0</v>
      </c>
      <c r="AF13" s="15"/>
      <c r="AG13" s="15">
        <v>2.86885245901639E-2</v>
      </c>
      <c r="AH13" s="15">
        <v>9.8039215686274508E-3</v>
      </c>
      <c r="AI13" s="15">
        <v>4.8780487804878099E-2</v>
      </c>
      <c r="AJ13" s="15">
        <v>0</v>
      </c>
      <c r="AK13" s="15"/>
      <c r="AL13" s="15">
        <v>1.4999999999999999E-2</v>
      </c>
      <c r="AM13" s="15">
        <v>2.61437908496732E-2</v>
      </c>
      <c r="AN13" s="15">
        <v>6.8181818181818205E-2</v>
      </c>
      <c r="AO13" s="15"/>
      <c r="AP13" s="15">
        <v>2.1739130434782601E-2</v>
      </c>
      <c r="AQ13" s="15">
        <v>1.13636363636364E-2</v>
      </c>
      <c r="AR13" s="15">
        <v>6.8965517241379296E-2</v>
      </c>
      <c r="AS13" s="15">
        <v>0.16666666666666699</v>
      </c>
      <c r="AT13" s="15">
        <v>2.2222222222222199E-2</v>
      </c>
      <c r="AU13" s="15"/>
      <c r="AV13" s="15">
        <v>0</v>
      </c>
      <c r="AW13" s="15">
        <v>0</v>
      </c>
      <c r="AX13" s="15">
        <v>0</v>
      </c>
      <c r="AY13" s="15" t="s">
        <v>132</v>
      </c>
      <c r="AZ13" s="15">
        <v>0</v>
      </c>
      <c r="BA13" s="15">
        <v>1.9607843137254902E-2</v>
      </c>
      <c r="BB13" s="15">
        <v>0</v>
      </c>
      <c r="BC13" s="15"/>
      <c r="BD13" s="15">
        <v>3.0769230769230799E-2</v>
      </c>
      <c r="BE13" s="15">
        <v>1.9230769230769201E-2</v>
      </c>
      <c r="BF13" s="15">
        <v>0</v>
      </c>
      <c r="BG13" s="15">
        <v>2.7027027027027001E-2</v>
      </c>
      <c r="BH13" s="15">
        <v>0</v>
      </c>
      <c r="BI13" s="15">
        <v>0</v>
      </c>
      <c r="BJ13" s="15"/>
      <c r="BK13" s="15">
        <v>0</v>
      </c>
      <c r="BL13" s="15">
        <v>4.0322580645161303E-2</v>
      </c>
      <c r="BM13" s="15">
        <v>2.4390243902439001E-2</v>
      </c>
      <c r="BN13" s="15">
        <v>1.05263157894737E-2</v>
      </c>
      <c r="BO13" s="15">
        <v>3.4482758620689703E-2</v>
      </c>
      <c r="BP13" s="15">
        <v>3.125E-2</v>
      </c>
      <c r="BQ13" s="15"/>
      <c r="BR13" s="15">
        <v>2.2140221402214E-2</v>
      </c>
      <c r="BS13" s="15">
        <v>3.0534351145038201E-2</v>
      </c>
      <c r="BT13" s="15"/>
      <c r="BU13" s="15">
        <v>7.09219858156028E-3</v>
      </c>
      <c r="BV13" s="15">
        <v>3.4482758620689703E-2</v>
      </c>
      <c r="BW13" s="15"/>
      <c r="BX13" s="15">
        <v>3.2110091743119303E-2</v>
      </c>
      <c r="BY13" s="15">
        <v>1.6666666666666701E-2</v>
      </c>
    </row>
    <row r="14" spans="2:77" x14ac:dyDescent="0.35">
      <c r="B14" s="16" t="s">
        <v>226</v>
      </c>
      <c r="C14" s="18">
        <v>0.26119402985074602</v>
      </c>
      <c r="D14" s="18">
        <v>0.30285714285714299</v>
      </c>
      <c r="E14" s="18">
        <v>0.229074889867841</v>
      </c>
      <c r="F14" s="18"/>
      <c r="G14" s="18">
        <v>0.314285714285714</v>
      </c>
      <c r="H14" s="18">
        <v>0.25</v>
      </c>
      <c r="I14" s="18"/>
      <c r="J14" s="18">
        <v>0.26446280991735499</v>
      </c>
      <c r="K14" s="18">
        <v>0.23423423423423401</v>
      </c>
      <c r="L14" s="18">
        <v>0.25</v>
      </c>
      <c r="M14" s="18">
        <v>0.29203539823008901</v>
      </c>
      <c r="N14" s="18"/>
      <c r="O14" s="18">
        <v>0.37837837837837801</v>
      </c>
      <c r="P14" s="18">
        <v>0.25396825396825401</v>
      </c>
      <c r="Q14" s="18">
        <v>0.14285714285714299</v>
      </c>
      <c r="R14" s="18">
        <v>0.22222222222222199</v>
      </c>
      <c r="S14" s="18">
        <v>0.57894736842105299</v>
      </c>
      <c r="T14" s="18">
        <v>0.39393939393939398</v>
      </c>
      <c r="U14" s="18">
        <v>0.12195121951219499</v>
      </c>
      <c r="V14" s="18">
        <v>0.125</v>
      </c>
      <c r="W14" s="18">
        <v>0.14893617021276601</v>
      </c>
      <c r="X14" s="18">
        <v>0.25581395348837199</v>
      </c>
      <c r="Y14" s="18">
        <v>0.52941176470588203</v>
      </c>
      <c r="Z14" s="18">
        <v>0.4</v>
      </c>
      <c r="AA14" s="18"/>
      <c r="AB14" s="18">
        <v>0.28571428571428598</v>
      </c>
      <c r="AC14" s="18">
        <v>0.286885245901639</v>
      </c>
      <c r="AD14" s="18">
        <v>0.23214285714285701</v>
      </c>
      <c r="AE14" s="18">
        <v>0.25</v>
      </c>
      <c r="AF14" s="18"/>
      <c r="AG14" s="18">
        <v>0.233606557377049</v>
      </c>
      <c r="AH14" s="18">
        <v>0.25490196078431399</v>
      </c>
      <c r="AI14" s="18">
        <v>0.41463414634146301</v>
      </c>
      <c r="AJ14" s="18">
        <v>1</v>
      </c>
      <c r="AK14" s="18"/>
      <c r="AL14" s="18">
        <v>0.3</v>
      </c>
      <c r="AM14" s="18">
        <v>0.20261437908496699</v>
      </c>
      <c r="AN14" s="18">
        <v>0.29545454545454503</v>
      </c>
      <c r="AO14" s="18"/>
      <c r="AP14" s="18">
        <v>0.233695652173913</v>
      </c>
      <c r="AQ14" s="18">
        <v>0.204545454545455</v>
      </c>
      <c r="AR14" s="18">
        <v>0.27586206896551702</v>
      </c>
      <c r="AS14" s="18">
        <v>0.5</v>
      </c>
      <c r="AT14" s="18">
        <v>0.35555555555555601</v>
      </c>
      <c r="AU14" s="18"/>
      <c r="AV14" s="18">
        <v>0.4</v>
      </c>
      <c r="AW14" s="18">
        <v>0.5</v>
      </c>
      <c r="AX14" s="18">
        <v>0.5</v>
      </c>
      <c r="AY14" s="18" t="s">
        <v>132</v>
      </c>
      <c r="AZ14" s="18">
        <v>0.30769230769230799</v>
      </c>
      <c r="BA14" s="18">
        <v>0.37254901960784298</v>
      </c>
      <c r="BB14" s="18">
        <v>0.266666666666667</v>
      </c>
      <c r="BC14" s="18"/>
      <c r="BD14" s="18">
        <v>0.25</v>
      </c>
      <c r="BE14" s="18">
        <v>0.28846153846153799</v>
      </c>
      <c r="BF14" s="18">
        <v>0.269230769230769</v>
      </c>
      <c r="BG14" s="18">
        <v>0.21621621621621601</v>
      </c>
      <c r="BH14" s="18">
        <v>0.38095238095238099</v>
      </c>
      <c r="BI14" s="18">
        <v>0.5</v>
      </c>
      <c r="BJ14" s="18"/>
      <c r="BK14" s="18">
        <v>0.31372549019607798</v>
      </c>
      <c r="BL14" s="18">
        <v>0.30645161290322598</v>
      </c>
      <c r="BM14" s="18">
        <v>0.19512195121951201</v>
      </c>
      <c r="BN14" s="18">
        <v>0.231578947368421</v>
      </c>
      <c r="BO14" s="18">
        <v>0.25862068965517199</v>
      </c>
      <c r="BP14" s="18">
        <v>0.15625</v>
      </c>
      <c r="BQ14" s="18"/>
      <c r="BR14" s="18">
        <v>0.26199261992619899</v>
      </c>
      <c r="BS14" s="18">
        <v>0.25954198473282403</v>
      </c>
      <c r="BT14" s="18"/>
      <c r="BU14" s="18">
        <v>0.27659574468085102</v>
      </c>
      <c r="BV14" s="18">
        <v>0.252873563218391</v>
      </c>
      <c r="BW14" s="18"/>
      <c r="BX14" s="18">
        <v>0.27064220183486198</v>
      </c>
      <c r="BY14" s="18">
        <v>0.24444444444444399</v>
      </c>
    </row>
    <row r="15" spans="2:77" x14ac:dyDescent="0.35">
      <c r="B15" s="16" t="s">
        <v>227</v>
      </c>
      <c r="C15" s="18">
        <v>0.46766169154228898</v>
      </c>
      <c r="D15" s="18">
        <v>0.41714285714285698</v>
      </c>
      <c r="E15" s="18">
        <v>0.506607929515418</v>
      </c>
      <c r="F15" s="18"/>
      <c r="G15" s="18">
        <v>0.4</v>
      </c>
      <c r="H15" s="18">
        <v>0.48192771084337299</v>
      </c>
      <c r="I15" s="18"/>
      <c r="J15" s="18">
        <v>0.47933884297520701</v>
      </c>
      <c r="K15" s="18">
        <v>0.42342342342342298</v>
      </c>
      <c r="L15" s="18">
        <v>0.53846153846153799</v>
      </c>
      <c r="M15" s="18">
        <v>0.46017699115044303</v>
      </c>
      <c r="N15" s="18"/>
      <c r="O15" s="18">
        <v>0.32432432432432401</v>
      </c>
      <c r="P15" s="18">
        <v>0.46031746031746001</v>
      </c>
      <c r="Q15" s="18">
        <v>0.42857142857142899</v>
      </c>
      <c r="R15" s="18">
        <v>0.51111111111111096</v>
      </c>
      <c r="S15" s="18">
        <v>0.31578947368421101</v>
      </c>
      <c r="T15" s="18">
        <v>0.39393939393939398</v>
      </c>
      <c r="U15" s="18">
        <v>0.60975609756097604</v>
      </c>
      <c r="V15" s="18">
        <v>0.54166666666666696</v>
      </c>
      <c r="W15" s="18">
        <v>0.53191489361702105</v>
      </c>
      <c r="X15" s="18">
        <v>0.53488372093023295</v>
      </c>
      <c r="Y15" s="18">
        <v>0.29411764705882398</v>
      </c>
      <c r="Z15" s="18">
        <v>0.4</v>
      </c>
      <c r="AA15" s="18"/>
      <c r="AB15" s="18">
        <v>0.40816326530612201</v>
      </c>
      <c r="AC15" s="18">
        <v>0.45081967213114799</v>
      </c>
      <c r="AD15" s="18">
        <v>0.53571428571428603</v>
      </c>
      <c r="AE15" s="18">
        <v>0.5625</v>
      </c>
      <c r="AF15" s="18"/>
      <c r="AG15" s="18">
        <v>0.49180327868852503</v>
      </c>
      <c r="AH15" s="18">
        <v>0.49019607843137297</v>
      </c>
      <c r="AI15" s="18">
        <v>0.31707317073170699</v>
      </c>
      <c r="AJ15" s="18">
        <v>0</v>
      </c>
      <c r="AK15" s="18"/>
      <c r="AL15" s="18">
        <v>0.44</v>
      </c>
      <c r="AM15" s="18">
        <v>0.52941176470588203</v>
      </c>
      <c r="AN15" s="18">
        <v>0.36363636363636398</v>
      </c>
      <c r="AO15" s="18"/>
      <c r="AP15" s="18">
        <v>0.48369565217391303</v>
      </c>
      <c r="AQ15" s="18">
        <v>0.51136363636363602</v>
      </c>
      <c r="AR15" s="18">
        <v>0.55172413793103403</v>
      </c>
      <c r="AS15" s="18">
        <v>0.33333333333333298</v>
      </c>
      <c r="AT15" s="18">
        <v>0.33333333333333298</v>
      </c>
      <c r="AU15" s="18"/>
      <c r="AV15" s="18">
        <v>0</v>
      </c>
      <c r="AW15" s="18">
        <v>0.25</v>
      </c>
      <c r="AX15" s="18">
        <v>0.25</v>
      </c>
      <c r="AY15" s="18" t="s">
        <v>132</v>
      </c>
      <c r="AZ15" s="18">
        <v>0.38461538461538503</v>
      </c>
      <c r="BA15" s="18">
        <v>0.41176470588235298</v>
      </c>
      <c r="BB15" s="18">
        <v>0.33333333333333298</v>
      </c>
      <c r="BC15" s="18"/>
      <c r="BD15" s="18">
        <v>0.5</v>
      </c>
      <c r="BE15" s="18">
        <v>0.46153846153846201</v>
      </c>
      <c r="BF15" s="18">
        <v>0.5</v>
      </c>
      <c r="BG15" s="18">
        <v>0.29729729729729698</v>
      </c>
      <c r="BH15" s="18">
        <v>0.38095238095238099</v>
      </c>
      <c r="BI15" s="18">
        <v>0</v>
      </c>
      <c r="BJ15" s="18"/>
      <c r="BK15" s="18">
        <v>0.37254901960784298</v>
      </c>
      <c r="BL15" s="18">
        <v>0.40322580645161299</v>
      </c>
      <c r="BM15" s="18">
        <v>0.63414634146341498</v>
      </c>
      <c r="BN15" s="18">
        <v>0.53684210526315801</v>
      </c>
      <c r="BO15" s="18">
        <v>0.44827586206896602</v>
      </c>
      <c r="BP15" s="18">
        <v>0.5</v>
      </c>
      <c r="BQ15" s="18"/>
      <c r="BR15" s="18">
        <v>0.468634686346864</v>
      </c>
      <c r="BS15" s="18">
        <v>0.465648854961832</v>
      </c>
      <c r="BT15" s="18"/>
      <c r="BU15" s="18">
        <v>0.46099290780141799</v>
      </c>
      <c r="BV15" s="18">
        <v>0.47126436781609199</v>
      </c>
      <c r="BW15" s="18"/>
      <c r="BX15" s="18">
        <v>0.46330275229357798</v>
      </c>
      <c r="BY15" s="18">
        <v>0.483333333333333</v>
      </c>
    </row>
    <row r="16" spans="2:77" x14ac:dyDescent="0.35">
      <c r="B16" s="16" t="s">
        <v>108</v>
      </c>
      <c r="C16" s="19">
        <v>-0.20646766169154199</v>
      </c>
      <c r="D16" s="19">
        <v>-0.114285714285714</v>
      </c>
      <c r="E16" s="19">
        <v>-0.27753303964757697</v>
      </c>
      <c r="F16" s="19"/>
      <c r="G16" s="19">
        <v>-8.5714285714285701E-2</v>
      </c>
      <c r="H16" s="19">
        <v>-0.23192771084337299</v>
      </c>
      <c r="I16" s="19"/>
      <c r="J16" s="19">
        <v>-0.214876033057851</v>
      </c>
      <c r="K16" s="19">
        <v>-0.18918918918918901</v>
      </c>
      <c r="L16" s="19">
        <v>-0.28846153846153799</v>
      </c>
      <c r="M16" s="19">
        <v>-0.16814159292035399</v>
      </c>
      <c r="N16" s="19"/>
      <c r="O16" s="19">
        <v>5.4054054054054099E-2</v>
      </c>
      <c r="P16" s="19">
        <v>-0.206349206349206</v>
      </c>
      <c r="Q16" s="19">
        <v>-0.28571428571428598</v>
      </c>
      <c r="R16" s="19">
        <v>-0.28888888888888897</v>
      </c>
      <c r="S16" s="19">
        <v>0.26315789473684198</v>
      </c>
      <c r="T16" s="19">
        <v>0</v>
      </c>
      <c r="U16" s="19">
        <v>-0.48780487804877998</v>
      </c>
      <c r="V16" s="19">
        <v>-0.41666666666666702</v>
      </c>
      <c r="W16" s="19">
        <v>-0.38297872340425498</v>
      </c>
      <c r="X16" s="19">
        <v>-0.27906976744186002</v>
      </c>
      <c r="Y16" s="19">
        <v>0.23529411764705899</v>
      </c>
      <c r="Z16" s="19">
        <v>0</v>
      </c>
      <c r="AA16" s="19"/>
      <c r="AB16" s="19">
        <v>-0.122448979591837</v>
      </c>
      <c r="AC16" s="19">
        <v>-0.16393442622950799</v>
      </c>
      <c r="AD16" s="19">
        <v>-0.30357142857142899</v>
      </c>
      <c r="AE16" s="19">
        <v>-0.3125</v>
      </c>
      <c r="AF16" s="19"/>
      <c r="AG16" s="19">
        <v>-0.25819672131147497</v>
      </c>
      <c r="AH16" s="19">
        <v>-0.23529411764705899</v>
      </c>
      <c r="AI16" s="19">
        <v>9.7560975609756101E-2</v>
      </c>
      <c r="AJ16" s="19">
        <v>1</v>
      </c>
      <c r="AK16" s="19"/>
      <c r="AL16" s="19">
        <v>-0.14000000000000001</v>
      </c>
      <c r="AM16" s="19">
        <v>-0.32679738562091498</v>
      </c>
      <c r="AN16" s="19">
        <v>-6.8181818181818205E-2</v>
      </c>
      <c r="AO16" s="19"/>
      <c r="AP16" s="19">
        <v>-0.25</v>
      </c>
      <c r="AQ16" s="19">
        <v>-0.30681818181818199</v>
      </c>
      <c r="AR16" s="19">
        <v>-0.27586206896551702</v>
      </c>
      <c r="AS16" s="19">
        <v>0.16666666666666699</v>
      </c>
      <c r="AT16" s="19">
        <v>2.2222222222222199E-2</v>
      </c>
      <c r="AU16" s="19"/>
      <c r="AV16" s="19">
        <v>0.4</v>
      </c>
      <c r="AW16" s="19">
        <v>0.25</v>
      </c>
      <c r="AX16" s="19">
        <v>0.25</v>
      </c>
      <c r="AY16" s="19" t="s">
        <v>132</v>
      </c>
      <c r="AZ16" s="19">
        <v>-7.69230769230769E-2</v>
      </c>
      <c r="BA16" s="19">
        <v>-3.9215686274509803E-2</v>
      </c>
      <c r="BB16" s="19">
        <v>-6.6666666666666693E-2</v>
      </c>
      <c r="BC16" s="19"/>
      <c r="BD16" s="19">
        <v>-0.25</v>
      </c>
      <c r="BE16" s="19">
        <v>-0.17307692307692299</v>
      </c>
      <c r="BF16" s="19">
        <v>-0.230769230769231</v>
      </c>
      <c r="BG16" s="19">
        <v>-8.1081081081081099E-2</v>
      </c>
      <c r="BH16" s="19">
        <v>0</v>
      </c>
      <c r="BI16" s="19">
        <v>0.5</v>
      </c>
      <c r="BJ16" s="19"/>
      <c r="BK16" s="19">
        <v>-5.8823529411764698E-2</v>
      </c>
      <c r="BL16" s="19">
        <v>-9.6774193548387094E-2</v>
      </c>
      <c r="BM16" s="19">
        <v>-0.439024390243902</v>
      </c>
      <c r="BN16" s="19">
        <v>-0.30526315789473701</v>
      </c>
      <c r="BO16" s="19">
        <v>-0.18965517241379301</v>
      </c>
      <c r="BP16" s="19">
        <v>-0.34375</v>
      </c>
      <c r="BQ16" s="19"/>
      <c r="BR16" s="19">
        <v>-0.20664206642066399</v>
      </c>
      <c r="BS16" s="19">
        <v>-0.206106870229008</v>
      </c>
      <c r="BT16" s="19"/>
      <c r="BU16" s="19">
        <v>-0.184397163120567</v>
      </c>
      <c r="BV16" s="19">
        <v>-0.21839080459770099</v>
      </c>
      <c r="BW16" s="19"/>
      <c r="BX16" s="19">
        <v>-0.192660550458716</v>
      </c>
      <c r="BY16" s="19">
        <v>-0.23888888888888901</v>
      </c>
    </row>
    <row r="17" spans="2:2" x14ac:dyDescent="0.35">
      <c r="B17" t="s">
        <v>393</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Y15"/>
  <sheetViews>
    <sheetView showGridLines="0" topLeftCell="A6"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240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238</v>
      </c>
      <c r="C8" s="15">
        <v>0.109452736318408</v>
      </c>
      <c r="D8" s="15">
        <v>9.1428571428571401E-2</v>
      </c>
      <c r="E8" s="15">
        <v>0.123348017621145</v>
      </c>
      <c r="F8" s="15"/>
      <c r="G8" s="15">
        <v>0.1</v>
      </c>
      <c r="H8" s="15">
        <v>0.11144578313252999</v>
      </c>
      <c r="I8" s="15"/>
      <c r="J8" s="15">
        <v>0.107438016528926</v>
      </c>
      <c r="K8" s="15">
        <v>0.144144144144144</v>
      </c>
      <c r="L8" s="15">
        <v>5.7692307692307702E-2</v>
      </c>
      <c r="M8" s="15">
        <v>9.7345132743362803E-2</v>
      </c>
      <c r="N8" s="15"/>
      <c r="O8" s="15">
        <v>0.18918918918918901</v>
      </c>
      <c r="P8" s="15">
        <v>0.126984126984127</v>
      </c>
      <c r="Q8" s="15">
        <v>0.107142857142857</v>
      </c>
      <c r="R8" s="15">
        <v>8.8888888888888906E-2</v>
      </c>
      <c r="S8" s="15">
        <v>0.157894736842105</v>
      </c>
      <c r="T8" s="15">
        <v>6.0606060606060601E-2</v>
      </c>
      <c r="U8" s="15">
        <v>0.12195121951219499</v>
      </c>
      <c r="V8" s="15">
        <v>0.125</v>
      </c>
      <c r="W8" s="15">
        <v>4.2553191489361701E-2</v>
      </c>
      <c r="X8" s="15">
        <v>9.3023255813953501E-2</v>
      </c>
      <c r="Y8" s="15">
        <v>0.11764705882352899</v>
      </c>
      <c r="Z8" s="15">
        <v>0.2</v>
      </c>
      <c r="AA8" s="15"/>
      <c r="AB8" s="15">
        <v>0.108843537414966</v>
      </c>
      <c r="AC8" s="15">
        <v>0.13114754098360701</v>
      </c>
      <c r="AD8" s="15">
        <v>0.14285714285714299</v>
      </c>
      <c r="AE8" s="15">
        <v>6.25E-2</v>
      </c>
      <c r="AF8" s="15"/>
      <c r="AG8" s="15">
        <v>8.1967213114754106E-2</v>
      </c>
      <c r="AH8" s="15">
        <v>0.19607843137254899</v>
      </c>
      <c r="AI8" s="15">
        <v>4.8780487804878099E-2</v>
      </c>
      <c r="AJ8" s="15">
        <v>0.5</v>
      </c>
      <c r="AK8" s="15"/>
      <c r="AL8" s="15">
        <v>9.5000000000000001E-2</v>
      </c>
      <c r="AM8" s="15">
        <v>0.15686274509803899</v>
      </c>
      <c r="AN8" s="15">
        <v>0</v>
      </c>
      <c r="AO8" s="15"/>
      <c r="AP8" s="15">
        <v>8.6956521739130405E-2</v>
      </c>
      <c r="AQ8" s="15">
        <v>0.13636363636363599</v>
      </c>
      <c r="AR8" s="15">
        <v>0.17241379310344801</v>
      </c>
      <c r="AS8" s="15">
        <v>0.16666666666666699</v>
      </c>
      <c r="AT8" s="15">
        <v>6.6666666666666693E-2</v>
      </c>
      <c r="AU8" s="15"/>
      <c r="AV8" s="15">
        <v>0</v>
      </c>
      <c r="AW8" s="15">
        <v>0.25</v>
      </c>
      <c r="AX8" s="15">
        <v>0.25</v>
      </c>
      <c r="AY8" s="15" t="s">
        <v>132</v>
      </c>
      <c r="AZ8" s="15">
        <v>0.17948717948717899</v>
      </c>
      <c r="BA8" s="15">
        <v>5.8823529411764698E-2</v>
      </c>
      <c r="BB8" s="15">
        <v>0.133333333333333</v>
      </c>
      <c r="BC8" s="15"/>
      <c r="BD8" s="15">
        <v>0.119230769230769</v>
      </c>
      <c r="BE8" s="15">
        <v>7.69230769230769E-2</v>
      </c>
      <c r="BF8" s="15">
        <v>0.115384615384615</v>
      </c>
      <c r="BG8" s="15">
        <v>5.4054054054054099E-2</v>
      </c>
      <c r="BH8" s="15">
        <v>0.14285714285714299</v>
      </c>
      <c r="BI8" s="15">
        <v>0.25</v>
      </c>
      <c r="BJ8" s="15"/>
      <c r="BK8" s="15">
        <v>0.19607843137254899</v>
      </c>
      <c r="BL8" s="15">
        <v>9.6774193548387094E-2</v>
      </c>
      <c r="BM8" s="15">
        <v>4.8780487804878099E-2</v>
      </c>
      <c r="BN8" s="15">
        <v>0.115789473684211</v>
      </c>
      <c r="BO8" s="15">
        <v>0.12068965517241401</v>
      </c>
      <c r="BP8" s="15">
        <v>6.25E-2</v>
      </c>
      <c r="BQ8" s="15"/>
      <c r="BR8" s="15">
        <v>0.11070110701107</v>
      </c>
      <c r="BS8" s="15">
        <v>0.106870229007634</v>
      </c>
      <c r="BT8" s="15"/>
      <c r="BU8" s="15">
        <v>0.11347517730496499</v>
      </c>
      <c r="BV8" s="15">
        <v>0.10727969348659</v>
      </c>
      <c r="BW8" s="15"/>
      <c r="BX8" s="15">
        <v>0.100917431192661</v>
      </c>
      <c r="BY8" s="15">
        <v>0.116666666666667</v>
      </c>
    </row>
    <row r="9" spans="2:77" x14ac:dyDescent="0.35">
      <c r="B9" s="16" t="s">
        <v>239</v>
      </c>
      <c r="C9" s="15">
        <v>0.88059701492537301</v>
      </c>
      <c r="D9" s="15">
        <v>0.90857142857142903</v>
      </c>
      <c r="E9" s="15">
        <v>0.85903083700440497</v>
      </c>
      <c r="F9" s="15"/>
      <c r="G9" s="15">
        <v>0.871428571428571</v>
      </c>
      <c r="H9" s="15">
        <v>0.88253012048192803</v>
      </c>
      <c r="I9" s="15"/>
      <c r="J9" s="15">
        <v>0.89256198347107396</v>
      </c>
      <c r="K9" s="15">
        <v>0.82882882882882902</v>
      </c>
      <c r="L9" s="15">
        <v>0.92307692307692302</v>
      </c>
      <c r="M9" s="15">
        <v>0.90265486725663702</v>
      </c>
      <c r="N9" s="15"/>
      <c r="O9" s="15">
        <v>0.78378378378378399</v>
      </c>
      <c r="P9" s="15">
        <v>0.87301587301587302</v>
      </c>
      <c r="Q9" s="15">
        <v>0.89285714285714302</v>
      </c>
      <c r="R9" s="15">
        <v>0.91111111111111098</v>
      </c>
      <c r="S9" s="15">
        <v>0.84210526315789502</v>
      </c>
      <c r="T9" s="15">
        <v>0.939393939393939</v>
      </c>
      <c r="U9" s="15">
        <v>0.87804878048780499</v>
      </c>
      <c r="V9" s="15">
        <v>0.875</v>
      </c>
      <c r="W9" s="15">
        <v>0.93617021276595702</v>
      </c>
      <c r="X9" s="15">
        <v>0.88372093023255804</v>
      </c>
      <c r="Y9" s="15">
        <v>0.82352941176470595</v>
      </c>
      <c r="Z9" s="15">
        <v>0.8</v>
      </c>
      <c r="AA9" s="15"/>
      <c r="AB9" s="15">
        <v>0.891156462585034</v>
      </c>
      <c r="AC9" s="15">
        <v>0.86065573770491799</v>
      </c>
      <c r="AD9" s="15">
        <v>0.83928571428571397</v>
      </c>
      <c r="AE9" s="15">
        <v>0.9375</v>
      </c>
      <c r="AF9" s="15"/>
      <c r="AG9" s="15">
        <v>0.90983606557377095</v>
      </c>
      <c r="AH9" s="15">
        <v>0.78431372549019596</v>
      </c>
      <c r="AI9" s="15">
        <v>0.95121951219512202</v>
      </c>
      <c r="AJ9" s="15">
        <v>0.5</v>
      </c>
      <c r="AK9" s="15"/>
      <c r="AL9" s="15">
        <v>0.9</v>
      </c>
      <c r="AM9" s="15">
        <v>0.83006535947712401</v>
      </c>
      <c r="AN9" s="15">
        <v>0.97727272727272696</v>
      </c>
      <c r="AO9" s="15"/>
      <c r="AP9" s="15">
        <v>0.90760869565217395</v>
      </c>
      <c r="AQ9" s="15">
        <v>0.85227272727272696</v>
      </c>
      <c r="AR9" s="15">
        <v>0.82758620689655205</v>
      </c>
      <c r="AS9" s="15">
        <v>0.83333333333333304</v>
      </c>
      <c r="AT9" s="15">
        <v>0.93333333333333302</v>
      </c>
      <c r="AU9" s="15"/>
      <c r="AV9" s="15">
        <v>1</v>
      </c>
      <c r="AW9" s="15">
        <v>0.75</v>
      </c>
      <c r="AX9" s="15">
        <v>0.75</v>
      </c>
      <c r="AY9" s="15" t="s">
        <v>132</v>
      </c>
      <c r="AZ9" s="15">
        <v>0.82051282051282004</v>
      </c>
      <c r="BA9" s="15">
        <v>0.94117647058823495</v>
      </c>
      <c r="BB9" s="15">
        <v>0.86666666666666703</v>
      </c>
      <c r="BC9" s="15"/>
      <c r="BD9" s="15">
        <v>0.87307692307692297</v>
      </c>
      <c r="BE9" s="15">
        <v>0.88461538461538503</v>
      </c>
      <c r="BF9" s="15">
        <v>0.88461538461538503</v>
      </c>
      <c r="BG9" s="15">
        <v>0.94594594594594605</v>
      </c>
      <c r="BH9" s="15">
        <v>0.85714285714285698</v>
      </c>
      <c r="BI9" s="15">
        <v>0.75</v>
      </c>
      <c r="BJ9" s="15"/>
      <c r="BK9" s="15">
        <v>0.80392156862745101</v>
      </c>
      <c r="BL9" s="15">
        <v>0.88709677419354804</v>
      </c>
      <c r="BM9" s="15">
        <v>0.92682926829268297</v>
      </c>
      <c r="BN9" s="15">
        <v>0.884210526315789</v>
      </c>
      <c r="BO9" s="15">
        <v>0.87931034482758597</v>
      </c>
      <c r="BP9" s="15">
        <v>0.90625</v>
      </c>
      <c r="BQ9" s="15"/>
      <c r="BR9" s="15">
        <v>0.88191881918819204</v>
      </c>
      <c r="BS9" s="15">
        <v>0.87786259541984701</v>
      </c>
      <c r="BT9" s="15"/>
      <c r="BU9" s="15">
        <v>0.879432624113475</v>
      </c>
      <c r="BV9" s="15">
        <v>0.88122605363984696</v>
      </c>
      <c r="BW9" s="15"/>
      <c r="BX9" s="15">
        <v>0.894495412844037</v>
      </c>
      <c r="BY9" s="15">
        <v>0.87222222222222201</v>
      </c>
    </row>
    <row r="10" spans="2:77" x14ac:dyDescent="0.35">
      <c r="B10" s="16" t="s">
        <v>96</v>
      </c>
      <c r="C10" s="17">
        <v>9.9502487562189105E-3</v>
      </c>
      <c r="D10" s="17">
        <v>0</v>
      </c>
      <c r="E10" s="17">
        <v>1.7621145374449299E-2</v>
      </c>
      <c r="F10" s="17"/>
      <c r="G10" s="17">
        <v>2.8571428571428598E-2</v>
      </c>
      <c r="H10" s="17">
        <v>6.0240963855421699E-3</v>
      </c>
      <c r="I10" s="17"/>
      <c r="J10" s="17">
        <v>0</v>
      </c>
      <c r="K10" s="17">
        <v>2.7027027027027001E-2</v>
      </c>
      <c r="L10" s="17">
        <v>1.9230769230769201E-2</v>
      </c>
      <c r="M10" s="17">
        <v>0</v>
      </c>
      <c r="N10" s="17"/>
      <c r="O10" s="17">
        <v>2.7027027027027001E-2</v>
      </c>
      <c r="P10" s="17">
        <v>0</v>
      </c>
      <c r="Q10" s="17">
        <v>0</v>
      </c>
      <c r="R10" s="17">
        <v>0</v>
      </c>
      <c r="S10" s="17">
        <v>0</v>
      </c>
      <c r="T10" s="17">
        <v>0</v>
      </c>
      <c r="U10" s="17">
        <v>0</v>
      </c>
      <c r="V10" s="17">
        <v>0</v>
      </c>
      <c r="W10" s="17">
        <v>2.1276595744680899E-2</v>
      </c>
      <c r="X10" s="17">
        <v>2.32558139534884E-2</v>
      </c>
      <c r="Y10" s="17">
        <v>5.8823529411764698E-2</v>
      </c>
      <c r="Z10" s="17">
        <v>0</v>
      </c>
      <c r="AA10" s="17"/>
      <c r="AB10" s="17">
        <v>0</v>
      </c>
      <c r="AC10" s="17">
        <v>8.1967213114754103E-3</v>
      </c>
      <c r="AD10" s="17">
        <v>1.7857142857142901E-2</v>
      </c>
      <c r="AE10" s="17">
        <v>0</v>
      </c>
      <c r="AF10" s="17"/>
      <c r="AG10" s="17">
        <v>8.1967213114754103E-3</v>
      </c>
      <c r="AH10" s="17">
        <v>1.9607843137254902E-2</v>
      </c>
      <c r="AI10" s="17">
        <v>0</v>
      </c>
      <c r="AJ10" s="17">
        <v>0</v>
      </c>
      <c r="AK10" s="17"/>
      <c r="AL10" s="17">
        <v>5.0000000000000001E-3</v>
      </c>
      <c r="AM10" s="17">
        <v>1.30718954248366E-2</v>
      </c>
      <c r="AN10" s="17">
        <v>2.27272727272727E-2</v>
      </c>
      <c r="AO10" s="17"/>
      <c r="AP10" s="17">
        <v>5.4347826086956503E-3</v>
      </c>
      <c r="AQ10" s="17">
        <v>1.13636363636364E-2</v>
      </c>
      <c r="AR10" s="17">
        <v>0</v>
      </c>
      <c r="AS10" s="17">
        <v>0</v>
      </c>
      <c r="AT10" s="17">
        <v>0</v>
      </c>
      <c r="AU10" s="17"/>
      <c r="AV10" s="17">
        <v>0</v>
      </c>
      <c r="AW10" s="17">
        <v>0</v>
      </c>
      <c r="AX10" s="17">
        <v>0</v>
      </c>
      <c r="AY10" s="17" t="s">
        <v>132</v>
      </c>
      <c r="AZ10" s="17">
        <v>0</v>
      </c>
      <c r="BA10" s="17">
        <v>0</v>
      </c>
      <c r="BB10" s="17">
        <v>0</v>
      </c>
      <c r="BC10" s="17"/>
      <c r="BD10" s="17">
        <v>7.6923076923076901E-3</v>
      </c>
      <c r="BE10" s="17">
        <v>3.8461538461538498E-2</v>
      </c>
      <c r="BF10" s="17">
        <v>0</v>
      </c>
      <c r="BG10" s="17">
        <v>0</v>
      </c>
      <c r="BH10" s="17">
        <v>0</v>
      </c>
      <c r="BI10" s="17">
        <v>0</v>
      </c>
      <c r="BJ10" s="17"/>
      <c r="BK10" s="17">
        <v>0</v>
      </c>
      <c r="BL10" s="17">
        <v>1.6129032258064498E-2</v>
      </c>
      <c r="BM10" s="17">
        <v>2.4390243902439001E-2</v>
      </c>
      <c r="BN10" s="17">
        <v>0</v>
      </c>
      <c r="BO10" s="17">
        <v>0</v>
      </c>
      <c r="BP10" s="17">
        <v>3.125E-2</v>
      </c>
      <c r="BQ10" s="17"/>
      <c r="BR10" s="17">
        <v>7.3800738007380098E-3</v>
      </c>
      <c r="BS10" s="17">
        <v>1.5267175572519101E-2</v>
      </c>
      <c r="BT10" s="17"/>
      <c r="BU10" s="17">
        <v>7.09219858156028E-3</v>
      </c>
      <c r="BV10" s="17">
        <v>1.1494252873563199E-2</v>
      </c>
      <c r="BW10" s="17"/>
      <c r="BX10" s="17">
        <v>4.5871559633027499E-3</v>
      </c>
      <c r="BY10" s="17">
        <v>1.1111111111111099E-2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I16"/>
  <sheetViews>
    <sheetView showGridLines="0" workbookViewId="0">
      <pane xSplit="2" topLeftCell="C1" activePane="topRight" state="frozen"/>
      <selection pane="topRight" activeCell="B10" sqref="B10"/>
    </sheetView>
  </sheetViews>
  <sheetFormatPr defaultColWidth="10.81640625" defaultRowHeight="14.5" x14ac:dyDescent="0.35"/>
  <cols>
    <col min="2" max="2" width="25.7265625" customWidth="1"/>
    <col min="3" max="9" width="20.7265625" customWidth="1"/>
  </cols>
  <sheetData>
    <row r="2" spans="2:9" ht="40" customHeight="1" x14ac:dyDescent="0.35">
      <c r="D2" s="26" t="s">
        <v>249</v>
      </c>
      <c r="E2" s="23"/>
      <c r="F2" s="23"/>
      <c r="G2" s="23"/>
      <c r="H2" s="23"/>
      <c r="I2" s="23"/>
    </row>
    <row r="6" spans="2:9" ht="50.15" customHeight="1" x14ac:dyDescent="0.35">
      <c r="B6" s="21" t="s">
        <v>15</v>
      </c>
      <c r="C6" s="21" t="s">
        <v>241</v>
      </c>
      <c r="D6" s="21" t="s">
        <v>242</v>
      </c>
      <c r="E6" s="21" t="s">
        <v>243</v>
      </c>
      <c r="F6" s="21" t="s">
        <v>244</v>
      </c>
      <c r="G6" s="21" t="s">
        <v>245</v>
      </c>
      <c r="H6" s="21" t="s">
        <v>246</v>
      </c>
    </row>
    <row r="7" spans="2:9" x14ac:dyDescent="0.35">
      <c r="B7" s="16" t="s">
        <v>247</v>
      </c>
      <c r="C7" s="15">
        <v>0.49253731343283602</v>
      </c>
      <c r="D7" s="15">
        <v>7.9601990049751201E-2</v>
      </c>
      <c r="E7" s="15">
        <v>5.22388059701493E-2</v>
      </c>
      <c r="F7" s="15">
        <v>0.32089552238806002</v>
      </c>
      <c r="G7" s="15">
        <v>0.16666666666666699</v>
      </c>
      <c r="H7" s="15">
        <v>0.116915422885572</v>
      </c>
    </row>
    <row r="8" spans="2:9" x14ac:dyDescent="0.35">
      <c r="B8" s="16" t="s">
        <v>248</v>
      </c>
      <c r="C8" s="15">
        <v>0.48507462686567199</v>
      </c>
      <c r="D8" s="15">
        <v>0.89552238805970197</v>
      </c>
      <c r="E8" s="15">
        <v>0.89552238805970197</v>
      </c>
      <c r="F8" s="15">
        <v>0.64925373134328401</v>
      </c>
      <c r="G8" s="15">
        <v>0.79104477611940305</v>
      </c>
      <c r="H8" s="15">
        <v>0.82587064676616895</v>
      </c>
    </row>
    <row r="9" spans="2:9" x14ac:dyDescent="0.35">
      <c r="B9" s="16" t="s">
        <v>96</v>
      </c>
      <c r="C9" s="15">
        <v>2.2388059701492501E-2</v>
      </c>
      <c r="D9" s="15">
        <v>2.48756218905473E-2</v>
      </c>
      <c r="E9" s="15">
        <v>5.22388059701493E-2</v>
      </c>
      <c r="F9" s="15">
        <v>2.9850746268656699E-2</v>
      </c>
      <c r="G9" s="15">
        <v>4.2288557213930399E-2</v>
      </c>
      <c r="H9" s="15">
        <v>5.7213930348258703E-2</v>
      </c>
    </row>
    <row r="10" spans="2:9" x14ac:dyDescent="0.35">
      <c r="B10" t="s">
        <v>393</v>
      </c>
      <c r="C10" s="14"/>
      <c r="D10" s="14"/>
      <c r="E10" s="14"/>
      <c r="F10" s="14"/>
      <c r="G10" s="14"/>
      <c r="H10" s="14"/>
    </row>
    <row r="11" spans="2:9" x14ac:dyDescent="0.35">
      <c r="B11" t="s">
        <v>99</v>
      </c>
    </row>
    <row r="12" spans="2:9" x14ac:dyDescent="0.35">
      <c r="B12" t="s">
        <v>100</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Y15"/>
  <sheetViews>
    <sheetView showGridLines="0" topLeftCell="A3"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0.49253731343283602</v>
      </c>
      <c r="D8" s="15">
        <v>0.4</v>
      </c>
      <c r="E8" s="15">
        <v>0.56387665198237902</v>
      </c>
      <c r="F8" s="15"/>
      <c r="G8" s="15">
        <v>0.61428571428571399</v>
      </c>
      <c r="H8" s="15">
        <v>0.46686746987951799</v>
      </c>
      <c r="I8" s="15"/>
      <c r="J8" s="15">
        <v>0.47933884297520701</v>
      </c>
      <c r="K8" s="15">
        <v>0.50450450450450401</v>
      </c>
      <c r="L8" s="15">
        <v>0.44230769230769201</v>
      </c>
      <c r="M8" s="15">
        <v>0.51327433628318597</v>
      </c>
      <c r="N8" s="15"/>
      <c r="O8" s="15">
        <v>0.59459459459459496</v>
      </c>
      <c r="P8" s="15">
        <v>0.38095238095238099</v>
      </c>
      <c r="Q8" s="15">
        <v>0.64285714285714302</v>
      </c>
      <c r="R8" s="15">
        <v>0.44444444444444398</v>
      </c>
      <c r="S8" s="15">
        <v>0.57894736842105299</v>
      </c>
      <c r="T8" s="15">
        <v>0.48484848484848497</v>
      </c>
      <c r="U8" s="15">
        <v>0.439024390243902</v>
      </c>
      <c r="V8" s="15">
        <v>0.5</v>
      </c>
      <c r="W8" s="15">
        <v>0.48936170212766</v>
      </c>
      <c r="X8" s="15">
        <v>0.48837209302325602</v>
      </c>
      <c r="Y8" s="15">
        <v>0.64705882352941202</v>
      </c>
      <c r="Z8" s="15">
        <v>0.4</v>
      </c>
      <c r="AA8" s="15"/>
      <c r="AB8" s="15">
        <v>0.46258503401360501</v>
      </c>
      <c r="AC8" s="15">
        <v>0.51639344262295095</v>
      </c>
      <c r="AD8" s="15">
        <v>0.55357142857142905</v>
      </c>
      <c r="AE8" s="15">
        <v>0.45833333333333298</v>
      </c>
      <c r="AF8" s="15"/>
      <c r="AG8" s="15">
        <v>0.48770491803278698</v>
      </c>
      <c r="AH8" s="15">
        <v>0.50980392156862697</v>
      </c>
      <c r="AI8" s="15">
        <v>0.56097560975609795</v>
      </c>
      <c r="AJ8" s="15">
        <v>0</v>
      </c>
      <c r="AK8" s="15"/>
      <c r="AL8" s="15">
        <v>0.495</v>
      </c>
      <c r="AM8" s="15">
        <v>0.49019607843137297</v>
      </c>
      <c r="AN8" s="15">
        <v>0.47727272727272702</v>
      </c>
      <c r="AO8" s="15"/>
      <c r="AP8" s="15">
        <v>0.46195652173912999</v>
      </c>
      <c r="AQ8" s="15">
        <v>0.56818181818181801</v>
      </c>
      <c r="AR8" s="15">
        <v>0.48275862068965503</v>
      </c>
      <c r="AS8" s="15">
        <v>0.66666666666666696</v>
      </c>
      <c r="AT8" s="15">
        <v>0.44444444444444398</v>
      </c>
      <c r="AU8" s="15"/>
      <c r="AV8" s="15">
        <v>0.8</v>
      </c>
      <c r="AW8" s="15">
        <v>0.625</v>
      </c>
      <c r="AX8" s="15">
        <v>0.625</v>
      </c>
      <c r="AY8" s="15" t="s">
        <v>132</v>
      </c>
      <c r="AZ8" s="15">
        <v>0.58974358974358998</v>
      </c>
      <c r="BA8" s="15">
        <v>0.52941176470588203</v>
      </c>
      <c r="BB8" s="15">
        <v>0.33333333333333298</v>
      </c>
      <c r="BC8" s="15"/>
      <c r="BD8" s="15">
        <v>0.46923076923076901</v>
      </c>
      <c r="BE8" s="15">
        <v>0.57692307692307698</v>
      </c>
      <c r="BF8" s="15">
        <v>0.5</v>
      </c>
      <c r="BG8" s="15">
        <v>0.48648648648648701</v>
      </c>
      <c r="BH8" s="15">
        <v>0.476190476190476</v>
      </c>
      <c r="BI8" s="15">
        <v>0.75</v>
      </c>
      <c r="BJ8" s="15"/>
      <c r="BK8" s="15">
        <v>0.58823529411764697</v>
      </c>
      <c r="BL8" s="15">
        <v>0.5</v>
      </c>
      <c r="BM8" s="15">
        <v>0.41463414634146301</v>
      </c>
      <c r="BN8" s="15">
        <v>0.49473684210526298</v>
      </c>
      <c r="BO8" s="15">
        <v>0.51724137931034497</v>
      </c>
      <c r="BP8" s="15">
        <v>0.375</v>
      </c>
      <c r="BQ8" s="15"/>
      <c r="BR8" s="15">
        <v>0.50922509225092205</v>
      </c>
      <c r="BS8" s="15">
        <v>0.458015267175573</v>
      </c>
      <c r="BT8" s="15"/>
      <c r="BU8" s="15">
        <v>0.47517730496453903</v>
      </c>
      <c r="BV8" s="15">
        <v>0.501915708812261</v>
      </c>
      <c r="BW8" s="15"/>
      <c r="BX8" s="15">
        <v>0.495412844036697</v>
      </c>
      <c r="BY8" s="15">
        <v>0.483333333333333</v>
      </c>
    </row>
    <row r="9" spans="2:77" x14ac:dyDescent="0.35">
      <c r="B9" s="16" t="s">
        <v>248</v>
      </c>
      <c r="C9" s="15">
        <v>0.48507462686567199</v>
      </c>
      <c r="D9" s="15">
        <v>0.58285714285714296</v>
      </c>
      <c r="E9" s="15">
        <v>0.40969162995594699</v>
      </c>
      <c r="F9" s="15"/>
      <c r="G9" s="15">
        <v>0.35714285714285698</v>
      </c>
      <c r="H9" s="15">
        <v>0.51204819277108404</v>
      </c>
      <c r="I9" s="15"/>
      <c r="J9" s="15">
        <v>0.504132231404959</v>
      </c>
      <c r="K9" s="15">
        <v>0.47747747747747699</v>
      </c>
      <c r="L9" s="15">
        <v>0.53846153846153799</v>
      </c>
      <c r="M9" s="15">
        <v>0.45132743362831901</v>
      </c>
      <c r="N9" s="15"/>
      <c r="O9" s="15">
        <v>0.40540540540540498</v>
      </c>
      <c r="P9" s="15">
        <v>0.61904761904761896</v>
      </c>
      <c r="Q9" s="15">
        <v>0.32142857142857101</v>
      </c>
      <c r="R9" s="15">
        <v>0.55555555555555602</v>
      </c>
      <c r="S9" s="15">
        <v>0.36842105263157898</v>
      </c>
      <c r="T9" s="15">
        <v>0.51515151515151503</v>
      </c>
      <c r="U9" s="15">
        <v>0.51219512195121997</v>
      </c>
      <c r="V9" s="15">
        <v>0.45833333333333298</v>
      </c>
      <c r="W9" s="15">
        <v>0.44680851063829802</v>
      </c>
      <c r="X9" s="15">
        <v>0.48837209302325602</v>
      </c>
      <c r="Y9" s="15">
        <v>0.35294117647058798</v>
      </c>
      <c r="Z9" s="15">
        <v>0.6</v>
      </c>
      <c r="AA9" s="15"/>
      <c r="AB9" s="15">
        <v>0.51020408163265296</v>
      </c>
      <c r="AC9" s="15">
        <v>0.47540983606557402</v>
      </c>
      <c r="AD9" s="15">
        <v>0.41071428571428598</v>
      </c>
      <c r="AE9" s="15">
        <v>0.52083333333333304</v>
      </c>
      <c r="AF9" s="15"/>
      <c r="AG9" s="15">
        <v>0.483606557377049</v>
      </c>
      <c r="AH9" s="15">
        <v>0.47058823529411797</v>
      </c>
      <c r="AI9" s="15">
        <v>0.439024390243902</v>
      </c>
      <c r="AJ9" s="15">
        <v>1</v>
      </c>
      <c r="AK9" s="15"/>
      <c r="AL9" s="15">
        <v>0.47499999999999998</v>
      </c>
      <c r="AM9" s="15">
        <v>0.49673202614379097</v>
      </c>
      <c r="AN9" s="15">
        <v>0.5</v>
      </c>
      <c r="AO9" s="15"/>
      <c r="AP9" s="15">
        <v>0.51630434782608703</v>
      </c>
      <c r="AQ9" s="15">
        <v>0.39772727272727298</v>
      </c>
      <c r="AR9" s="15">
        <v>0.51724137931034497</v>
      </c>
      <c r="AS9" s="15">
        <v>0.33333333333333298</v>
      </c>
      <c r="AT9" s="15">
        <v>0.53333333333333299</v>
      </c>
      <c r="AU9" s="15"/>
      <c r="AV9" s="15">
        <v>0.2</v>
      </c>
      <c r="AW9" s="15">
        <v>0.375</v>
      </c>
      <c r="AX9" s="15">
        <v>0.375</v>
      </c>
      <c r="AY9" s="15" t="s">
        <v>132</v>
      </c>
      <c r="AZ9" s="15">
        <v>0.41025641025641002</v>
      </c>
      <c r="BA9" s="15">
        <v>0.43137254901960798</v>
      </c>
      <c r="BB9" s="15">
        <v>0.6</v>
      </c>
      <c r="BC9" s="15"/>
      <c r="BD9" s="15">
        <v>0.52307692307692299</v>
      </c>
      <c r="BE9" s="15">
        <v>0.38461538461538503</v>
      </c>
      <c r="BF9" s="15">
        <v>0.5</v>
      </c>
      <c r="BG9" s="15">
        <v>0.45945945945945899</v>
      </c>
      <c r="BH9" s="15">
        <v>0.38095238095238099</v>
      </c>
      <c r="BI9" s="15">
        <v>0.25</v>
      </c>
      <c r="BJ9" s="15"/>
      <c r="BK9" s="15">
        <v>0.39215686274509798</v>
      </c>
      <c r="BL9" s="15">
        <v>0.45967741935483902</v>
      </c>
      <c r="BM9" s="15">
        <v>0.56097560975609795</v>
      </c>
      <c r="BN9" s="15">
        <v>0.49473684210526298</v>
      </c>
      <c r="BO9" s="15">
        <v>0.48275862068965503</v>
      </c>
      <c r="BP9" s="15">
        <v>0.59375</v>
      </c>
      <c r="BQ9" s="15"/>
      <c r="BR9" s="15">
        <v>0.464944649446494</v>
      </c>
      <c r="BS9" s="15">
        <v>0.52671755725190805</v>
      </c>
      <c r="BT9" s="15"/>
      <c r="BU9" s="15">
        <v>0.49645390070922002</v>
      </c>
      <c r="BV9" s="15">
        <v>0.47892720306513398</v>
      </c>
      <c r="BW9" s="15"/>
      <c r="BX9" s="15">
        <v>0.47247706422018299</v>
      </c>
      <c r="BY9" s="15">
        <v>0.50555555555555598</v>
      </c>
    </row>
    <row r="10" spans="2:77" x14ac:dyDescent="0.35">
      <c r="B10" s="16" t="s">
        <v>96</v>
      </c>
      <c r="C10" s="17">
        <v>2.2388059701492501E-2</v>
      </c>
      <c r="D10" s="17">
        <v>1.7142857142857099E-2</v>
      </c>
      <c r="E10" s="17">
        <v>2.6431718061673999E-2</v>
      </c>
      <c r="F10" s="17"/>
      <c r="G10" s="17">
        <v>2.8571428571428598E-2</v>
      </c>
      <c r="H10" s="17">
        <v>2.1084337349397599E-2</v>
      </c>
      <c r="I10" s="17"/>
      <c r="J10" s="17">
        <v>1.6528925619834701E-2</v>
      </c>
      <c r="K10" s="17">
        <v>1.8018018018018001E-2</v>
      </c>
      <c r="L10" s="17">
        <v>1.9230769230769201E-2</v>
      </c>
      <c r="M10" s="17">
        <v>3.5398230088495602E-2</v>
      </c>
      <c r="N10" s="17"/>
      <c r="O10" s="17">
        <v>0</v>
      </c>
      <c r="P10" s="17">
        <v>0</v>
      </c>
      <c r="Q10" s="17">
        <v>3.5714285714285698E-2</v>
      </c>
      <c r="R10" s="17">
        <v>0</v>
      </c>
      <c r="S10" s="17">
        <v>5.2631578947368397E-2</v>
      </c>
      <c r="T10" s="17">
        <v>0</v>
      </c>
      <c r="U10" s="17">
        <v>4.8780487804878099E-2</v>
      </c>
      <c r="V10" s="17">
        <v>4.1666666666666699E-2</v>
      </c>
      <c r="W10" s="17">
        <v>6.3829787234042507E-2</v>
      </c>
      <c r="X10" s="17">
        <v>2.32558139534884E-2</v>
      </c>
      <c r="Y10" s="17">
        <v>0</v>
      </c>
      <c r="Z10" s="17">
        <v>0</v>
      </c>
      <c r="AA10" s="17"/>
      <c r="AB10" s="17">
        <v>2.7210884353741499E-2</v>
      </c>
      <c r="AC10" s="17">
        <v>8.1967213114754103E-3</v>
      </c>
      <c r="AD10" s="17">
        <v>3.5714285714285698E-2</v>
      </c>
      <c r="AE10" s="17">
        <v>2.0833333333333301E-2</v>
      </c>
      <c r="AF10" s="17"/>
      <c r="AG10" s="17">
        <v>2.86885245901639E-2</v>
      </c>
      <c r="AH10" s="17">
        <v>1.9607843137254902E-2</v>
      </c>
      <c r="AI10" s="17">
        <v>0</v>
      </c>
      <c r="AJ10" s="17">
        <v>0</v>
      </c>
      <c r="AK10" s="17"/>
      <c r="AL10" s="17">
        <v>0.03</v>
      </c>
      <c r="AM10" s="17">
        <v>1.30718954248366E-2</v>
      </c>
      <c r="AN10" s="17">
        <v>2.27272727272727E-2</v>
      </c>
      <c r="AO10" s="17"/>
      <c r="AP10" s="17">
        <v>2.1739130434782601E-2</v>
      </c>
      <c r="AQ10" s="17">
        <v>3.4090909090909102E-2</v>
      </c>
      <c r="AR10" s="17">
        <v>0</v>
      </c>
      <c r="AS10" s="17">
        <v>0</v>
      </c>
      <c r="AT10" s="17">
        <v>2.2222222222222199E-2</v>
      </c>
      <c r="AU10" s="17"/>
      <c r="AV10" s="17">
        <v>0</v>
      </c>
      <c r="AW10" s="17">
        <v>0</v>
      </c>
      <c r="AX10" s="17">
        <v>0</v>
      </c>
      <c r="AY10" s="17" t="s">
        <v>132</v>
      </c>
      <c r="AZ10" s="17">
        <v>0</v>
      </c>
      <c r="BA10" s="17">
        <v>3.9215686274509803E-2</v>
      </c>
      <c r="BB10" s="17">
        <v>6.6666666666666693E-2</v>
      </c>
      <c r="BC10" s="17"/>
      <c r="BD10" s="17">
        <v>7.6923076923076901E-3</v>
      </c>
      <c r="BE10" s="17">
        <v>3.8461538461538498E-2</v>
      </c>
      <c r="BF10" s="17">
        <v>0</v>
      </c>
      <c r="BG10" s="17">
        <v>5.4054054054054099E-2</v>
      </c>
      <c r="BH10" s="17">
        <v>0.14285714285714299</v>
      </c>
      <c r="BI10" s="17">
        <v>0</v>
      </c>
      <c r="BJ10" s="17"/>
      <c r="BK10" s="17">
        <v>1.9607843137254902E-2</v>
      </c>
      <c r="BL10" s="17">
        <v>4.0322580645161303E-2</v>
      </c>
      <c r="BM10" s="17">
        <v>2.4390243902439001E-2</v>
      </c>
      <c r="BN10" s="17">
        <v>1.05263157894737E-2</v>
      </c>
      <c r="BO10" s="17">
        <v>0</v>
      </c>
      <c r="BP10" s="17">
        <v>3.125E-2</v>
      </c>
      <c r="BQ10" s="17"/>
      <c r="BR10" s="17">
        <v>2.5830258302582999E-2</v>
      </c>
      <c r="BS10" s="17">
        <v>1.5267175572519101E-2</v>
      </c>
      <c r="BT10" s="17"/>
      <c r="BU10" s="17">
        <v>2.8368794326241099E-2</v>
      </c>
      <c r="BV10" s="17">
        <v>1.9157088122605401E-2</v>
      </c>
      <c r="BW10" s="17"/>
      <c r="BX10" s="17">
        <v>3.2110091743119303E-2</v>
      </c>
      <c r="BY10" s="17">
        <v>1.1111111111111099E-2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Y15"/>
  <sheetViews>
    <sheetView showGridLines="0" topLeftCell="A5"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7.9601990049751201E-2</v>
      </c>
      <c r="D8" s="15">
        <v>6.2857142857142903E-2</v>
      </c>
      <c r="E8" s="15">
        <v>9.2511013215859E-2</v>
      </c>
      <c r="F8" s="15"/>
      <c r="G8" s="15">
        <v>0.114285714285714</v>
      </c>
      <c r="H8" s="15">
        <v>7.2289156626505993E-2</v>
      </c>
      <c r="I8" s="15"/>
      <c r="J8" s="15">
        <v>9.0909090909090898E-2</v>
      </c>
      <c r="K8" s="15">
        <v>6.3063063063063099E-2</v>
      </c>
      <c r="L8" s="15">
        <v>5.7692307692307702E-2</v>
      </c>
      <c r="M8" s="15">
        <v>9.7345132743362803E-2</v>
      </c>
      <c r="N8" s="15"/>
      <c r="O8" s="15">
        <v>0.162162162162162</v>
      </c>
      <c r="P8" s="15">
        <v>1.58730158730159E-2</v>
      </c>
      <c r="Q8" s="15">
        <v>0.107142857142857</v>
      </c>
      <c r="R8" s="15">
        <v>2.2222222222222199E-2</v>
      </c>
      <c r="S8" s="15">
        <v>0.157894736842105</v>
      </c>
      <c r="T8" s="15">
        <v>9.0909090909090898E-2</v>
      </c>
      <c r="U8" s="15">
        <v>9.7560975609756101E-2</v>
      </c>
      <c r="V8" s="15">
        <v>8.3333333333333301E-2</v>
      </c>
      <c r="W8" s="15">
        <v>8.5106382978723402E-2</v>
      </c>
      <c r="X8" s="15">
        <v>2.32558139534884E-2</v>
      </c>
      <c r="Y8" s="15">
        <v>0.17647058823529399</v>
      </c>
      <c r="Z8" s="15">
        <v>0.2</v>
      </c>
      <c r="AA8" s="15"/>
      <c r="AB8" s="15">
        <v>0.122448979591837</v>
      </c>
      <c r="AC8" s="15">
        <v>5.7377049180327898E-2</v>
      </c>
      <c r="AD8" s="15">
        <v>8.9285714285714302E-2</v>
      </c>
      <c r="AE8" s="15">
        <v>4.1666666666666699E-2</v>
      </c>
      <c r="AF8" s="15"/>
      <c r="AG8" s="15">
        <v>8.6065573770491802E-2</v>
      </c>
      <c r="AH8" s="15">
        <v>3.9215686274509803E-2</v>
      </c>
      <c r="AI8" s="15">
        <v>0.12195121951219499</v>
      </c>
      <c r="AJ8" s="15">
        <v>0</v>
      </c>
      <c r="AK8" s="15"/>
      <c r="AL8" s="15">
        <v>0.09</v>
      </c>
      <c r="AM8" s="15">
        <v>5.8823529411764698E-2</v>
      </c>
      <c r="AN8" s="15">
        <v>0.11363636363636399</v>
      </c>
      <c r="AO8" s="15"/>
      <c r="AP8" s="15">
        <v>5.9782608695652197E-2</v>
      </c>
      <c r="AQ8" s="15">
        <v>0.11363636363636399</v>
      </c>
      <c r="AR8" s="15">
        <v>6.8965517241379296E-2</v>
      </c>
      <c r="AS8" s="15">
        <v>0.33333333333333298</v>
      </c>
      <c r="AT8" s="15">
        <v>0.133333333333333</v>
      </c>
      <c r="AU8" s="15"/>
      <c r="AV8" s="15">
        <v>0.2</v>
      </c>
      <c r="AW8" s="15">
        <v>0.125</v>
      </c>
      <c r="AX8" s="15">
        <v>0.125</v>
      </c>
      <c r="AY8" s="15" t="s">
        <v>132</v>
      </c>
      <c r="AZ8" s="15">
        <v>0.128205128205128</v>
      </c>
      <c r="BA8" s="15">
        <v>0.13725490196078399</v>
      </c>
      <c r="BB8" s="15">
        <v>0.2</v>
      </c>
      <c r="BC8" s="15"/>
      <c r="BD8" s="15">
        <v>0.05</v>
      </c>
      <c r="BE8" s="15">
        <v>7.69230769230769E-2</v>
      </c>
      <c r="BF8" s="15">
        <v>0.230769230769231</v>
      </c>
      <c r="BG8" s="15">
        <v>0.108108108108108</v>
      </c>
      <c r="BH8" s="15">
        <v>0.14285714285714299</v>
      </c>
      <c r="BI8" s="15">
        <v>0.5</v>
      </c>
      <c r="BJ8" s="15"/>
      <c r="BK8" s="15">
        <v>0.17647058823529399</v>
      </c>
      <c r="BL8" s="15">
        <v>8.8709677419354802E-2</v>
      </c>
      <c r="BM8" s="15">
        <v>4.8780487804878099E-2</v>
      </c>
      <c r="BN8" s="15">
        <v>4.2105263157894701E-2</v>
      </c>
      <c r="BO8" s="15">
        <v>6.8965517241379296E-2</v>
      </c>
      <c r="BP8" s="15">
        <v>6.25E-2</v>
      </c>
      <c r="BQ8" s="15"/>
      <c r="BR8" s="15">
        <v>8.8560885608856096E-2</v>
      </c>
      <c r="BS8" s="15">
        <v>6.1068702290076299E-2</v>
      </c>
      <c r="BT8" s="15"/>
      <c r="BU8" s="15">
        <v>0.120567375886525</v>
      </c>
      <c r="BV8" s="15">
        <v>5.7471264367816098E-2</v>
      </c>
      <c r="BW8" s="15"/>
      <c r="BX8" s="15">
        <v>0.12844036697247699</v>
      </c>
      <c r="BY8" s="15">
        <v>2.2222222222222199E-2</v>
      </c>
    </row>
    <row r="9" spans="2:77" x14ac:dyDescent="0.35">
      <c r="B9" s="16" t="s">
        <v>248</v>
      </c>
      <c r="C9" s="15">
        <v>0.89552238805970197</v>
      </c>
      <c r="D9" s="15">
        <v>0.91428571428571404</v>
      </c>
      <c r="E9" s="15">
        <v>0.88105726872246704</v>
      </c>
      <c r="F9" s="15"/>
      <c r="G9" s="15">
        <v>0.82857142857142896</v>
      </c>
      <c r="H9" s="15">
        <v>0.90963855421686701</v>
      </c>
      <c r="I9" s="15"/>
      <c r="J9" s="15">
        <v>0.90082644628099195</v>
      </c>
      <c r="K9" s="15">
        <v>0.891891891891892</v>
      </c>
      <c r="L9" s="15">
        <v>0.90384615384615397</v>
      </c>
      <c r="M9" s="15">
        <v>0.88495575221238898</v>
      </c>
      <c r="N9" s="15"/>
      <c r="O9" s="15">
        <v>0.75675675675675702</v>
      </c>
      <c r="P9" s="15">
        <v>0.98412698412698396</v>
      </c>
      <c r="Q9" s="15">
        <v>0.89285714285714302</v>
      </c>
      <c r="R9" s="15">
        <v>0.97777777777777797</v>
      </c>
      <c r="S9" s="15">
        <v>0.84210526315789502</v>
      </c>
      <c r="T9" s="15">
        <v>0.84848484848484895</v>
      </c>
      <c r="U9" s="15">
        <v>0.90243902439024404</v>
      </c>
      <c r="V9" s="15">
        <v>0.875</v>
      </c>
      <c r="W9" s="15">
        <v>0.87234042553191504</v>
      </c>
      <c r="X9" s="15">
        <v>0.95348837209302295</v>
      </c>
      <c r="Y9" s="15">
        <v>0.76470588235294101</v>
      </c>
      <c r="Z9" s="15">
        <v>0.8</v>
      </c>
      <c r="AA9" s="15"/>
      <c r="AB9" s="15">
        <v>0.86394557823129203</v>
      </c>
      <c r="AC9" s="15">
        <v>0.90983606557377095</v>
      </c>
      <c r="AD9" s="15">
        <v>0.875</v>
      </c>
      <c r="AE9" s="15">
        <v>0.95833333333333304</v>
      </c>
      <c r="AF9" s="15"/>
      <c r="AG9" s="15">
        <v>0.88114754098360704</v>
      </c>
      <c r="AH9" s="15">
        <v>0.94117647058823495</v>
      </c>
      <c r="AI9" s="15">
        <v>0.87804878048780499</v>
      </c>
      <c r="AJ9" s="15">
        <v>1</v>
      </c>
      <c r="AK9" s="15"/>
      <c r="AL9" s="15">
        <v>0.875</v>
      </c>
      <c r="AM9" s="15">
        <v>0.92156862745098</v>
      </c>
      <c r="AN9" s="15">
        <v>0.88636363636363602</v>
      </c>
      <c r="AO9" s="15"/>
      <c r="AP9" s="15">
        <v>0.91847826086956497</v>
      </c>
      <c r="AQ9" s="15">
        <v>0.85227272727272696</v>
      </c>
      <c r="AR9" s="15">
        <v>0.931034482758621</v>
      </c>
      <c r="AS9" s="15">
        <v>0.5</v>
      </c>
      <c r="AT9" s="15">
        <v>0.844444444444444</v>
      </c>
      <c r="AU9" s="15"/>
      <c r="AV9" s="15">
        <v>0.8</v>
      </c>
      <c r="AW9" s="15">
        <v>0.875</v>
      </c>
      <c r="AX9" s="15">
        <v>0.875</v>
      </c>
      <c r="AY9" s="15" t="s">
        <v>132</v>
      </c>
      <c r="AZ9" s="15">
        <v>0.87179487179487203</v>
      </c>
      <c r="BA9" s="15">
        <v>0.84313725490196101</v>
      </c>
      <c r="BB9" s="15">
        <v>0.73333333333333295</v>
      </c>
      <c r="BC9" s="15"/>
      <c r="BD9" s="15">
        <v>0.93461538461538496</v>
      </c>
      <c r="BE9" s="15">
        <v>0.88461538461538503</v>
      </c>
      <c r="BF9" s="15">
        <v>0.73076923076923095</v>
      </c>
      <c r="BG9" s="15">
        <v>0.81081081081081097</v>
      </c>
      <c r="BH9" s="15">
        <v>0.85714285714285698</v>
      </c>
      <c r="BI9" s="15">
        <v>0.5</v>
      </c>
      <c r="BJ9" s="15"/>
      <c r="BK9" s="15">
        <v>0.80392156862745101</v>
      </c>
      <c r="BL9" s="15">
        <v>0.86290322580645196</v>
      </c>
      <c r="BM9" s="15">
        <v>0.90243902439024404</v>
      </c>
      <c r="BN9" s="15">
        <v>0.95789473684210502</v>
      </c>
      <c r="BO9" s="15">
        <v>0.91379310344827602</v>
      </c>
      <c r="BP9" s="15">
        <v>0.9375</v>
      </c>
      <c r="BQ9" s="15"/>
      <c r="BR9" s="15">
        <v>0.88560885608856099</v>
      </c>
      <c r="BS9" s="15">
        <v>0.91603053435114501</v>
      </c>
      <c r="BT9" s="15"/>
      <c r="BU9" s="15">
        <v>0.86524822695035497</v>
      </c>
      <c r="BV9" s="15">
        <v>0.91187739463601503</v>
      </c>
      <c r="BW9" s="15"/>
      <c r="BX9" s="15">
        <v>0.83944954128440397</v>
      </c>
      <c r="BY9" s="15">
        <v>0.96111111111111103</v>
      </c>
    </row>
    <row r="10" spans="2:77" x14ac:dyDescent="0.35">
      <c r="B10" s="16" t="s">
        <v>96</v>
      </c>
      <c r="C10" s="17">
        <v>2.48756218905473E-2</v>
      </c>
      <c r="D10" s="17">
        <v>2.2857142857142899E-2</v>
      </c>
      <c r="E10" s="17">
        <v>2.6431718061673999E-2</v>
      </c>
      <c r="F10" s="17"/>
      <c r="G10" s="17">
        <v>5.7142857142857099E-2</v>
      </c>
      <c r="H10" s="17">
        <v>1.8072289156626498E-2</v>
      </c>
      <c r="I10" s="17"/>
      <c r="J10" s="17">
        <v>8.2644628099173608E-3</v>
      </c>
      <c r="K10" s="17">
        <v>4.5045045045045001E-2</v>
      </c>
      <c r="L10" s="17">
        <v>3.8461538461538498E-2</v>
      </c>
      <c r="M10" s="17">
        <v>1.7699115044247801E-2</v>
      </c>
      <c r="N10" s="17"/>
      <c r="O10" s="17">
        <v>8.1081081081081099E-2</v>
      </c>
      <c r="P10" s="17">
        <v>0</v>
      </c>
      <c r="Q10" s="17">
        <v>0</v>
      </c>
      <c r="R10" s="17">
        <v>0</v>
      </c>
      <c r="S10" s="17">
        <v>0</v>
      </c>
      <c r="T10" s="17">
        <v>6.0606060606060601E-2</v>
      </c>
      <c r="U10" s="17">
        <v>0</v>
      </c>
      <c r="V10" s="17">
        <v>4.1666666666666699E-2</v>
      </c>
      <c r="W10" s="17">
        <v>4.2553191489361701E-2</v>
      </c>
      <c r="X10" s="17">
        <v>2.32558139534884E-2</v>
      </c>
      <c r="Y10" s="17">
        <v>5.8823529411764698E-2</v>
      </c>
      <c r="Z10" s="17">
        <v>0</v>
      </c>
      <c r="AA10" s="17"/>
      <c r="AB10" s="17">
        <v>1.3605442176870699E-2</v>
      </c>
      <c r="AC10" s="17">
        <v>3.2786885245901599E-2</v>
      </c>
      <c r="AD10" s="17">
        <v>3.5714285714285698E-2</v>
      </c>
      <c r="AE10" s="17">
        <v>0</v>
      </c>
      <c r="AF10" s="17"/>
      <c r="AG10" s="17">
        <v>3.2786885245901599E-2</v>
      </c>
      <c r="AH10" s="17">
        <v>1.9607843137254902E-2</v>
      </c>
      <c r="AI10" s="17">
        <v>0</v>
      </c>
      <c r="AJ10" s="17">
        <v>0</v>
      </c>
      <c r="AK10" s="17"/>
      <c r="AL10" s="17">
        <v>3.5000000000000003E-2</v>
      </c>
      <c r="AM10" s="17">
        <v>1.9607843137254902E-2</v>
      </c>
      <c r="AN10" s="17">
        <v>0</v>
      </c>
      <c r="AO10" s="17"/>
      <c r="AP10" s="17">
        <v>2.1739130434782601E-2</v>
      </c>
      <c r="AQ10" s="17">
        <v>3.4090909090909102E-2</v>
      </c>
      <c r="AR10" s="17">
        <v>0</v>
      </c>
      <c r="AS10" s="17">
        <v>0.16666666666666699</v>
      </c>
      <c r="AT10" s="17">
        <v>2.2222222222222199E-2</v>
      </c>
      <c r="AU10" s="17"/>
      <c r="AV10" s="17">
        <v>0</v>
      </c>
      <c r="AW10" s="17">
        <v>0</v>
      </c>
      <c r="AX10" s="17">
        <v>0</v>
      </c>
      <c r="AY10" s="17" t="s">
        <v>132</v>
      </c>
      <c r="AZ10" s="17">
        <v>0</v>
      </c>
      <c r="BA10" s="17">
        <v>1.9607843137254902E-2</v>
      </c>
      <c r="BB10" s="17">
        <v>6.6666666666666693E-2</v>
      </c>
      <c r="BC10" s="17"/>
      <c r="BD10" s="17">
        <v>1.5384615384615399E-2</v>
      </c>
      <c r="BE10" s="17">
        <v>3.8461538461538498E-2</v>
      </c>
      <c r="BF10" s="17">
        <v>3.8461538461538498E-2</v>
      </c>
      <c r="BG10" s="17">
        <v>8.1081081081081099E-2</v>
      </c>
      <c r="BH10" s="17">
        <v>0</v>
      </c>
      <c r="BI10" s="17">
        <v>0</v>
      </c>
      <c r="BJ10" s="17"/>
      <c r="BK10" s="17">
        <v>1.9607843137254902E-2</v>
      </c>
      <c r="BL10" s="17">
        <v>4.8387096774193498E-2</v>
      </c>
      <c r="BM10" s="17">
        <v>4.8780487804878099E-2</v>
      </c>
      <c r="BN10" s="17">
        <v>0</v>
      </c>
      <c r="BO10" s="17">
        <v>1.72413793103448E-2</v>
      </c>
      <c r="BP10" s="17">
        <v>0</v>
      </c>
      <c r="BQ10" s="17"/>
      <c r="BR10" s="17">
        <v>2.5830258302582999E-2</v>
      </c>
      <c r="BS10" s="17">
        <v>2.2900763358778602E-2</v>
      </c>
      <c r="BT10" s="17"/>
      <c r="BU10" s="17">
        <v>1.41843971631206E-2</v>
      </c>
      <c r="BV10" s="17">
        <v>3.0651340996168602E-2</v>
      </c>
      <c r="BW10" s="17"/>
      <c r="BX10" s="17">
        <v>3.2110091743119303E-2</v>
      </c>
      <c r="BY10" s="17">
        <v>1.6666666666666701E-2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Y15"/>
  <sheetViews>
    <sheetView showGridLines="0" topLeftCell="A4"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5.22388059701493E-2</v>
      </c>
      <c r="D8" s="15">
        <v>5.7142857142857099E-2</v>
      </c>
      <c r="E8" s="15">
        <v>4.8458149779735699E-2</v>
      </c>
      <c r="F8" s="15"/>
      <c r="G8" s="15">
        <v>7.1428571428571397E-2</v>
      </c>
      <c r="H8" s="15">
        <v>4.81927710843374E-2</v>
      </c>
      <c r="I8" s="15"/>
      <c r="J8" s="15">
        <v>4.1322314049586799E-2</v>
      </c>
      <c r="K8" s="15">
        <v>5.4054054054054099E-2</v>
      </c>
      <c r="L8" s="15">
        <v>3.8461538461538498E-2</v>
      </c>
      <c r="M8" s="15">
        <v>6.1946902654867297E-2</v>
      </c>
      <c r="N8" s="15"/>
      <c r="O8" s="15">
        <v>2.7027027027027001E-2</v>
      </c>
      <c r="P8" s="15">
        <v>3.1746031746031703E-2</v>
      </c>
      <c r="Q8" s="15">
        <v>7.1428571428571397E-2</v>
      </c>
      <c r="R8" s="15">
        <v>4.4444444444444398E-2</v>
      </c>
      <c r="S8" s="15">
        <v>0.21052631578947401</v>
      </c>
      <c r="T8" s="15">
        <v>6.0606060606060601E-2</v>
      </c>
      <c r="U8" s="15">
        <v>4.8780487804878099E-2</v>
      </c>
      <c r="V8" s="15">
        <v>0</v>
      </c>
      <c r="W8" s="15">
        <v>2.1276595744680899E-2</v>
      </c>
      <c r="X8" s="15">
        <v>4.6511627906976702E-2</v>
      </c>
      <c r="Y8" s="15">
        <v>0.17647058823529399</v>
      </c>
      <c r="Z8" s="15">
        <v>0</v>
      </c>
      <c r="AA8" s="15"/>
      <c r="AB8" s="15">
        <v>6.1224489795918401E-2</v>
      </c>
      <c r="AC8" s="15">
        <v>6.5573770491803296E-2</v>
      </c>
      <c r="AD8" s="15">
        <v>3.5714285714285698E-2</v>
      </c>
      <c r="AE8" s="15">
        <v>0</v>
      </c>
      <c r="AF8" s="15"/>
      <c r="AG8" s="15">
        <v>6.14754098360656E-2</v>
      </c>
      <c r="AH8" s="15">
        <v>1.9607843137254902E-2</v>
      </c>
      <c r="AI8" s="15">
        <v>7.3170731707317097E-2</v>
      </c>
      <c r="AJ8" s="15">
        <v>0</v>
      </c>
      <c r="AK8" s="15"/>
      <c r="AL8" s="15">
        <v>7.4999999999999997E-2</v>
      </c>
      <c r="AM8" s="15">
        <v>3.2679738562091498E-2</v>
      </c>
      <c r="AN8" s="15">
        <v>0</v>
      </c>
      <c r="AO8" s="15"/>
      <c r="AP8" s="15">
        <v>5.4347826086956499E-2</v>
      </c>
      <c r="AQ8" s="15">
        <v>7.9545454545454503E-2</v>
      </c>
      <c r="AR8" s="15">
        <v>0</v>
      </c>
      <c r="AS8" s="15">
        <v>0.16666666666666699</v>
      </c>
      <c r="AT8" s="15">
        <v>2.2222222222222199E-2</v>
      </c>
      <c r="AU8" s="15"/>
      <c r="AV8" s="15">
        <v>0</v>
      </c>
      <c r="AW8" s="15">
        <v>0.125</v>
      </c>
      <c r="AX8" s="15">
        <v>0.125</v>
      </c>
      <c r="AY8" s="15" t="s">
        <v>132</v>
      </c>
      <c r="AZ8" s="15">
        <v>5.1282051282051301E-2</v>
      </c>
      <c r="BA8" s="15">
        <v>5.8823529411764698E-2</v>
      </c>
      <c r="BB8" s="15">
        <v>0.133333333333333</v>
      </c>
      <c r="BC8" s="15"/>
      <c r="BD8" s="15">
        <v>0.05</v>
      </c>
      <c r="BE8" s="15">
        <v>3.8461538461538498E-2</v>
      </c>
      <c r="BF8" s="15">
        <v>0.115384615384615</v>
      </c>
      <c r="BG8" s="15">
        <v>5.4054054054054099E-2</v>
      </c>
      <c r="BH8" s="15">
        <v>0</v>
      </c>
      <c r="BI8" s="15">
        <v>0.25</v>
      </c>
      <c r="BJ8" s="15"/>
      <c r="BK8" s="15">
        <v>1.9607843137254902E-2</v>
      </c>
      <c r="BL8" s="15">
        <v>4.0322580645161303E-2</v>
      </c>
      <c r="BM8" s="15">
        <v>9.7560975609756101E-2</v>
      </c>
      <c r="BN8" s="15">
        <v>4.2105263157894701E-2</v>
      </c>
      <c r="BO8" s="15">
        <v>0.12068965517241401</v>
      </c>
      <c r="BP8" s="15">
        <v>0</v>
      </c>
      <c r="BQ8" s="15"/>
      <c r="BR8" s="15">
        <v>5.5350553505535097E-2</v>
      </c>
      <c r="BS8" s="15">
        <v>4.58015267175573E-2</v>
      </c>
      <c r="BT8" s="15"/>
      <c r="BU8" s="15">
        <v>7.09219858156028E-2</v>
      </c>
      <c r="BV8" s="15">
        <v>4.2145593869731802E-2</v>
      </c>
      <c r="BW8" s="15"/>
      <c r="BX8" s="15">
        <v>5.0458715596330299E-2</v>
      </c>
      <c r="BY8" s="15">
        <v>5.5555555555555601E-2</v>
      </c>
    </row>
    <row r="9" spans="2:77" x14ac:dyDescent="0.35">
      <c r="B9" s="16" t="s">
        <v>248</v>
      </c>
      <c r="C9" s="15">
        <v>0.89552238805970197</v>
      </c>
      <c r="D9" s="15">
        <v>0.91428571428571404</v>
      </c>
      <c r="E9" s="15">
        <v>0.88105726872246704</v>
      </c>
      <c r="F9" s="15"/>
      <c r="G9" s="15">
        <v>0.84285714285714297</v>
      </c>
      <c r="H9" s="15">
        <v>0.906626506024096</v>
      </c>
      <c r="I9" s="15"/>
      <c r="J9" s="15">
        <v>0.91735537190082606</v>
      </c>
      <c r="K9" s="15">
        <v>0.86486486486486502</v>
      </c>
      <c r="L9" s="15">
        <v>0.94230769230769196</v>
      </c>
      <c r="M9" s="15">
        <v>0.88495575221238898</v>
      </c>
      <c r="N9" s="15"/>
      <c r="O9" s="15">
        <v>0.83783783783783805</v>
      </c>
      <c r="P9" s="15">
        <v>0.952380952380952</v>
      </c>
      <c r="Q9" s="15">
        <v>0.89285714285714302</v>
      </c>
      <c r="R9" s="15">
        <v>0.93333333333333302</v>
      </c>
      <c r="S9" s="15">
        <v>0.78947368421052599</v>
      </c>
      <c r="T9" s="15">
        <v>0.87878787878787901</v>
      </c>
      <c r="U9" s="15">
        <v>0.90243902439024404</v>
      </c>
      <c r="V9" s="15">
        <v>0.95833333333333304</v>
      </c>
      <c r="W9" s="15">
        <v>0.91489361702127703</v>
      </c>
      <c r="X9" s="15">
        <v>0.88372093023255804</v>
      </c>
      <c r="Y9" s="15">
        <v>0.70588235294117696</v>
      </c>
      <c r="Z9" s="15">
        <v>1</v>
      </c>
      <c r="AA9" s="15"/>
      <c r="AB9" s="15">
        <v>0.87755102040816302</v>
      </c>
      <c r="AC9" s="15">
        <v>0.87704918032786905</v>
      </c>
      <c r="AD9" s="15">
        <v>0.94642857142857095</v>
      </c>
      <c r="AE9" s="15">
        <v>0.97916666666666696</v>
      </c>
      <c r="AF9" s="15"/>
      <c r="AG9" s="15">
        <v>0.87704918032786905</v>
      </c>
      <c r="AH9" s="15">
        <v>0.94117647058823495</v>
      </c>
      <c r="AI9" s="15">
        <v>0.90243902439024404</v>
      </c>
      <c r="AJ9" s="15">
        <v>1</v>
      </c>
      <c r="AK9" s="15"/>
      <c r="AL9" s="15">
        <v>0.89500000000000002</v>
      </c>
      <c r="AM9" s="15">
        <v>0.88888888888888895</v>
      </c>
      <c r="AN9" s="15">
        <v>0.93181818181818199</v>
      </c>
      <c r="AO9" s="15"/>
      <c r="AP9" s="15">
        <v>0.92391304347826098</v>
      </c>
      <c r="AQ9" s="15">
        <v>0.82954545454545503</v>
      </c>
      <c r="AR9" s="15">
        <v>0.931034482758621</v>
      </c>
      <c r="AS9" s="15">
        <v>0.83333333333333304</v>
      </c>
      <c r="AT9" s="15">
        <v>0.93333333333333302</v>
      </c>
      <c r="AU9" s="15"/>
      <c r="AV9" s="15">
        <v>0.8</v>
      </c>
      <c r="AW9" s="15">
        <v>0.75</v>
      </c>
      <c r="AX9" s="15">
        <v>0.75</v>
      </c>
      <c r="AY9" s="15" t="s">
        <v>132</v>
      </c>
      <c r="AZ9" s="15">
        <v>0.87179487179487203</v>
      </c>
      <c r="BA9" s="15">
        <v>0.88235294117647101</v>
      </c>
      <c r="BB9" s="15">
        <v>0.8</v>
      </c>
      <c r="BC9" s="15"/>
      <c r="BD9" s="15">
        <v>0.91923076923076896</v>
      </c>
      <c r="BE9" s="15">
        <v>0.88461538461538503</v>
      </c>
      <c r="BF9" s="15">
        <v>0.76923076923076905</v>
      </c>
      <c r="BG9" s="15">
        <v>0.86486486486486502</v>
      </c>
      <c r="BH9" s="15">
        <v>0.90476190476190499</v>
      </c>
      <c r="BI9" s="15">
        <v>0.5</v>
      </c>
      <c r="BJ9" s="15"/>
      <c r="BK9" s="15">
        <v>0.92156862745098</v>
      </c>
      <c r="BL9" s="15">
        <v>0.89516129032258096</v>
      </c>
      <c r="BM9" s="15">
        <v>0.87804878048780499</v>
      </c>
      <c r="BN9" s="15">
        <v>0.91578947368421004</v>
      </c>
      <c r="BO9" s="15">
        <v>0.84482758620689702</v>
      </c>
      <c r="BP9" s="15">
        <v>0.90625</v>
      </c>
      <c r="BQ9" s="15"/>
      <c r="BR9" s="15">
        <v>0.88929889298892995</v>
      </c>
      <c r="BS9" s="15">
        <v>0.90839694656488501</v>
      </c>
      <c r="BT9" s="15"/>
      <c r="BU9" s="15">
        <v>0.86524822695035497</v>
      </c>
      <c r="BV9" s="15">
        <v>0.91187739463601503</v>
      </c>
      <c r="BW9" s="15"/>
      <c r="BX9" s="15">
        <v>0.88532110091743099</v>
      </c>
      <c r="BY9" s="15">
        <v>0.91111111111111098</v>
      </c>
    </row>
    <row r="10" spans="2:77" x14ac:dyDescent="0.35">
      <c r="B10" s="16" t="s">
        <v>96</v>
      </c>
      <c r="C10" s="17">
        <v>5.22388059701493E-2</v>
      </c>
      <c r="D10" s="17">
        <v>2.8571428571428598E-2</v>
      </c>
      <c r="E10" s="17">
        <v>7.0484581497797405E-2</v>
      </c>
      <c r="F10" s="17"/>
      <c r="G10" s="17">
        <v>8.5714285714285701E-2</v>
      </c>
      <c r="H10" s="17">
        <v>4.51807228915663E-2</v>
      </c>
      <c r="I10" s="17"/>
      <c r="J10" s="17">
        <v>4.1322314049586799E-2</v>
      </c>
      <c r="K10" s="17">
        <v>8.1081081081081099E-2</v>
      </c>
      <c r="L10" s="17">
        <v>1.9230769230769201E-2</v>
      </c>
      <c r="M10" s="17">
        <v>5.3097345132743397E-2</v>
      </c>
      <c r="N10" s="17"/>
      <c r="O10" s="17">
        <v>0.135135135135135</v>
      </c>
      <c r="P10" s="17">
        <v>1.58730158730159E-2</v>
      </c>
      <c r="Q10" s="17">
        <v>3.5714285714285698E-2</v>
      </c>
      <c r="R10" s="17">
        <v>2.2222222222222199E-2</v>
      </c>
      <c r="S10" s="17">
        <v>0</v>
      </c>
      <c r="T10" s="17">
        <v>6.0606060606060601E-2</v>
      </c>
      <c r="U10" s="17">
        <v>4.8780487804878099E-2</v>
      </c>
      <c r="V10" s="17">
        <v>4.1666666666666699E-2</v>
      </c>
      <c r="W10" s="17">
        <v>6.3829787234042507E-2</v>
      </c>
      <c r="X10" s="17">
        <v>6.9767441860465101E-2</v>
      </c>
      <c r="Y10" s="17">
        <v>0.11764705882352899</v>
      </c>
      <c r="Z10" s="17">
        <v>0</v>
      </c>
      <c r="AA10" s="17"/>
      <c r="AB10" s="17">
        <v>6.1224489795918401E-2</v>
      </c>
      <c r="AC10" s="17">
        <v>5.7377049180327898E-2</v>
      </c>
      <c r="AD10" s="17">
        <v>1.7857142857142901E-2</v>
      </c>
      <c r="AE10" s="17">
        <v>2.0833333333333301E-2</v>
      </c>
      <c r="AF10" s="17"/>
      <c r="AG10" s="17">
        <v>6.14754098360656E-2</v>
      </c>
      <c r="AH10" s="17">
        <v>3.9215686274509803E-2</v>
      </c>
      <c r="AI10" s="17">
        <v>2.4390243902439001E-2</v>
      </c>
      <c r="AJ10" s="17">
        <v>0</v>
      </c>
      <c r="AK10" s="17"/>
      <c r="AL10" s="17">
        <v>0.03</v>
      </c>
      <c r="AM10" s="17">
        <v>7.8431372549019607E-2</v>
      </c>
      <c r="AN10" s="17">
        <v>6.8181818181818205E-2</v>
      </c>
      <c r="AO10" s="17"/>
      <c r="AP10" s="17">
        <v>2.1739130434782601E-2</v>
      </c>
      <c r="AQ10" s="17">
        <v>9.0909090909090898E-2</v>
      </c>
      <c r="AR10" s="17">
        <v>6.8965517241379296E-2</v>
      </c>
      <c r="AS10" s="17">
        <v>0</v>
      </c>
      <c r="AT10" s="17">
        <v>4.4444444444444398E-2</v>
      </c>
      <c r="AU10" s="17"/>
      <c r="AV10" s="17">
        <v>0.2</v>
      </c>
      <c r="AW10" s="17">
        <v>0.125</v>
      </c>
      <c r="AX10" s="17">
        <v>0.125</v>
      </c>
      <c r="AY10" s="17" t="s">
        <v>132</v>
      </c>
      <c r="AZ10" s="17">
        <v>7.69230769230769E-2</v>
      </c>
      <c r="BA10" s="17">
        <v>5.8823529411764698E-2</v>
      </c>
      <c r="BB10" s="17">
        <v>6.6666666666666693E-2</v>
      </c>
      <c r="BC10" s="17"/>
      <c r="BD10" s="17">
        <v>3.0769230769230799E-2</v>
      </c>
      <c r="BE10" s="17">
        <v>7.69230769230769E-2</v>
      </c>
      <c r="BF10" s="17">
        <v>0.115384615384615</v>
      </c>
      <c r="BG10" s="17">
        <v>8.1081081081081099E-2</v>
      </c>
      <c r="BH10" s="17">
        <v>9.5238095238095205E-2</v>
      </c>
      <c r="BI10" s="17">
        <v>0.25</v>
      </c>
      <c r="BJ10" s="17"/>
      <c r="BK10" s="17">
        <v>5.8823529411764698E-2</v>
      </c>
      <c r="BL10" s="17">
        <v>6.4516129032258104E-2</v>
      </c>
      <c r="BM10" s="17">
        <v>2.4390243902439001E-2</v>
      </c>
      <c r="BN10" s="17">
        <v>4.2105263157894701E-2</v>
      </c>
      <c r="BO10" s="17">
        <v>3.4482758620689703E-2</v>
      </c>
      <c r="BP10" s="17">
        <v>9.375E-2</v>
      </c>
      <c r="BQ10" s="17"/>
      <c r="BR10" s="17">
        <v>5.5350553505535097E-2</v>
      </c>
      <c r="BS10" s="17">
        <v>4.58015267175573E-2</v>
      </c>
      <c r="BT10" s="17"/>
      <c r="BU10" s="17">
        <v>6.3829787234042507E-2</v>
      </c>
      <c r="BV10" s="17">
        <v>4.5977011494252901E-2</v>
      </c>
      <c r="BW10" s="17"/>
      <c r="BX10" s="17">
        <v>6.4220183486238494E-2</v>
      </c>
      <c r="BY10" s="17">
        <v>3.3333333333333298E-2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Y15"/>
  <sheetViews>
    <sheetView showGridLines="0" topLeftCell="A4"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0.32089552238806002</v>
      </c>
      <c r="D8" s="15">
        <v>0.26285714285714301</v>
      </c>
      <c r="E8" s="15">
        <v>0.36563876651982402</v>
      </c>
      <c r="F8" s="15"/>
      <c r="G8" s="15">
        <v>0.4</v>
      </c>
      <c r="H8" s="15">
        <v>0.30421686746988003</v>
      </c>
      <c r="I8" s="15"/>
      <c r="J8" s="15">
        <v>0.26446280991735499</v>
      </c>
      <c r="K8" s="15">
        <v>0.39639639639639601</v>
      </c>
      <c r="L8" s="15">
        <v>0.38461538461538503</v>
      </c>
      <c r="M8" s="15">
        <v>0.265486725663717</v>
      </c>
      <c r="N8" s="15"/>
      <c r="O8" s="15">
        <v>0.35135135135135098</v>
      </c>
      <c r="P8" s="15">
        <v>0.26984126984126999</v>
      </c>
      <c r="Q8" s="15">
        <v>0.35714285714285698</v>
      </c>
      <c r="R8" s="15">
        <v>0.31111111111111101</v>
      </c>
      <c r="S8" s="15">
        <v>0.52631578947368396</v>
      </c>
      <c r="T8" s="15">
        <v>0.24242424242424199</v>
      </c>
      <c r="U8" s="15">
        <v>0.292682926829268</v>
      </c>
      <c r="V8" s="15">
        <v>0.29166666666666702</v>
      </c>
      <c r="W8" s="15">
        <v>0.29787234042553201</v>
      </c>
      <c r="X8" s="15">
        <v>0.32558139534883701</v>
      </c>
      <c r="Y8" s="15">
        <v>0.52941176470588203</v>
      </c>
      <c r="Z8" s="15">
        <v>0.2</v>
      </c>
      <c r="AA8" s="15"/>
      <c r="AB8" s="15">
        <v>0.29931972789115602</v>
      </c>
      <c r="AC8" s="15">
        <v>0.37704918032786899</v>
      </c>
      <c r="AD8" s="15">
        <v>0.26785714285714302</v>
      </c>
      <c r="AE8" s="15">
        <v>0.3125</v>
      </c>
      <c r="AF8" s="15"/>
      <c r="AG8" s="15">
        <v>0.31557377049180302</v>
      </c>
      <c r="AH8" s="15">
        <v>0.36274509803921601</v>
      </c>
      <c r="AI8" s="15">
        <v>0.26829268292682901</v>
      </c>
      <c r="AJ8" s="15">
        <v>0</v>
      </c>
      <c r="AK8" s="15"/>
      <c r="AL8" s="15">
        <v>0.34</v>
      </c>
      <c r="AM8" s="15">
        <v>0.30065359477124198</v>
      </c>
      <c r="AN8" s="15">
        <v>0.31818181818181801</v>
      </c>
      <c r="AO8" s="15"/>
      <c r="AP8" s="15">
        <v>0.29891304347826098</v>
      </c>
      <c r="AQ8" s="15">
        <v>0.40909090909090901</v>
      </c>
      <c r="AR8" s="15">
        <v>0.24137931034482801</v>
      </c>
      <c r="AS8" s="15">
        <v>0.66666666666666696</v>
      </c>
      <c r="AT8" s="15">
        <v>0.35555555555555601</v>
      </c>
      <c r="AU8" s="15"/>
      <c r="AV8" s="15">
        <v>0.4</v>
      </c>
      <c r="AW8" s="15">
        <v>0.5</v>
      </c>
      <c r="AX8" s="15">
        <v>0.5</v>
      </c>
      <c r="AY8" s="15" t="s">
        <v>132</v>
      </c>
      <c r="AZ8" s="15">
        <v>0.38461538461538503</v>
      </c>
      <c r="BA8" s="15">
        <v>0.27450980392156898</v>
      </c>
      <c r="BB8" s="15">
        <v>0.33333333333333298</v>
      </c>
      <c r="BC8" s="15"/>
      <c r="BD8" s="15">
        <v>0.30384615384615399</v>
      </c>
      <c r="BE8" s="15">
        <v>0.32692307692307698</v>
      </c>
      <c r="BF8" s="15">
        <v>0.30769230769230799</v>
      </c>
      <c r="BG8" s="15">
        <v>0.35135135135135098</v>
      </c>
      <c r="BH8" s="15">
        <v>0.38095238095238099</v>
      </c>
      <c r="BI8" s="15">
        <v>0.75</v>
      </c>
      <c r="BJ8" s="15"/>
      <c r="BK8" s="15">
        <v>0.43137254901960798</v>
      </c>
      <c r="BL8" s="15">
        <v>0.31451612903225801</v>
      </c>
      <c r="BM8" s="15">
        <v>0.24390243902438999</v>
      </c>
      <c r="BN8" s="15">
        <v>0.326315789473684</v>
      </c>
      <c r="BO8" s="15">
        <v>0.37931034482758602</v>
      </c>
      <c r="BP8" s="15">
        <v>0.15625</v>
      </c>
      <c r="BQ8" s="15"/>
      <c r="BR8" s="15">
        <v>0.33579335793357901</v>
      </c>
      <c r="BS8" s="15">
        <v>0.29007633587786302</v>
      </c>
      <c r="BT8" s="15"/>
      <c r="BU8" s="15">
        <v>0.34751773049645401</v>
      </c>
      <c r="BV8" s="15">
        <v>0.30651340996168602</v>
      </c>
      <c r="BW8" s="15"/>
      <c r="BX8" s="15">
        <v>0.33486238532110102</v>
      </c>
      <c r="BY8" s="15">
        <v>0.3</v>
      </c>
    </row>
    <row r="9" spans="2:77" x14ac:dyDescent="0.35">
      <c r="B9" s="16" t="s">
        <v>248</v>
      </c>
      <c r="C9" s="15">
        <v>0.64925373134328401</v>
      </c>
      <c r="D9" s="15">
        <v>0.71428571428571397</v>
      </c>
      <c r="E9" s="15">
        <v>0.59911894273127797</v>
      </c>
      <c r="F9" s="15"/>
      <c r="G9" s="15">
        <v>0.55714285714285705</v>
      </c>
      <c r="H9" s="15">
        <v>0.66867469879518104</v>
      </c>
      <c r="I9" s="15"/>
      <c r="J9" s="15">
        <v>0.71900826446280997</v>
      </c>
      <c r="K9" s="15">
        <v>0.57657657657657702</v>
      </c>
      <c r="L9" s="15">
        <v>0.57692307692307698</v>
      </c>
      <c r="M9" s="15">
        <v>0.69026548672566401</v>
      </c>
      <c r="N9" s="15"/>
      <c r="O9" s="15">
        <v>0.56756756756756799</v>
      </c>
      <c r="P9" s="15">
        <v>0.69841269841269804</v>
      </c>
      <c r="Q9" s="15">
        <v>0.60714285714285698</v>
      </c>
      <c r="R9" s="15">
        <v>0.66666666666666696</v>
      </c>
      <c r="S9" s="15">
        <v>0.47368421052631599</v>
      </c>
      <c r="T9" s="15">
        <v>0.72727272727272696</v>
      </c>
      <c r="U9" s="15">
        <v>0.68292682926829296</v>
      </c>
      <c r="V9" s="15">
        <v>0.66666666666666696</v>
      </c>
      <c r="W9" s="15">
        <v>0.680851063829787</v>
      </c>
      <c r="X9" s="15">
        <v>0.65116279069767402</v>
      </c>
      <c r="Y9" s="15">
        <v>0.47058823529411797</v>
      </c>
      <c r="Z9" s="15">
        <v>0.8</v>
      </c>
      <c r="AA9" s="15"/>
      <c r="AB9" s="15">
        <v>0.65986394557823103</v>
      </c>
      <c r="AC9" s="15">
        <v>0.60655737704918</v>
      </c>
      <c r="AD9" s="15">
        <v>0.71428571428571397</v>
      </c>
      <c r="AE9" s="15">
        <v>0.6875</v>
      </c>
      <c r="AF9" s="15"/>
      <c r="AG9" s="15">
        <v>0.65163934426229497</v>
      </c>
      <c r="AH9" s="15">
        <v>0.60784313725490202</v>
      </c>
      <c r="AI9" s="15">
        <v>0.707317073170732</v>
      </c>
      <c r="AJ9" s="15">
        <v>1</v>
      </c>
      <c r="AK9" s="15"/>
      <c r="AL9" s="15">
        <v>0.63500000000000001</v>
      </c>
      <c r="AM9" s="15">
        <v>0.67320261437908502</v>
      </c>
      <c r="AN9" s="15">
        <v>0.61363636363636398</v>
      </c>
      <c r="AO9" s="15"/>
      <c r="AP9" s="15">
        <v>0.690217391304348</v>
      </c>
      <c r="AQ9" s="15">
        <v>0.53409090909090895</v>
      </c>
      <c r="AR9" s="15">
        <v>0.75862068965517204</v>
      </c>
      <c r="AS9" s="15">
        <v>0.33333333333333298</v>
      </c>
      <c r="AT9" s="15">
        <v>0.57777777777777795</v>
      </c>
      <c r="AU9" s="15"/>
      <c r="AV9" s="15">
        <v>0.6</v>
      </c>
      <c r="AW9" s="15">
        <v>0.375</v>
      </c>
      <c r="AX9" s="15">
        <v>0.375</v>
      </c>
      <c r="AY9" s="15" t="s">
        <v>132</v>
      </c>
      <c r="AZ9" s="15">
        <v>0.58974358974358998</v>
      </c>
      <c r="BA9" s="15">
        <v>0.66666666666666696</v>
      </c>
      <c r="BB9" s="15">
        <v>0.6</v>
      </c>
      <c r="BC9" s="15"/>
      <c r="BD9" s="15">
        <v>0.66923076923076896</v>
      </c>
      <c r="BE9" s="15">
        <v>0.67307692307692302</v>
      </c>
      <c r="BF9" s="15">
        <v>0.69230769230769196</v>
      </c>
      <c r="BG9" s="15">
        <v>0.54054054054054101</v>
      </c>
      <c r="BH9" s="15">
        <v>0.57142857142857095</v>
      </c>
      <c r="BI9" s="15">
        <v>0.25</v>
      </c>
      <c r="BJ9" s="15"/>
      <c r="BK9" s="15">
        <v>0.49019607843137297</v>
      </c>
      <c r="BL9" s="15">
        <v>0.65322580645161299</v>
      </c>
      <c r="BM9" s="15">
        <v>0.75609756097560998</v>
      </c>
      <c r="BN9" s="15">
        <v>0.65263157894736801</v>
      </c>
      <c r="BO9" s="15">
        <v>0.60344827586206895</v>
      </c>
      <c r="BP9" s="15">
        <v>0.8125</v>
      </c>
      <c r="BQ9" s="15"/>
      <c r="BR9" s="15">
        <v>0.63468634686346903</v>
      </c>
      <c r="BS9" s="15">
        <v>0.67938931297709904</v>
      </c>
      <c r="BT9" s="15"/>
      <c r="BU9" s="15">
        <v>0.62411347517730498</v>
      </c>
      <c r="BV9" s="15">
        <v>0.66283524904214597</v>
      </c>
      <c r="BW9" s="15"/>
      <c r="BX9" s="15">
        <v>0.62844036697247696</v>
      </c>
      <c r="BY9" s="15">
        <v>0.68333333333333302</v>
      </c>
    </row>
    <row r="10" spans="2:77" x14ac:dyDescent="0.35">
      <c r="B10" s="16" t="s">
        <v>96</v>
      </c>
      <c r="C10" s="17">
        <v>2.9850746268656699E-2</v>
      </c>
      <c r="D10" s="17">
        <v>2.2857142857142899E-2</v>
      </c>
      <c r="E10" s="17">
        <v>3.5242290748898703E-2</v>
      </c>
      <c r="F10" s="17"/>
      <c r="G10" s="17">
        <v>4.2857142857142899E-2</v>
      </c>
      <c r="H10" s="17">
        <v>2.7108433734939801E-2</v>
      </c>
      <c r="I10" s="17"/>
      <c r="J10" s="17">
        <v>1.6528925619834701E-2</v>
      </c>
      <c r="K10" s="17">
        <v>2.7027027027027001E-2</v>
      </c>
      <c r="L10" s="17">
        <v>3.8461538461538498E-2</v>
      </c>
      <c r="M10" s="17">
        <v>4.4247787610619503E-2</v>
      </c>
      <c r="N10" s="17"/>
      <c r="O10" s="17">
        <v>8.1081081081081099E-2</v>
      </c>
      <c r="P10" s="17">
        <v>3.1746031746031703E-2</v>
      </c>
      <c r="Q10" s="17">
        <v>3.5714285714285698E-2</v>
      </c>
      <c r="R10" s="17">
        <v>2.2222222222222199E-2</v>
      </c>
      <c r="S10" s="17">
        <v>0</v>
      </c>
      <c r="T10" s="17">
        <v>3.03030303030303E-2</v>
      </c>
      <c r="U10" s="17">
        <v>2.4390243902439001E-2</v>
      </c>
      <c r="V10" s="17">
        <v>4.1666666666666699E-2</v>
      </c>
      <c r="W10" s="17">
        <v>2.1276595744680899E-2</v>
      </c>
      <c r="X10" s="17">
        <v>2.32558139534884E-2</v>
      </c>
      <c r="Y10" s="17">
        <v>0</v>
      </c>
      <c r="Z10" s="17">
        <v>0</v>
      </c>
      <c r="AA10" s="17"/>
      <c r="AB10" s="17">
        <v>4.08163265306122E-2</v>
      </c>
      <c r="AC10" s="17">
        <v>1.63934426229508E-2</v>
      </c>
      <c r="AD10" s="17">
        <v>1.7857142857142901E-2</v>
      </c>
      <c r="AE10" s="17">
        <v>0</v>
      </c>
      <c r="AF10" s="17"/>
      <c r="AG10" s="17">
        <v>3.2786885245901599E-2</v>
      </c>
      <c r="AH10" s="17">
        <v>2.9411764705882401E-2</v>
      </c>
      <c r="AI10" s="17">
        <v>2.4390243902439001E-2</v>
      </c>
      <c r="AJ10" s="17">
        <v>0</v>
      </c>
      <c r="AK10" s="17"/>
      <c r="AL10" s="17">
        <v>2.5000000000000001E-2</v>
      </c>
      <c r="AM10" s="17">
        <v>2.61437908496732E-2</v>
      </c>
      <c r="AN10" s="17">
        <v>6.8181818181818205E-2</v>
      </c>
      <c r="AO10" s="17"/>
      <c r="AP10" s="17">
        <v>1.0869565217391301E-2</v>
      </c>
      <c r="AQ10" s="17">
        <v>5.6818181818181802E-2</v>
      </c>
      <c r="AR10" s="17">
        <v>0</v>
      </c>
      <c r="AS10" s="17">
        <v>0</v>
      </c>
      <c r="AT10" s="17">
        <v>6.6666666666666693E-2</v>
      </c>
      <c r="AU10" s="17"/>
      <c r="AV10" s="17">
        <v>0</v>
      </c>
      <c r="AW10" s="17">
        <v>0.125</v>
      </c>
      <c r="AX10" s="17">
        <v>0.125</v>
      </c>
      <c r="AY10" s="17" t="s">
        <v>132</v>
      </c>
      <c r="AZ10" s="17">
        <v>2.5641025641025599E-2</v>
      </c>
      <c r="BA10" s="17">
        <v>5.8823529411764698E-2</v>
      </c>
      <c r="BB10" s="17">
        <v>6.6666666666666693E-2</v>
      </c>
      <c r="BC10" s="17"/>
      <c r="BD10" s="17">
        <v>2.69230769230769E-2</v>
      </c>
      <c r="BE10" s="17">
        <v>0</v>
      </c>
      <c r="BF10" s="17">
        <v>0</v>
      </c>
      <c r="BG10" s="17">
        <v>0.108108108108108</v>
      </c>
      <c r="BH10" s="17">
        <v>4.7619047619047603E-2</v>
      </c>
      <c r="BI10" s="17">
        <v>0</v>
      </c>
      <c r="BJ10" s="17"/>
      <c r="BK10" s="17">
        <v>7.8431372549019607E-2</v>
      </c>
      <c r="BL10" s="17">
        <v>3.2258064516128997E-2</v>
      </c>
      <c r="BM10" s="17">
        <v>0</v>
      </c>
      <c r="BN10" s="17">
        <v>2.1052631578947399E-2</v>
      </c>
      <c r="BO10" s="17">
        <v>1.72413793103448E-2</v>
      </c>
      <c r="BP10" s="17">
        <v>3.125E-2</v>
      </c>
      <c r="BQ10" s="17"/>
      <c r="BR10" s="17">
        <v>2.9520295202952001E-2</v>
      </c>
      <c r="BS10" s="17">
        <v>3.0534351145038201E-2</v>
      </c>
      <c r="BT10" s="17"/>
      <c r="BU10" s="17">
        <v>2.8368794326241099E-2</v>
      </c>
      <c r="BV10" s="17">
        <v>3.0651340996168602E-2</v>
      </c>
      <c r="BW10" s="17"/>
      <c r="BX10" s="17">
        <v>3.6697247706422E-2</v>
      </c>
      <c r="BY10" s="17">
        <v>1.6666666666666701E-2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Y15"/>
  <sheetViews>
    <sheetView showGridLines="0" topLeftCell="A5"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0.16666666666666699</v>
      </c>
      <c r="D8" s="15">
        <v>0.182857142857143</v>
      </c>
      <c r="E8" s="15">
        <v>0.154185022026432</v>
      </c>
      <c r="F8" s="15"/>
      <c r="G8" s="15">
        <v>0.24285714285714299</v>
      </c>
      <c r="H8" s="15">
        <v>0.15060240963855401</v>
      </c>
      <c r="I8" s="15"/>
      <c r="J8" s="15">
        <v>0.14876033057851201</v>
      </c>
      <c r="K8" s="15">
        <v>0.22522522522522501</v>
      </c>
      <c r="L8" s="15">
        <v>0.15384615384615399</v>
      </c>
      <c r="M8" s="15">
        <v>0.123893805309735</v>
      </c>
      <c r="N8" s="15"/>
      <c r="O8" s="15">
        <v>0.21621621621621601</v>
      </c>
      <c r="P8" s="15">
        <v>0.11111111111111099</v>
      </c>
      <c r="Q8" s="15">
        <v>0.14285714285714299</v>
      </c>
      <c r="R8" s="15">
        <v>0.133333333333333</v>
      </c>
      <c r="S8" s="15">
        <v>0.26315789473684198</v>
      </c>
      <c r="T8" s="15">
        <v>0.18181818181818199</v>
      </c>
      <c r="U8" s="15">
        <v>0.19512195121951201</v>
      </c>
      <c r="V8" s="15">
        <v>0.125</v>
      </c>
      <c r="W8" s="15">
        <v>0.10638297872340401</v>
      </c>
      <c r="X8" s="15">
        <v>0.186046511627907</v>
      </c>
      <c r="Y8" s="15">
        <v>0.35294117647058798</v>
      </c>
      <c r="Z8" s="15">
        <v>0.2</v>
      </c>
      <c r="AA8" s="15"/>
      <c r="AB8" s="15">
        <v>0.183673469387755</v>
      </c>
      <c r="AC8" s="15">
        <v>0.17213114754098399</v>
      </c>
      <c r="AD8" s="15">
        <v>0.14285714285714299</v>
      </c>
      <c r="AE8" s="15">
        <v>0.125</v>
      </c>
      <c r="AF8" s="15"/>
      <c r="AG8" s="15">
        <v>0.14344262295082</v>
      </c>
      <c r="AH8" s="15">
        <v>0.18627450980392199</v>
      </c>
      <c r="AI8" s="15">
        <v>0.219512195121951</v>
      </c>
      <c r="AJ8" s="15">
        <v>0</v>
      </c>
      <c r="AK8" s="15"/>
      <c r="AL8" s="15">
        <v>0.17499999999999999</v>
      </c>
      <c r="AM8" s="15">
        <v>0.18954248366013099</v>
      </c>
      <c r="AN8" s="15">
        <v>4.5454545454545497E-2</v>
      </c>
      <c r="AO8" s="15"/>
      <c r="AP8" s="15">
        <v>0.13043478260869601</v>
      </c>
      <c r="AQ8" s="15">
        <v>0.23863636363636401</v>
      </c>
      <c r="AR8" s="15">
        <v>0.17241379310344801</v>
      </c>
      <c r="AS8" s="15">
        <v>0.66666666666666696</v>
      </c>
      <c r="AT8" s="15">
        <v>8.8888888888888906E-2</v>
      </c>
      <c r="AU8" s="15"/>
      <c r="AV8" s="15">
        <v>0</v>
      </c>
      <c r="AW8" s="15">
        <v>0.375</v>
      </c>
      <c r="AX8" s="15">
        <v>0.375</v>
      </c>
      <c r="AY8" s="15" t="s">
        <v>132</v>
      </c>
      <c r="AZ8" s="15">
        <v>0.20512820512820501</v>
      </c>
      <c r="BA8" s="15">
        <v>0.13725490196078399</v>
      </c>
      <c r="BB8" s="15">
        <v>0.2</v>
      </c>
      <c r="BC8" s="15"/>
      <c r="BD8" s="15">
        <v>0.16923076923076899</v>
      </c>
      <c r="BE8" s="15">
        <v>0.19230769230769201</v>
      </c>
      <c r="BF8" s="15">
        <v>0.230769230769231</v>
      </c>
      <c r="BG8" s="15">
        <v>0.108108108108108</v>
      </c>
      <c r="BH8" s="15">
        <v>9.5238095238095205E-2</v>
      </c>
      <c r="BI8" s="15">
        <v>0.25</v>
      </c>
      <c r="BJ8" s="15"/>
      <c r="BK8" s="15">
        <v>0.27450980392156898</v>
      </c>
      <c r="BL8" s="15">
        <v>0.16935483870967699</v>
      </c>
      <c r="BM8" s="15">
        <v>9.7560975609756101E-2</v>
      </c>
      <c r="BN8" s="15">
        <v>0.157894736842105</v>
      </c>
      <c r="BO8" s="15">
        <v>0.17241379310344801</v>
      </c>
      <c r="BP8" s="15">
        <v>9.375E-2</v>
      </c>
      <c r="BQ8" s="15"/>
      <c r="BR8" s="15">
        <v>0.14760147601476001</v>
      </c>
      <c r="BS8" s="15">
        <v>0.206106870229008</v>
      </c>
      <c r="BT8" s="15"/>
      <c r="BU8" s="15">
        <v>0.16312056737588701</v>
      </c>
      <c r="BV8" s="15">
        <v>0.16858237547892699</v>
      </c>
      <c r="BW8" s="15"/>
      <c r="BX8" s="15">
        <v>0.197247706422018</v>
      </c>
      <c r="BY8" s="15">
        <v>0.12777777777777799</v>
      </c>
    </row>
    <row r="9" spans="2:77" x14ac:dyDescent="0.35">
      <c r="B9" s="16" t="s">
        <v>248</v>
      </c>
      <c r="C9" s="15">
        <v>0.79104477611940305</v>
      </c>
      <c r="D9" s="15">
        <v>0.78857142857142903</v>
      </c>
      <c r="E9" s="15">
        <v>0.79295154185021999</v>
      </c>
      <c r="F9" s="15"/>
      <c r="G9" s="15">
        <v>0.64285714285714302</v>
      </c>
      <c r="H9" s="15">
        <v>0.82228915662650603</v>
      </c>
      <c r="I9" s="15"/>
      <c r="J9" s="15">
        <v>0.834710743801653</v>
      </c>
      <c r="K9" s="15">
        <v>0.72072072072072102</v>
      </c>
      <c r="L9" s="15">
        <v>0.78846153846153799</v>
      </c>
      <c r="M9" s="15">
        <v>0.82300884955752196</v>
      </c>
      <c r="N9" s="15"/>
      <c r="O9" s="15">
        <v>0.62162162162162204</v>
      </c>
      <c r="P9" s="15">
        <v>0.85714285714285698</v>
      </c>
      <c r="Q9" s="15">
        <v>0.82142857142857095</v>
      </c>
      <c r="R9" s="15">
        <v>0.82222222222222197</v>
      </c>
      <c r="S9" s="15">
        <v>0.73684210526315796</v>
      </c>
      <c r="T9" s="15">
        <v>0.78787878787878796</v>
      </c>
      <c r="U9" s="15">
        <v>0.78048780487804903</v>
      </c>
      <c r="V9" s="15">
        <v>0.83333333333333304</v>
      </c>
      <c r="W9" s="15">
        <v>0.82978723404255295</v>
      </c>
      <c r="X9" s="15">
        <v>0.81395348837209303</v>
      </c>
      <c r="Y9" s="15">
        <v>0.64705882352941202</v>
      </c>
      <c r="Z9" s="15">
        <v>0.8</v>
      </c>
      <c r="AA9" s="15"/>
      <c r="AB9" s="15">
        <v>0.76870748299319702</v>
      </c>
      <c r="AC9" s="15">
        <v>0.786885245901639</v>
      </c>
      <c r="AD9" s="15">
        <v>0.78571428571428603</v>
      </c>
      <c r="AE9" s="15">
        <v>0.875</v>
      </c>
      <c r="AF9" s="15"/>
      <c r="AG9" s="15">
        <v>0.81557377049180302</v>
      </c>
      <c r="AH9" s="15">
        <v>0.78431372549019596</v>
      </c>
      <c r="AI9" s="15">
        <v>0.707317073170732</v>
      </c>
      <c r="AJ9" s="15">
        <v>1</v>
      </c>
      <c r="AK9" s="15"/>
      <c r="AL9" s="15">
        <v>0.78</v>
      </c>
      <c r="AM9" s="15">
        <v>0.76470588235294101</v>
      </c>
      <c r="AN9" s="15">
        <v>0.93181818181818199</v>
      </c>
      <c r="AO9" s="15"/>
      <c r="AP9" s="15">
        <v>0.86956521739130399</v>
      </c>
      <c r="AQ9" s="15">
        <v>0.65909090909090895</v>
      </c>
      <c r="AR9" s="15">
        <v>0.75862068965517204</v>
      </c>
      <c r="AS9" s="15">
        <v>0.33333333333333298</v>
      </c>
      <c r="AT9" s="15">
        <v>0.844444444444444</v>
      </c>
      <c r="AU9" s="15"/>
      <c r="AV9" s="15">
        <v>1</v>
      </c>
      <c r="AW9" s="15">
        <v>0.625</v>
      </c>
      <c r="AX9" s="15">
        <v>0.625</v>
      </c>
      <c r="AY9" s="15" t="s">
        <v>132</v>
      </c>
      <c r="AZ9" s="15">
        <v>0.76923076923076905</v>
      </c>
      <c r="BA9" s="15">
        <v>0.78431372549019596</v>
      </c>
      <c r="BB9" s="15">
        <v>0.8</v>
      </c>
      <c r="BC9" s="15"/>
      <c r="BD9" s="15">
        <v>0.80384615384615399</v>
      </c>
      <c r="BE9" s="15">
        <v>0.76923076923076905</v>
      </c>
      <c r="BF9" s="15">
        <v>0.65384615384615397</v>
      </c>
      <c r="BG9" s="15">
        <v>0.81081081081081097</v>
      </c>
      <c r="BH9" s="15">
        <v>0.85714285714285698</v>
      </c>
      <c r="BI9" s="15">
        <v>0.5</v>
      </c>
      <c r="BJ9" s="15"/>
      <c r="BK9" s="15">
        <v>0.66666666666666696</v>
      </c>
      <c r="BL9" s="15">
        <v>0.77419354838709697</v>
      </c>
      <c r="BM9" s="15">
        <v>0.87804878048780499</v>
      </c>
      <c r="BN9" s="15">
        <v>0.82105263157894703</v>
      </c>
      <c r="BO9" s="15">
        <v>0.77586206896551702</v>
      </c>
      <c r="BP9" s="15">
        <v>0.875</v>
      </c>
      <c r="BQ9" s="15"/>
      <c r="BR9" s="15">
        <v>0.80073800738007395</v>
      </c>
      <c r="BS9" s="15">
        <v>0.77099236641221403</v>
      </c>
      <c r="BT9" s="15"/>
      <c r="BU9" s="15">
        <v>0.79432624113475203</v>
      </c>
      <c r="BV9" s="15">
        <v>0.78927203065134099</v>
      </c>
      <c r="BW9" s="15"/>
      <c r="BX9" s="15">
        <v>0.76146788990825698</v>
      </c>
      <c r="BY9" s="15">
        <v>0.82777777777777795</v>
      </c>
    </row>
    <row r="10" spans="2:77" x14ac:dyDescent="0.35">
      <c r="B10" s="16" t="s">
        <v>96</v>
      </c>
      <c r="C10" s="17">
        <v>4.2288557213930399E-2</v>
      </c>
      <c r="D10" s="17">
        <v>2.8571428571428598E-2</v>
      </c>
      <c r="E10" s="17">
        <v>5.2863436123347998E-2</v>
      </c>
      <c r="F10" s="17"/>
      <c r="G10" s="17">
        <v>0.114285714285714</v>
      </c>
      <c r="H10" s="17">
        <v>2.7108433734939801E-2</v>
      </c>
      <c r="I10" s="17"/>
      <c r="J10" s="17">
        <v>1.6528925619834701E-2</v>
      </c>
      <c r="K10" s="17">
        <v>5.4054054054054099E-2</v>
      </c>
      <c r="L10" s="17">
        <v>5.7692307692307702E-2</v>
      </c>
      <c r="M10" s="17">
        <v>5.3097345132743397E-2</v>
      </c>
      <c r="N10" s="17"/>
      <c r="O10" s="17">
        <v>0.162162162162162</v>
      </c>
      <c r="P10" s="17">
        <v>3.1746031746031703E-2</v>
      </c>
      <c r="Q10" s="17">
        <v>3.5714285714285698E-2</v>
      </c>
      <c r="R10" s="17">
        <v>4.4444444444444398E-2</v>
      </c>
      <c r="S10" s="17">
        <v>0</v>
      </c>
      <c r="T10" s="17">
        <v>3.03030303030303E-2</v>
      </c>
      <c r="U10" s="17">
        <v>2.4390243902439001E-2</v>
      </c>
      <c r="V10" s="17">
        <v>4.1666666666666699E-2</v>
      </c>
      <c r="W10" s="17">
        <v>6.3829787234042507E-2</v>
      </c>
      <c r="X10" s="17">
        <v>0</v>
      </c>
      <c r="Y10" s="17">
        <v>0</v>
      </c>
      <c r="Z10" s="17">
        <v>0</v>
      </c>
      <c r="AA10" s="17"/>
      <c r="AB10" s="17">
        <v>4.7619047619047603E-2</v>
      </c>
      <c r="AC10" s="17">
        <v>4.0983606557376998E-2</v>
      </c>
      <c r="AD10" s="17">
        <v>7.1428571428571397E-2</v>
      </c>
      <c r="AE10" s="17">
        <v>0</v>
      </c>
      <c r="AF10" s="17"/>
      <c r="AG10" s="17">
        <v>4.0983606557376998E-2</v>
      </c>
      <c r="AH10" s="17">
        <v>2.9411764705882401E-2</v>
      </c>
      <c r="AI10" s="17">
        <v>7.3170731707317097E-2</v>
      </c>
      <c r="AJ10" s="17">
        <v>0</v>
      </c>
      <c r="AK10" s="17"/>
      <c r="AL10" s="17">
        <v>4.4999999999999998E-2</v>
      </c>
      <c r="AM10" s="17">
        <v>4.5751633986928102E-2</v>
      </c>
      <c r="AN10" s="17">
        <v>2.27272727272727E-2</v>
      </c>
      <c r="AO10" s="17"/>
      <c r="AP10" s="17">
        <v>0</v>
      </c>
      <c r="AQ10" s="17">
        <v>0.102272727272727</v>
      </c>
      <c r="AR10" s="17">
        <v>6.8965517241379296E-2</v>
      </c>
      <c r="AS10" s="17">
        <v>0</v>
      </c>
      <c r="AT10" s="17">
        <v>6.6666666666666693E-2</v>
      </c>
      <c r="AU10" s="17"/>
      <c r="AV10" s="17">
        <v>0</v>
      </c>
      <c r="AW10" s="17">
        <v>0</v>
      </c>
      <c r="AX10" s="17">
        <v>0</v>
      </c>
      <c r="AY10" s="17" t="s">
        <v>132</v>
      </c>
      <c r="AZ10" s="17">
        <v>2.5641025641025599E-2</v>
      </c>
      <c r="BA10" s="17">
        <v>7.8431372549019607E-2</v>
      </c>
      <c r="BB10" s="17">
        <v>0</v>
      </c>
      <c r="BC10" s="17"/>
      <c r="BD10" s="17">
        <v>2.69230769230769E-2</v>
      </c>
      <c r="BE10" s="17">
        <v>3.8461538461538498E-2</v>
      </c>
      <c r="BF10" s="17">
        <v>0.115384615384615</v>
      </c>
      <c r="BG10" s="17">
        <v>8.1081081081081099E-2</v>
      </c>
      <c r="BH10" s="17">
        <v>4.7619047619047603E-2</v>
      </c>
      <c r="BI10" s="17">
        <v>0.25</v>
      </c>
      <c r="BJ10" s="17"/>
      <c r="BK10" s="17">
        <v>5.8823529411764698E-2</v>
      </c>
      <c r="BL10" s="17">
        <v>5.6451612903225798E-2</v>
      </c>
      <c r="BM10" s="17">
        <v>2.4390243902439001E-2</v>
      </c>
      <c r="BN10" s="17">
        <v>2.1052631578947399E-2</v>
      </c>
      <c r="BO10" s="17">
        <v>5.1724137931034503E-2</v>
      </c>
      <c r="BP10" s="17">
        <v>3.125E-2</v>
      </c>
      <c r="BQ10" s="17"/>
      <c r="BR10" s="17">
        <v>5.1660516605166101E-2</v>
      </c>
      <c r="BS10" s="17">
        <v>2.2900763358778602E-2</v>
      </c>
      <c r="BT10" s="17"/>
      <c r="BU10" s="17">
        <v>4.2553191489361701E-2</v>
      </c>
      <c r="BV10" s="17">
        <v>4.2145593869731802E-2</v>
      </c>
      <c r="BW10" s="17"/>
      <c r="BX10" s="17">
        <v>4.1284403669724801E-2</v>
      </c>
      <c r="BY10" s="17">
        <v>4.4444444444444398E-2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Y15"/>
  <sheetViews>
    <sheetView showGridLines="0" topLeftCell="A6" workbookViewId="0">
      <pane xSplit="2" topLeftCell="C1" activePane="topRight" state="frozen"/>
      <selection pane="topRight" activeCell="B11" sqref="B1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247</v>
      </c>
      <c r="C8" s="15">
        <v>0.116915422885572</v>
      </c>
      <c r="D8" s="15">
        <v>0.114285714285714</v>
      </c>
      <c r="E8" s="15">
        <v>0.11894273127753301</v>
      </c>
      <c r="F8" s="15"/>
      <c r="G8" s="15">
        <v>0.128571428571429</v>
      </c>
      <c r="H8" s="15">
        <v>0.114457831325301</v>
      </c>
      <c r="I8" s="15"/>
      <c r="J8" s="15">
        <v>0.107438016528926</v>
      </c>
      <c r="K8" s="15">
        <v>0.126126126126126</v>
      </c>
      <c r="L8" s="15">
        <v>0.115384615384615</v>
      </c>
      <c r="M8" s="15">
        <v>0.106194690265487</v>
      </c>
      <c r="N8" s="15"/>
      <c r="O8" s="15">
        <v>0.135135135135135</v>
      </c>
      <c r="P8" s="15">
        <v>0.11111111111111099</v>
      </c>
      <c r="Q8" s="15">
        <v>0.107142857142857</v>
      </c>
      <c r="R8" s="15">
        <v>0.11111111111111099</v>
      </c>
      <c r="S8" s="15">
        <v>0.21052631578947401</v>
      </c>
      <c r="T8" s="15">
        <v>0.15151515151515199</v>
      </c>
      <c r="U8" s="15">
        <v>9.7560975609756101E-2</v>
      </c>
      <c r="V8" s="15">
        <v>8.3333333333333301E-2</v>
      </c>
      <c r="W8" s="15">
        <v>6.3829787234042507E-2</v>
      </c>
      <c r="X8" s="15">
        <v>9.3023255813953501E-2</v>
      </c>
      <c r="Y8" s="15">
        <v>0.23529411764705899</v>
      </c>
      <c r="Z8" s="15">
        <v>0.2</v>
      </c>
      <c r="AA8" s="15"/>
      <c r="AB8" s="15">
        <v>0.129251700680272</v>
      </c>
      <c r="AC8" s="15">
        <v>0.14754098360655701</v>
      </c>
      <c r="AD8" s="15">
        <v>7.1428571428571397E-2</v>
      </c>
      <c r="AE8" s="15">
        <v>6.25E-2</v>
      </c>
      <c r="AF8" s="15"/>
      <c r="AG8" s="15">
        <v>0.110655737704918</v>
      </c>
      <c r="AH8" s="15">
        <v>0.10784313725490199</v>
      </c>
      <c r="AI8" s="15">
        <v>0.19512195121951201</v>
      </c>
      <c r="AJ8" s="15">
        <v>0</v>
      </c>
      <c r="AK8" s="15"/>
      <c r="AL8" s="15">
        <v>0.14499999999999999</v>
      </c>
      <c r="AM8" s="15">
        <v>0.11111111111111099</v>
      </c>
      <c r="AN8" s="15">
        <v>2.27272727272727E-2</v>
      </c>
      <c r="AO8" s="15"/>
      <c r="AP8" s="15">
        <v>0.108695652173913</v>
      </c>
      <c r="AQ8" s="15">
        <v>0.13636363636363599</v>
      </c>
      <c r="AR8" s="15">
        <v>0.13793103448275901</v>
      </c>
      <c r="AS8" s="15">
        <v>0.5</v>
      </c>
      <c r="AT8" s="15">
        <v>4.4444444444444398E-2</v>
      </c>
      <c r="AU8" s="15"/>
      <c r="AV8" s="15">
        <v>0.2</v>
      </c>
      <c r="AW8" s="15">
        <v>0</v>
      </c>
      <c r="AX8" s="15">
        <v>0</v>
      </c>
      <c r="AY8" s="15" t="s">
        <v>132</v>
      </c>
      <c r="AZ8" s="15">
        <v>0.15384615384615399</v>
      </c>
      <c r="BA8" s="15">
        <v>7.8431372549019607E-2</v>
      </c>
      <c r="BB8" s="15">
        <v>0.133333333333333</v>
      </c>
      <c r="BC8" s="15"/>
      <c r="BD8" s="15">
        <v>0.115384615384615</v>
      </c>
      <c r="BE8" s="15">
        <v>5.7692307692307702E-2</v>
      </c>
      <c r="BF8" s="15">
        <v>0.15384615384615399</v>
      </c>
      <c r="BG8" s="15">
        <v>0.162162162162162</v>
      </c>
      <c r="BH8" s="15">
        <v>0.14285714285714299</v>
      </c>
      <c r="BI8" s="15">
        <v>0.25</v>
      </c>
      <c r="BJ8" s="15"/>
      <c r="BK8" s="15">
        <v>0.21568627450980399</v>
      </c>
      <c r="BL8" s="15">
        <v>9.6774193548387094E-2</v>
      </c>
      <c r="BM8" s="15">
        <v>9.7560975609756101E-2</v>
      </c>
      <c r="BN8" s="15">
        <v>0.115789473684211</v>
      </c>
      <c r="BO8" s="15">
        <v>0.10344827586206901</v>
      </c>
      <c r="BP8" s="15">
        <v>9.375E-2</v>
      </c>
      <c r="BQ8" s="15"/>
      <c r="BR8" s="15">
        <v>0.11070110701107</v>
      </c>
      <c r="BS8" s="15">
        <v>0.12977099236641201</v>
      </c>
      <c r="BT8" s="15"/>
      <c r="BU8" s="15">
        <v>0.11347517730496499</v>
      </c>
      <c r="BV8" s="15">
        <v>0.118773946360153</v>
      </c>
      <c r="BW8" s="15"/>
      <c r="BX8" s="15">
        <v>0.123853211009174</v>
      </c>
      <c r="BY8" s="15">
        <v>0.105555555555556</v>
      </c>
    </row>
    <row r="9" spans="2:77" x14ac:dyDescent="0.35">
      <c r="B9" s="16" t="s">
        <v>248</v>
      </c>
      <c r="C9" s="15">
        <v>0.82587064676616895</v>
      </c>
      <c r="D9" s="15">
        <v>0.85142857142857098</v>
      </c>
      <c r="E9" s="15">
        <v>0.80616740088105698</v>
      </c>
      <c r="F9" s="15"/>
      <c r="G9" s="15">
        <v>0.78571428571428603</v>
      </c>
      <c r="H9" s="15">
        <v>0.83433734939758997</v>
      </c>
      <c r="I9" s="15"/>
      <c r="J9" s="15">
        <v>0.87603305785123997</v>
      </c>
      <c r="K9" s="15">
        <v>0.77477477477477497</v>
      </c>
      <c r="L9" s="15">
        <v>0.86538461538461497</v>
      </c>
      <c r="M9" s="15">
        <v>0.82300884955752196</v>
      </c>
      <c r="N9" s="15"/>
      <c r="O9" s="15">
        <v>0.70270270270270296</v>
      </c>
      <c r="P9" s="15">
        <v>0.85714285714285698</v>
      </c>
      <c r="Q9" s="15">
        <v>0.89285714285714302</v>
      </c>
      <c r="R9" s="15">
        <v>0.86666666666666703</v>
      </c>
      <c r="S9" s="15">
        <v>0.68421052631578905</v>
      </c>
      <c r="T9" s="15">
        <v>0.81818181818181801</v>
      </c>
      <c r="U9" s="15">
        <v>0.87804878048780499</v>
      </c>
      <c r="V9" s="15">
        <v>0.875</v>
      </c>
      <c r="W9" s="15">
        <v>0.85106382978723405</v>
      </c>
      <c r="X9" s="15">
        <v>0.837209302325581</v>
      </c>
      <c r="Y9" s="15">
        <v>0.64705882352941202</v>
      </c>
      <c r="Z9" s="15">
        <v>0.8</v>
      </c>
      <c r="AA9" s="15"/>
      <c r="AB9" s="15">
        <v>0.80952380952380998</v>
      </c>
      <c r="AC9" s="15">
        <v>0.77868852459016402</v>
      </c>
      <c r="AD9" s="15">
        <v>0.91071428571428603</v>
      </c>
      <c r="AE9" s="15">
        <v>0.9375</v>
      </c>
      <c r="AF9" s="15"/>
      <c r="AG9" s="15">
        <v>0.82377049180327899</v>
      </c>
      <c r="AH9" s="15">
        <v>0.83333333333333304</v>
      </c>
      <c r="AI9" s="15">
        <v>0.78048780487804903</v>
      </c>
      <c r="AJ9" s="15">
        <v>1</v>
      </c>
      <c r="AK9" s="15"/>
      <c r="AL9" s="15">
        <v>0.83</v>
      </c>
      <c r="AM9" s="15">
        <v>0.79738562091503296</v>
      </c>
      <c r="AN9" s="15">
        <v>0.93181818181818199</v>
      </c>
      <c r="AO9" s="15"/>
      <c r="AP9" s="15">
        <v>0.85326086956521696</v>
      </c>
      <c r="AQ9" s="15">
        <v>0.78409090909090895</v>
      </c>
      <c r="AR9" s="15">
        <v>0.79310344827586199</v>
      </c>
      <c r="AS9" s="15">
        <v>0.5</v>
      </c>
      <c r="AT9" s="15">
        <v>0.88888888888888895</v>
      </c>
      <c r="AU9" s="15"/>
      <c r="AV9" s="15">
        <v>0.8</v>
      </c>
      <c r="AW9" s="15">
        <v>1</v>
      </c>
      <c r="AX9" s="15">
        <v>1</v>
      </c>
      <c r="AY9" s="15" t="s">
        <v>132</v>
      </c>
      <c r="AZ9" s="15">
        <v>0.76923076923076905</v>
      </c>
      <c r="BA9" s="15">
        <v>0.82352941176470595</v>
      </c>
      <c r="BB9" s="15">
        <v>0.8</v>
      </c>
      <c r="BC9" s="15"/>
      <c r="BD9" s="15">
        <v>0.84230769230769198</v>
      </c>
      <c r="BE9" s="15">
        <v>0.82692307692307698</v>
      </c>
      <c r="BF9" s="15">
        <v>0.80769230769230804</v>
      </c>
      <c r="BG9" s="15">
        <v>0.72972972972973005</v>
      </c>
      <c r="BH9" s="15">
        <v>0.85714285714285698</v>
      </c>
      <c r="BI9" s="15">
        <v>0.5</v>
      </c>
      <c r="BJ9" s="15"/>
      <c r="BK9" s="15">
        <v>0.70588235294117696</v>
      </c>
      <c r="BL9" s="15">
        <v>0.83064516129032295</v>
      </c>
      <c r="BM9" s="15">
        <v>0.87804878048780499</v>
      </c>
      <c r="BN9" s="15">
        <v>0.83157894736842097</v>
      </c>
      <c r="BO9" s="15">
        <v>0.84482758620689702</v>
      </c>
      <c r="BP9" s="15">
        <v>0.875</v>
      </c>
      <c r="BQ9" s="15"/>
      <c r="BR9" s="15">
        <v>0.83025830258302602</v>
      </c>
      <c r="BS9" s="15">
        <v>0.81679389312977102</v>
      </c>
      <c r="BT9" s="15"/>
      <c r="BU9" s="15">
        <v>0.81560283687943302</v>
      </c>
      <c r="BV9" s="15">
        <v>0.83141762452107304</v>
      </c>
      <c r="BW9" s="15"/>
      <c r="BX9" s="15">
        <v>0.80275229357798195</v>
      </c>
      <c r="BY9" s="15">
        <v>0.86111111111111105</v>
      </c>
    </row>
    <row r="10" spans="2:77" x14ac:dyDescent="0.35">
      <c r="B10" s="16" t="s">
        <v>96</v>
      </c>
      <c r="C10" s="17">
        <v>5.7213930348258703E-2</v>
      </c>
      <c r="D10" s="17">
        <v>3.4285714285714301E-2</v>
      </c>
      <c r="E10" s="17">
        <v>7.4889867841409705E-2</v>
      </c>
      <c r="F10" s="17"/>
      <c r="G10" s="17">
        <v>8.5714285714285701E-2</v>
      </c>
      <c r="H10" s="17">
        <v>5.1204819277108397E-2</v>
      </c>
      <c r="I10" s="17"/>
      <c r="J10" s="17">
        <v>1.6528925619834701E-2</v>
      </c>
      <c r="K10" s="17">
        <v>9.90990990990991E-2</v>
      </c>
      <c r="L10" s="17">
        <v>1.9230769230769201E-2</v>
      </c>
      <c r="M10" s="17">
        <v>7.0796460176991094E-2</v>
      </c>
      <c r="N10" s="17"/>
      <c r="O10" s="17">
        <v>0.162162162162162</v>
      </c>
      <c r="P10" s="17">
        <v>3.1746031746031703E-2</v>
      </c>
      <c r="Q10" s="17">
        <v>0</v>
      </c>
      <c r="R10" s="17">
        <v>2.2222222222222199E-2</v>
      </c>
      <c r="S10" s="17">
        <v>0.105263157894737</v>
      </c>
      <c r="T10" s="17">
        <v>3.03030303030303E-2</v>
      </c>
      <c r="U10" s="17">
        <v>2.4390243902439001E-2</v>
      </c>
      <c r="V10" s="17">
        <v>4.1666666666666699E-2</v>
      </c>
      <c r="W10" s="17">
        <v>8.5106382978723402E-2</v>
      </c>
      <c r="X10" s="17">
        <v>6.9767441860465101E-2</v>
      </c>
      <c r="Y10" s="17">
        <v>0.11764705882352899</v>
      </c>
      <c r="Z10" s="17">
        <v>0</v>
      </c>
      <c r="AA10" s="17"/>
      <c r="AB10" s="17">
        <v>6.1224489795918401E-2</v>
      </c>
      <c r="AC10" s="17">
        <v>7.3770491803278701E-2</v>
      </c>
      <c r="AD10" s="17">
        <v>1.7857142857142901E-2</v>
      </c>
      <c r="AE10" s="17">
        <v>0</v>
      </c>
      <c r="AF10" s="17"/>
      <c r="AG10" s="17">
        <v>6.5573770491803296E-2</v>
      </c>
      <c r="AH10" s="17">
        <v>5.8823529411764698E-2</v>
      </c>
      <c r="AI10" s="17">
        <v>2.4390243902439001E-2</v>
      </c>
      <c r="AJ10" s="17">
        <v>0</v>
      </c>
      <c r="AK10" s="17"/>
      <c r="AL10" s="17">
        <v>2.5000000000000001E-2</v>
      </c>
      <c r="AM10" s="17">
        <v>9.1503267973856203E-2</v>
      </c>
      <c r="AN10" s="17">
        <v>4.5454545454545497E-2</v>
      </c>
      <c r="AO10" s="17"/>
      <c r="AP10" s="17">
        <v>3.8043478260869602E-2</v>
      </c>
      <c r="AQ10" s="17">
        <v>7.9545454545454503E-2</v>
      </c>
      <c r="AR10" s="17">
        <v>6.8965517241379296E-2</v>
      </c>
      <c r="AS10" s="17">
        <v>0</v>
      </c>
      <c r="AT10" s="17">
        <v>6.6666666666666693E-2</v>
      </c>
      <c r="AU10" s="17"/>
      <c r="AV10" s="17">
        <v>0</v>
      </c>
      <c r="AW10" s="17">
        <v>0</v>
      </c>
      <c r="AX10" s="17">
        <v>0</v>
      </c>
      <c r="AY10" s="17" t="s">
        <v>132</v>
      </c>
      <c r="AZ10" s="17">
        <v>7.69230769230769E-2</v>
      </c>
      <c r="BA10" s="17">
        <v>9.8039215686274495E-2</v>
      </c>
      <c r="BB10" s="17">
        <v>6.6666666666666693E-2</v>
      </c>
      <c r="BC10" s="17"/>
      <c r="BD10" s="17">
        <v>4.2307692307692303E-2</v>
      </c>
      <c r="BE10" s="17">
        <v>0.115384615384615</v>
      </c>
      <c r="BF10" s="17">
        <v>3.8461538461538498E-2</v>
      </c>
      <c r="BG10" s="17">
        <v>0.108108108108108</v>
      </c>
      <c r="BH10" s="17">
        <v>0</v>
      </c>
      <c r="BI10" s="17">
        <v>0.25</v>
      </c>
      <c r="BJ10" s="17"/>
      <c r="BK10" s="17">
        <v>7.8431372549019607E-2</v>
      </c>
      <c r="BL10" s="17">
        <v>7.25806451612903E-2</v>
      </c>
      <c r="BM10" s="17">
        <v>2.4390243902439001E-2</v>
      </c>
      <c r="BN10" s="17">
        <v>5.2631578947368397E-2</v>
      </c>
      <c r="BO10" s="17">
        <v>5.1724137931034503E-2</v>
      </c>
      <c r="BP10" s="17">
        <v>3.125E-2</v>
      </c>
      <c r="BQ10" s="17"/>
      <c r="BR10" s="17">
        <v>5.9040590405904099E-2</v>
      </c>
      <c r="BS10" s="17">
        <v>5.34351145038168E-2</v>
      </c>
      <c r="BT10" s="17"/>
      <c r="BU10" s="17">
        <v>7.09219858156028E-2</v>
      </c>
      <c r="BV10" s="17">
        <v>4.9808429118773902E-2</v>
      </c>
      <c r="BW10" s="17"/>
      <c r="BX10" s="17">
        <v>7.3394495412843999E-2</v>
      </c>
      <c r="BY10" s="17">
        <v>3.3333333333333298E-2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Y18"/>
  <sheetViews>
    <sheetView showGridLines="0" topLeftCell="A5"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261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256</v>
      </c>
      <c r="C8" s="15">
        <v>6.3424947145877403E-2</v>
      </c>
      <c r="D8" s="15">
        <v>4.4334975369458102E-2</v>
      </c>
      <c r="E8" s="15">
        <v>7.7777777777777807E-2</v>
      </c>
      <c r="F8" s="15"/>
      <c r="G8" s="15">
        <v>9.0909090909090898E-2</v>
      </c>
      <c r="H8" s="15">
        <v>5.61497326203209E-2</v>
      </c>
      <c r="I8" s="15"/>
      <c r="J8" s="15">
        <v>3.8759689922480599E-2</v>
      </c>
      <c r="K8" s="15">
        <v>6.6115702479338803E-2</v>
      </c>
      <c r="L8" s="15">
        <v>6.7796610169491497E-2</v>
      </c>
      <c r="M8" s="15">
        <v>7.5949367088607597E-2</v>
      </c>
      <c r="N8" s="15"/>
      <c r="O8" s="15">
        <v>6.5217391304347797E-2</v>
      </c>
      <c r="P8" s="15">
        <v>1.3698630136986301E-2</v>
      </c>
      <c r="Q8" s="15">
        <v>2.9411764705882401E-2</v>
      </c>
      <c r="R8" s="15">
        <v>8.3333333333333301E-2</v>
      </c>
      <c r="S8" s="15">
        <v>0.12</v>
      </c>
      <c r="T8" s="15">
        <v>5.1282051282051301E-2</v>
      </c>
      <c r="U8" s="15">
        <v>2.1739130434782601E-2</v>
      </c>
      <c r="V8" s="15">
        <v>0.16</v>
      </c>
      <c r="W8" s="15">
        <v>9.8360655737704902E-2</v>
      </c>
      <c r="X8" s="15">
        <v>5.7692307692307702E-2</v>
      </c>
      <c r="Y8" s="15">
        <v>0.105263157894737</v>
      </c>
      <c r="Z8" s="15">
        <v>0</v>
      </c>
      <c r="AA8" s="15"/>
      <c r="AB8" s="15">
        <v>7.3684210526315796E-2</v>
      </c>
      <c r="AC8" s="15">
        <v>5.5944055944055902E-2</v>
      </c>
      <c r="AD8" s="15">
        <v>5.1724137931034503E-2</v>
      </c>
      <c r="AE8" s="15">
        <v>6.1224489795918401E-2</v>
      </c>
      <c r="AF8" s="15"/>
      <c r="AG8" s="15">
        <v>7.5601374570446703E-2</v>
      </c>
      <c r="AH8" s="15">
        <v>3.4188034188034198E-2</v>
      </c>
      <c r="AI8" s="15">
        <v>2.1739130434782601E-2</v>
      </c>
      <c r="AJ8" s="15">
        <v>0.25</v>
      </c>
      <c r="AK8" s="15"/>
      <c r="AL8" s="15">
        <v>6.6964285714285698E-2</v>
      </c>
      <c r="AM8" s="15">
        <v>3.8251366120218601E-2</v>
      </c>
      <c r="AN8" s="15">
        <v>0.13559322033898299</v>
      </c>
      <c r="AO8" s="15"/>
      <c r="AP8" s="15">
        <v>6.0301507537688398E-2</v>
      </c>
      <c r="AQ8" s="15">
        <v>8.0357142857142905E-2</v>
      </c>
      <c r="AR8" s="15">
        <v>0</v>
      </c>
      <c r="AS8" s="15">
        <v>0.22222222222222199</v>
      </c>
      <c r="AT8" s="15">
        <v>0.11864406779661001</v>
      </c>
      <c r="AU8" s="15"/>
      <c r="AV8" s="15">
        <v>0.2</v>
      </c>
      <c r="AW8" s="15">
        <v>0</v>
      </c>
      <c r="AX8" s="15">
        <v>0</v>
      </c>
      <c r="AY8" s="15">
        <v>2.1276595744680899E-2</v>
      </c>
      <c r="AZ8" s="15">
        <v>6.9767441860465101E-2</v>
      </c>
      <c r="BA8" s="15">
        <v>0.1</v>
      </c>
      <c r="BB8" s="15">
        <v>0.125</v>
      </c>
      <c r="BC8" s="15"/>
      <c r="BD8" s="15">
        <v>6.0070671378091897E-2</v>
      </c>
      <c r="BE8" s="15">
        <v>1.6949152542372899E-2</v>
      </c>
      <c r="BF8" s="15">
        <v>0.26470588235294101</v>
      </c>
      <c r="BG8" s="15">
        <v>3.5714285714285698E-2</v>
      </c>
      <c r="BH8" s="15">
        <v>2.9411764705882401E-2</v>
      </c>
      <c r="BI8" s="15">
        <v>0</v>
      </c>
      <c r="BJ8" s="15"/>
      <c r="BK8" s="15">
        <v>9.2307692307692299E-2</v>
      </c>
      <c r="BL8" s="15">
        <v>6.6225165562913899E-2</v>
      </c>
      <c r="BM8" s="15">
        <v>0.06</v>
      </c>
      <c r="BN8" s="15">
        <v>5.5555555555555601E-2</v>
      </c>
      <c r="BO8" s="15">
        <v>6.25E-2</v>
      </c>
      <c r="BP8" s="15">
        <v>2.9411764705882401E-2</v>
      </c>
      <c r="BQ8" s="15"/>
      <c r="BR8" s="15">
        <v>8.7662337662337705E-2</v>
      </c>
      <c r="BS8" s="15">
        <v>1.8181818181818198E-2</v>
      </c>
      <c r="BT8" s="15"/>
      <c r="BU8" s="15">
        <v>0.14110429447852799</v>
      </c>
      <c r="BV8" s="15">
        <v>2.25806451612903E-2</v>
      </c>
      <c r="BW8" s="15"/>
      <c r="BX8" s="15">
        <v>8.04597701149425E-2</v>
      </c>
      <c r="BY8" s="15">
        <v>4.39024390243902E-2</v>
      </c>
    </row>
    <row r="9" spans="2:77" x14ac:dyDescent="0.35">
      <c r="B9" s="16" t="s">
        <v>257</v>
      </c>
      <c r="C9" s="15">
        <v>0.162790697674419</v>
      </c>
      <c r="D9" s="15">
        <v>0.147783251231527</v>
      </c>
      <c r="E9" s="15">
        <v>0.17407407407407399</v>
      </c>
      <c r="F9" s="15"/>
      <c r="G9" s="15">
        <v>0.20202020202020199</v>
      </c>
      <c r="H9" s="15">
        <v>0.15240641711229899</v>
      </c>
      <c r="I9" s="15"/>
      <c r="J9" s="15">
        <v>0.178294573643411</v>
      </c>
      <c r="K9" s="15">
        <v>0.12396694214876</v>
      </c>
      <c r="L9" s="15">
        <v>0.152542372881356</v>
      </c>
      <c r="M9" s="15">
        <v>0.177215189873418</v>
      </c>
      <c r="N9" s="15"/>
      <c r="O9" s="15">
        <v>0.19565217391304299</v>
      </c>
      <c r="P9" s="15">
        <v>0.20547945205479501</v>
      </c>
      <c r="Q9" s="15">
        <v>0.20588235294117599</v>
      </c>
      <c r="R9" s="15">
        <v>0.104166666666667</v>
      </c>
      <c r="S9" s="15">
        <v>0.12</v>
      </c>
      <c r="T9" s="15">
        <v>0.128205128205128</v>
      </c>
      <c r="U9" s="15">
        <v>0.173913043478261</v>
      </c>
      <c r="V9" s="15">
        <v>0.04</v>
      </c>
      <c r="W9" s="15">
        <v>0.14754098360655701</v>
      </c>
      <c r="X9" s="15">
        <v>0.21153846153846201</v>
      </c>
      <c r="Y9" s="15">
        <v>0.157894736842105</v>
      </c>
      <c r="Z9" s="15">
        <v>0.2</v>
      </c>
      <c r="AA9" s="15"/>
      <c r="AB9" s="15">
        <v>0.163157894736842</v>
      </c>
      <c r="AC9" s="15">
        <v>0.14685314685314699</v>
      </c>
      <c r="AD9" s="15">
        <v>0.20689655172413801</v>
      </c>
      <c r="AE9" s="15">
        <v>0.14285714285714299</v>
      </c>
      <c r="AF9" s="15"/>
      <c r="AG9" s="15">
        <v>0.15463917525773199</v>
      </c>
      <c r="AH9" s="15">
        <v>0.16239316239316201</v>
      </c>
      <c r="AI9" s="15">
        <v>0.217391304347826</v>
      </c>
      <c r="AJ9" s="15">
        <v>0.25</v>
      </c>
      <c r="AK9" s="15"/>
      <c r="AL9" s="15">
        <v>0.19642857142857101</v>
      </c>
      <c r="AM9" s="15">
        <v>0.12568306010929001</v>
      </c>
      <c r="AN9" s="15">
        <v>0.169491525423729</v>
      </c>
      <c r="AO9" s="15"/>
      <c r="AP9" s="15">
        <v>0.19095477386934701</v>
      </c>
      <c r="AQ9" s="15">
        <v>0.160714285714286</v>
      </c>
      <c r="AR9" s="15">
        <v>5.5555555555555601E-2</v>
      </c>
      <c r="AS9" s="15">
        <v>0.11111111111111099</v>
      </c>
      <c r="AT9" s="15">
        <v>0.169491525423729</v>
      </c>
      <c r="AU9" s="15"/>
      <c r="AV9" s="15">
        <v>0.4</v>
      </c>
      <c r="AW9" s="15">
        <v>0.5</v>
      </c>
      <c r="AX9" s="15">
        <v>0.5</v>
      </c>
      <c r="AY9" s="15">
        <v>8.5106382978723402E-2</v>
      </c>
      <c r="AZ9" s="15">
        <v>9.3023255813953501E-2</v>
      </c>
      <c r="BA9" s="15">
        <v>0.21666666666666701</v>
      </c>
      <c r="BB9" s="15">
        <v>0.125</v>
      </c>
      <c r="BC9" s="15"/>
      <c r="BD9" s="15">
        <v>0.16607773851590099</v>
      </c>
      <c r="BE9" s="15">
        <v>8.4745762711864403E-2</v>
      </c>
      <c r="BF9" s="15">
        <v>0.11764705882352899</v>
      </c>
      <c r="BG9" s="15">
        <v>0.17857142857142899</v>
      </c>
      <c r="BH9" s="15">
        <v>0.23529411764705899</v>
      </c>
      <c r="BI9" s="15">
        <v>0.4</v>
      </c>
      <c r="BJ9" s="15"/>
      <c r="BK9" s="15">
        <v>0.21538461538461501</v>
      </c>
      <c r="BL9" s="15">
        <v>0.119205298013245</v>
      </c>
      <c r="BM9" s="15">
        <v>0.26</v>
      </c>
      <c r="BN9" s="15">
        <v>0.101851851851852</v>
      </c>
      <c r="BO9" s="15">
        <v>0.1875</v>
      </c>
      <c r="BP9" s="15">
        <v>0.23529411764705899</v>
      </c>
      <c r="BQ9" s="15"/>
      <c r="BR9" s="15">
        <v>0.17857142857142899</v>
      </c>
      <c r="BS9" s="15">
        <v>0.133333333333333</v>
      </c>
      <c r="BT9" s="15"/>
      <c r="BU9" s="15">
        <v>0.20858895705521499</v>
      </c>
      <c r="BV9" s="15">
        <v>0.138709677419355</v>
      </c>
      <c r="BW9" s="15"/>
      <c r="BX9" s="15">
        <v>0.18390804597701099</v>
      </c>
      <c r="BY9" s="15">
        <v>0.141463414634146</v>
      </c>
    </row>
    <row r="10" spans="2:77" x14ac:dyDescent="0.35">
      <c r="B10" s="16" t="s">
        <v>258</v>
      </c>
      <c r="C10" s="15">
        <v>0.39957716701902701</v>
      </c>
      <c r="D10" s="15">
        <v>0.42364532019704398</v>
      </c>
      <c r="E10" s="15">
        <v>0.38148148148148098</v>
      </c>
      <c r="F10" s="15"/>
      <c r="G10" s="15">
        <v>0.36363636363636398</v>
      </c>
      <c r="H10" s="15">
        <v>0.40909090909090901</v>
      </c>
      <c r="I10" s="15"/>
      <c r="J10" s="15">
        <v>0.434108527131783</v>
      </c>
      <c r="K10" s="15">
        <v>0.35537190082644599</v>
      </c>
      <c r="L10" s="15">
        <v>0.355932203389831</v>
      </c>
      <c r="M10" s="15">
        <v>0.430379746835443</v>
      </c>
      <c r="N10" s="15"/>
      <c r="O10" s="15">
        <v>0.41304347826087001</v>
      </c>
      <c r="P10" s="15">
        <v>0.45205479452054798</v>
      </c>
      <c r="Q10" s="15">
        <v>0.38235294117647101</v>
      </c>
      <c r="R10" s="15">
        <v>0.47916666666666702</v>
      </c>
      <c r="S10" s="15">
        <v>0.4</v>
      </c>
      <c r="T10" s="15">
        <v>0.41025641025641002</v>
      </c>
      <c r="U10" s="15">
        <v>0.39130434782608697</v>
      </c>
      <c r="V10" s="15">
        <v>0.24</v>
      </c>
      <c r="W10" s="15">
        <v>0.36065573770491799</v>
      </c>
      <c r="X10" s="15">
        <v>0.40384615384615402</v>
      </c>
      <c r="Y10" s="15">
        <v>0.31578947368421101</v>
      </c>
      <c r="Z10" s="15">
        <v>0.4</v>
      </c>
      <c r="AA10" s="15"/>
      <c r="AB10" s="15">
        <v>0.40526315789473699</v>
      </c>
      <c r="AC10" s="15">
        <v>0.37062937062937101</v>
      </c>
      <c r="AD10" s="15">
        <v>0.48275862068965503</v>
      </c>
      <c r="AE10" s="15">
        <v>0.34693877551020402</v>
      </c>
      <c r="AF10" s="15"/>
      <c r="AG10" s="15">
        <v>0.37113402061855699</v>
      </c>
      <c r="AH10" s="15">
        <v>0.41880341880341898</v>
      </c>
      <c r="AI10" s="15">
        <v>0.5</v>
      </c>
      <c r="AJ10" s="15">
        <v>0.25</v>
      </c>
      <c r="AK10" s="15"/>
      <c r="AL10" s="15">
        <v>0.33928571428571402</v>
      </c>
      <c r="AM10" s="15">
        <v>0.46448087431694002</v>
      </c>
      <c r="AN10" s="15">
        <v>0.42372881355932202</v>
      </c>
      <c r="AO10" s="15"/>
      <c r="AP10" s="15">
        <v>0.366834170854271</v>
      </c>
      <c r="AQ10" s="15">
        <v>0.41071428571428598</v>
      </c>
      <c r="AR10" s="15">
        <v>0.52777777777777801</v>
      </c>
      <c r="AS10" s="15">
        <v>0.22222222222222199</v>
      </c>
      <c r="AT10" s="15">
        <v>0.37288135593220301</v>
      </c>
      <c r="AU10" s="15"/>
      <c r="AV10" s="15">
        <v>0.2</v>
      </c>
      <c r="AW10" s="15">
        <v>0.375</v>
      </c>
      <c r="AX10" s="15">
        <v>0.375</v>
      </c>
      <c r="AY10" s="15">
        <v>0.53191489361702105</v>
      </c>
      <c r="AZ10" s="15">
        <v>0.44186046511627902</v>
      </c>
      <c r="BA10" s="15">
        <v>0.46666666666666701</v>
      </c>
      <c r="BB10" s="15">
        <v>0.3125</v>
      </c>
      <c r="BC10" s="15"/>
      <c r="BD10" s="15">
        <v>0.38515901060070701</v>
      </c>
      <c r="BE10" s="15">
        <v>0.47457627118644102</v>
      </c>
      <c r="BF10" s="15">
        <v>0.35294117647058798</v>
      </c>
      <c r="BG10" s="15">
        <v>0.41071428571428598</v>
      </c>
      <c r="BH10" s="15">
        <v>0.41176470588235298</v>
      </c>
      <c r="BI10" s="15">
        <v>0.4</v>
      </c>
      <c r="BJ10" s="15"/>
      <c r="BK10" s="15">
        <v>0.36923076923076897</v>
      </c>
      <c r="BL10" s="15">
        <v>0.41059602649006599</v>
      </c>
      <c r="BM10" s="15">
        <v>0.44</v>
      </c>
      <c r="BN10" s="15">
        <v>0.41666666666666702</v>
      </c>
      <c r="BO10" s="15">
        <v>0.3125</v>
      </c>
      <c r="BP10" s="15">
        <v>0.47058823529411797</v>
      </c>
      <c r="BQ10" s="15"/>
      <c r="BR10" s="15">
        <v>0.42532467532467499</v>
      </c>
      <c r="BS10" s="15">
        <v>0.351515151515152</v>
      </c>
      <c r="BT10" s="15"/>
      <c r="BU10" s="15">
        <v>0.39263803680981602</v>
      </c>
      <c r="BV10" s="15">
        <v>0.40322580645161299</v>
      </c>
      <c r="BW10" s="15"/>
      <c r="BX10" s="15">
        <v>0.39463601532567</v>
      </c>
      <c r="BY10" s="15">
        <v>0.404878048780488</v>
      </c>
    </row>
    <row r="11" spans="2:77" x14ac:dyDescent="0.35">
      <c r="B11" s="16" t="s">
        <v>259</v>
      </c>
      <c r="C11" s="15">
        <v>0.20295983086680799</v>
      </c>
      <c r="D11" s="15">
        <v>0.20689655172413801</v>
      </c>
      <c r="E11" s="15">
        <v>0.2</v>
      </c>
      <c r="F11" s="15"/>
      <c r="G11" s="15">
        <v>0.15151515151515199</v>
      </c>
      <c r="H11" s="15">
        <v>0.21657754010695199</v>
      </c>
      <c r="I11" s="15"/>
      <c r="J11" s="15">
        <v>0.209302325581395</v>
      </c>
      <c r="K11" s="15">
        <v>0.23140495867768601</v>
      </c>
      <c r="L11" s="15">
        <v>0.25423728813559299</v>
      </c>
      <c r="M11" s="15">
        <v>0.158227848101266</v>
      </c>
      <c r="N11" s="15"/>
      <c r="O11" s="15">
        <v>0.15217391304347799</v>
      </c>
      <c r="P11" s="15">
        <v>0.150684931506849</v>
      </c>
      <c r="Q11" s="15">
        <v>0.20588235294117599</v>
      </c>
      <c r="R11" s="15">
        <v>0.1875</v>
      </c>
      <c r="S11" s="15">
        <v>0.2</v>
      </c>
      <c r="T11" s="15">
        <v>0.15384615384615399</v>
      </c>
      <c r="U11" s="15">
        <v>0.26086956521739102</v>
      </c>
      <c r="V11" s="15">
        <v>0.36</v>
      </c>
      <c r="W11" s="15">
        <v>0.213114754098361</v>
      </c>
      <c r="X11" s="15">
        <v>0.19230769230769201</v>
      </c>
      <c r="Y11" s="15">
        <v>0.31578947368421101</v>
      </c>
      <c r="Z11" s="15">
        <v>0.2</v>
      </c>
      <c r="AA11" s="15"/>
      <c r="AB11" s="15">
        <v>0.20526315789473701</v>
      </c>
      <c r="AC11" s="15">
        <v>0.20279720279720301</v>
      </c>
      <c r="AD11" s="15">
        <v>0.18965517241379301</v>
      </c>
      <c r="AE11" s="15">
        <v>0.26530612244898</v>
      </c>
      <c r="AF11" s="15"/>
      <c r="AG11" s="15">
        <v>0.22336769759450201</v>
      </c>
      <c r="AH11" s="15">
        <v>0.213675213675214</v>
      </c>
      <c r="AI11" s="15">
        <v>0.13043478260869601</v>
      </c>
      <c r="AJ11" s="15">
        <v>0</v>
      </c>
      <c r="AK11" s="15"/>
      <c r="AL11" s="15">
        <v>0.20535714285714299</v>
      </c>
      <c r="AM11" s="15">
        <v>0.22404371584699501</v>
      </c>
      <c r="AN11" s="15">
        <v>0.13559322033898299</v>
      </c>
      <c r="AO11" s="15"/>
      <c r="AP11" s="15">
        <v>0.19597989949748701</v>
      </c>
      <c r="AQ11" s="15">
        <v>0.1875</v>
      </c>
      <c r="AR11" s="15">
        <v>0.30555555555555602</v>
      </c>
      <c r="AS11" s="15">
        <v>0</v>
      </c>
      <c r="AT11" s="15">
        <v>0.169491525423729</v>
      </c>
      <c r="AU11" s="15"/>
      <c r="AV11" s="15">
        <v>0.2</v>
      </c>
      <c r="AW11" s="15">
        <v>0.125</v>
      </c>
      <c r="AX11" s="15">
        <v>0.125</v>
      </c>
      <c r="AY11" s="15">
        <v>0.10638297872340401</v>
      </c>
      <c r="AZ11" s="15">
        <v>0.186046511627907</v>
      </c>
      <c r="BA11" s="15">
        <v>0.116666666666667</v>
      </c>
      <c r="BB11" s="15">
        <v>0.3125</v>
      </c>
      <c r="BC11" s="15"/>
      <c r="BD11" s="15">
        <v>0.208480565371025</v>
      </c>
      <c r="BE11" s="15">
        <v>0.22033898305084701</v>
      </c>
      <c r="BF11" s="15">
        <v>0.11764705882352899</v>
      </c>
      <c r="BG11" s="15">
        <v>0.25</v>
      </c>
      <c r="BH11" s="15">
        <v>0.14705882352941199</v>
      </c>
      <c r="BI11" s="15">
        <v>0.2</v>
      </c>
      <c r="BJ11" s="15"/>
      <c r="BK11" s="15">
        <v>0.2</v>
      </c>
      <c r="BL11" s="15">
        <v>0.211920529801325</v>
      </c>
      <c r="BM11" s="15">
        <v>0.1</v>
      </c>
      <c r="BN11" s="15">
        <v>0.25925925925925902</v>
      </c>
      <c r="BO11" s="15">
        <v>0.234375</v>
      </c>
      <c r="BP11" s="15">
        <v>8.8235294117647106E-2</v>
      </c>
      <c r="BQ11" s="15"/>
      <c r="BR11" s="15">
        <v>0.201298701298701</v>
      </c>
      <c r="BS11" s="15">
        <v>0.206060606060606</v>
      </c>
      <c r="BT11" s="15"/>
      <c r="BU11" s="15">
        <v>0.17791411042944799</v>
      </c>
      <c r="BV11" s="15">
        <v>0.21612903225806501</v>
      </c>
      <c r="BW11" s="15"/>
      <c r="BX11" s="15">
        <v>0.176245210727969</v>
      </c>
      <c r="BY11" s="15">
        <v>0.23414634146341501</v>
      </c>
    </row>
    <row r="12" spans="2:77" x14ac:dyDescent="0.35">
      <c r="B12" s="16" t="s">
        <v>260</v>
      </c>
      <c r="C12" s="15">
        <v>0.112050739957717</v>
      </c>
      <c r="D12" s="15">
        <v>0.12807881773398999</v>
      </c>
      <c r="E12" s="15">
        <v>0.1</v>
      </c>
      <c r="F12" s="15"/>
      <c r="G12" s="15">
        <v>9.0909090909090898E-2</v>
      </c>
      <c r="H12" s="15">
        <v>0.11764705882352899</v>
      </c>
      <c r="I12" s="15"/>
      <c r="J12" s="15">
        <v>0.124031007751938</v>
      </c>
      <c r="K12" s="15">
        <v>0.14876033057851201</v>
      </c>
      <c r="L12" s="15">
        <v>6.7796610169491497E-2</v>
      </c>
      <c r="M12" s="15">
        <v>8.8607594936708903E-2</v>
      </c>
      <c r="N12" s="15"/>
      <c r="O12" s="15">
        <v>6.5217391304347797E-2</v>
      </c>
      <c r="P12" s="15">
        <v>0.164383561643836</v>
      </c>
      <c r="Q12" s="15">
        <v>8.8235294117647106E-2</v>
      </c>
      <c r="R12" s="15">
        <v>8.3333333333333301E-2</v>
      </c>
      <c r="S12" s="15">
        <v>0.16</v>
      </c>
      <c r="T12" s="15">
        <v>0.128205128205128</v>
      </c>
      <c r="U12" s="15">
        <v>6.5217391304347797E-2</v>
      </c>
      <c r="V12" s="15">
        <v>0.2</v>
      </c>
      <c r="W12" s="15">
        <v>0.114754098360656</v>
      </c>
      <c r="X12" s="15">
        <v>7.69230769230769E-2</v>
      </c>
      <c r="Y12" s="15">
        <v>0.105263157894737</v>
      </c>
      <c r="Z12" s="15">
        <v>0.2</v>
      </c>
      <c r="AA12" s="15"/>
      <c r="AB12" s="15">
        <v>9.4736842105263203E-2</v>
      </c>
      <c r="AC12" s="15">
        <v>0.132867132867133</v>
      </c>
      <c r="AD12" s="15">
        <v>6.8965517241379296E-2</v>
      </c>
      <c r="AE12" s="15">
        <v>0.183673469387755</v>
      </c>
      <c r="AF12" s="15"/>
      <c r="AG12" s="15">
        <v>0.10309278350515499</v>
      </c>
      <c r="AH12" s="15">
        <v>0.13675213675213699</v>
      </c>
      <c r="AI12" s="15">
        <v>0.108695652173913</v>
      </c>
      <c r="AJ12" s="15">
        <v>0</v>
      </c>
      <c r="AK12" s="15"/>
      <c r="AL12" s="15">
        <v>0.13839285714285701</v>
      </c>
      <c r="AM12" s="15">
        <v>8.1967213114754106E-2</v>
      </c>
      <c r="AN12" s="15">
        <v>0.101694915254237</v>
      </c>
      <c r="AO12" s="15"/>
      <c r="AP12" s="15">
        <v>0.14572864321608001</v>
      </c>
      <c r="AQ12" s="15">
        <v>6.25E-2</v>
      </c>
      <c r="AR12" s="15">
        <v>8.3333333333333301E-2</v>
      </c>
      <c r="AS12" s="15">
        <v>0.22222222222222199</v>
      </c>
      <c r="AT12" s="15">
        <v>0.13559322033898299</v>
      </c>
      <c r="AU12" s="15"/>
      <c r="AV12" s="15">
        <v>0</v>
      </c>
      <c r="AW12" s="15">
        <v>0</v>
      </c>
      <c r="AX12" s="15">
        <v>0</v>
      </c>
      <c r="AY12" s="15">
        <v>0.14893617021276601</v>
      </c>
      <c r="AZ12" s="15">
        <v>0.13953488372093001</v>
      </c>
      <c r="BA12" s="15">
        <v>6.6666666666666693E-2</v>
      </c>
      <c r="BB12" s="15">
        <v>0.125</v>
      </c>
      <c r="BC12" s="15"/>
      <c r="BD12" s="15">
        <v>0.13074204946996501</v>
      </c>
      <c r="BE12" s="15">
        <v>0.13559322033898299</v>
      </c>
      <c r="BF12" s="15">
        <v>8.8235294117647106E-2</v>
      </c>
      <c r="BG12" s="15">
        <v>3.5714285714285698E-2</v>
      </c>
      <c r="BH12" s="15">
        <v>8.8235294117647106E-2</v>
      </c>
      <c r="BI12" s="15">
        <v>0</v>
      </c>
      <c r="BJ12" s="15"/>
      <c r="BK12" s="15">
        <v>6.15384615384615E-2</v>
      </c>
      <c r="BL12" s="15">
        <v>0.105960264900662</v>
      </c>
      <c r="BM12" s="15">
        <v>0.08</v>
      </c>
      <c r="BN12" s="15">
        <v>0.12037037037037</v>
      </c>
      <c r="BO12" s="15">
        <v>0.1875</v>
      </c>
      <c r="BP12" s="15">
        <v>0.11764705882352899</v>
      </c>
      <c r="BQ12" s="15"/>
      <c r="BR12" s="15">
        <v>7.7922077922077906E-2</v>
      </c>
      <c r="BS12" s="15">
        <v>0.175757575757576</v>
      </c>
      <c r="BT12" s="15"/>
      <c r="BU12" s="15">
        <v>6.7484662576687102E-2</v>
      </c>
      <c r="BV12" s="15">
        <v>0.135483870967742</v>
      </c>
      <c r="BW12" s="15"/>
      <c r="BX12" s="15">
        <v>0.11111111111111099</v>
      </c>
      <c r="BY12" s="15">
        <v>0.117073170731707</v>
      </c>
    </row>
    <row r="13" spans="2:77" x14ac:dyDescent="0.35">
      <c r="B13" s="16" t="s">
        <v>96</v>
      </c>
      <c r="C13" s="17">
        <v>5.9196617336152203E-2</v>
      </c>
      <c r="D13" s="17">
        <v>4.9261083743842402E-2</v>
      </c>
      <c r="E13" s="17">
        <v>6.6666666666666693E-2</v>
      </c>
      <c r="F13" s="17"/>
      <c r="G13" s="17">
        <v>0.10101010101010099</v>
      </c>
      <c r="H13" s="17">
        <v>4.8128342245989303E-2</v>
      </c>
      <c r="I13" s="17"/>
      <c r="J13" s="17">
        <v>1.5503875968992199E-2</v>
      </c>
      <c r="K13" s="17">
        <v>7.43801652892562E-2</v>
      </c>
      <c r="L13" s="17">
        <v>0.101694915254237</v>
      </c>
      <c r="M13" s="17">
        <v>6.9620253164557E-2</v>
      </c>
      <c r="N13" s="17"/>
      <c r="O13" s="17">
        <v>0.108695652173913</v>
      </c>
      <c r="P13" s="17">
        <v>1.3698630136986301E-2</v>
      </c>
      <c r="Q13" s="17">
        <v>8.8235294117647106E-2</v>
      </c>
      <c r="R13" s="17">
        <v>6.25E-2</v>
      </c>
      <c r="S13" s="17">
        <v>0</v>
      </c>
      <c r="T13" s="17">
        <v>0.128205128205128</v>
      </c>
      <c r="U13" s="17">
        <v>8.6956521739130405E-2</v>
      </c>
      <c r="V13" s="17">
        <v>0</v>
      </c>
      <c r="W13" s="17">
        <v>6.5573770491803296E-2</v>
      </c>
      <c r="X13" s="17">
        <v>5.7692307692307702E-2</v>
      </c>
      <c r="Y13" s="17">
        <v>0</v>
      </c>
      <c r="Z13" s="17">
        <v>0</v>
      </c>
      <c r="AA13" s="17"/>
      <c r="AB13" s="17">
        <v>5.7894736842105297E-2</v>
      </c>
      <c r="AC13" s="17">
        <v>9.0909090909090898E-2</v>
      </c>
      <c r="AD13" s="17">
        <v>0</v>
      </c>
      <c r="AE13" s="17">
        <v>0</v>
      </c>
      <c r="AF13" s="17"/>
      <c r="AG13" s="17">
        <v>7.2164948453608199E-2</v>
      </c>
      <c r="AH13" s="17">
        <v>3.4188034188034198E-2</v>
      </c>
      <c r="AI13" s="17">
        <v>2.1739130434782601E-2</v>
      </c>
      <c r="AJ13" s="17">
        <v>0.25</v>
      </c>
      <c r="AK13" s="17"/>
      <c r="AL13" s="17">
        <v>5.3571428571428603E-2</v>
      </c>
      <c r="AM13" s="17">
        <v>6.5573770491803296E-2</v>
      </c>
      <c r="AN13" s="17">
        <v>3.3898305084745797E-2</v>
      </c>
      <c r="AO13" s="17"/>
      <c r="AP13" s="17">
        <v>4.0201005025125601E-2</v>
      </c>
      <c r="AQ13" s="17">
        <v>9.8214285714285698E-2</v>
      </c>
      <c r="AR13" s="17">
        <v>2.7777777777777801E-2</v>
      </c>
      <c r="AS13" s="17">
        <v>0.22222222222222199</v>
      </c>
      <c r="AT13" s="17">
        <v>3.3898305084745797E-2</v>
      </c>
      <c r="AU13" s="17"/>
      <c r="AV13" s="17">
        <v>0</v>
      </c>
      <c r="AW13" s="17">
        <v>0</v>
      </c>
      <c r="AX13" s="17">
        <v>0</v>
      </c>
      <c r="AY13" s="17">
        <v>0.10638297872340401</v>
      </c>
      <c r="AZ13" s="17">
        <v>6.9767441860465101E-2</v>
      </c>
      <c r="BA13" s="17">
        <v>3.3333333333333298E-2</v>
      </c>
      <c r="BB13" s="17">
        <v>0</v>
      </c>
      <c r="BC13" s="17"/>
      <c r="BD13" s="17">
        <v>4.9469964664311E-2</v>
      </c>
      <c r="BE13" s="17">
        <v>6.7796610169491497E-2</v>
      </c>
      <c r="BF13" s="17">
        <v>5.8823529411764698E-2</v>
      </c>
      <c r="BG13" s="17">
        <v>8.9285714285714302E-2</v>
      </c>
      <c r="BH13" s="17">
        <v>8.8235294117647106E-2</v>
      </c>
      <c r="BI13" s="17">
        <v>0</v>
      </c>
      <c r="BJ13" s="17"/>
      <c r="BK13" s="17">
        <v>6.15384615384615E-2</v>
      </c>
      <c r="BL13" s="17">
        <v>8.6092715231788103E-2</v>
      </c>
      <c r="BM13" s="17">
        <v>0.06</v>
      </c>
      <c r="BN13" s="17">
        <v>4.6296296296296301E-2</v>
      </c>
      <c r="BO13" s="17">
        <v>1.5625E-2</v>
      </c>
      <c r="BP13" s="17">
        <v>5.8823529411764698E-2</v>
      </c>
      <c r="BQ13" s="17"/>
      <c r="BR13" s="17">
        <v>2.9220779220779199E-2</v>
      </c>
      <c r="BS13" s="17">
        <v>0.115151515151515</v>
      </c>
      <c r="BT13" s="17"/>
      <c r="BU13" s="17">
        <v>1.22699386503067E-2</v>
      </c>
      <c r="BV13" s="17">
        <v>8.3870967741935504E-2</v>
      </c>
      <c r="BW13" s="17"/>
      <c r="BX13" s="17">
        <v>5.3639846743295E-2</v>
      </c>
      <c r="BY13" s="17">
        <v>5.8536585365853697E-2</v>
      </c>
    </row>
    <row r="14" spans="2:77" x14ac:dyDescent="0.35">
      <c r="B14" s="14"/>
    </row>
    <row r="15" spans="2:77" x14ac:dyDescent="0.35">
      <c r="B15" t="s">
        <v>99</v>
      </c>
    </row>
    <row r="16" spans="2:77" x14ac:dyDescent="0.35">
      <c r="B16" t="s">
        <v>100</v>
      </c>
    </row>
    <row r="18" spans="2:2" x14ac:dyDescent="0.35">
      <c r="B1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Y1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129</v>
      </c>
      <c r="C8" s="15">
        <v>0.15433403805496801</v>
      </c>
      <c r="D8" s="15">
        <v>0.108374384236453</v>
      </c>
      <c r="E8" s="15">
        <v>0.18888888888888899</v>
      </c>
      <c r="F8" s="15"/>
      <c r="G8" s="15">
        <v>0.32323232323232298</v>
      </c>
      <c r="H8" s="15">
        <v>0.10962566844919799</v>
      </c>
      <c r="I8" s="15"/>
      <c r="J8" s="15">
        <v>0.15503875968992201</v>
      </c>
      <c r="K8" s="15">
        <v>8.2644628099173598E-2</v>
      </c>
      <c r="L8" s="15">
        <v>0.101694915254237</v>
      </c>
      <c r="M8" s="15">
        <v>0.234177215189873</v>
      </c>
      <c r="N8" s="15"/>
      <c r="O8" s="15">
        <v>0.217391304347826</v>
      </c>
      <c r="P8" s="15">
        <v>9.5890410958904104E-2</v>
      </c>
      <c r="Q8" s="15">
        <v>0.23529411764705899</v>
      </c>
      <c r="R8" s="15">
        <v>0.125</v>
      </c>
      <c r="S8" s="15">
        <v>0.24</v>
      </c>
      <c r="T8" s="15">
        <v>0.128205128205128</v>
      </c>
      <c r="U8" s="15">
        <v>8.6956521739130405E-2</v>
      </c>
      <c r="V8" s="15">
        <v>0.16</v>
      </c>
      <c r="W8" s="15">
        <v>0.18032786885245899</v>
      </c>
      <c r="X8" s="15">
        <v>0.17307692307692299</v>
      </c>
      <c r="Y8" s="15">
        <v>0.157894736842105</v>
      </c>
      <c r="Z8" s="15">
        <v>0</v>
      </c>
      <c r="AA8" s="15"/>
      <c r="AB8" s="15">
        <v>0.17894736842105299</v>
      </c>
      <c r="AC8" s="15">
        <v>0.13986013986014001</v>
      </c>
      <c r="AD8" s="15">
        <v>0.10344827586206901</v>
      </c>
      <c r="AE8" s="15">
        <v>0.14285714285714299</v>
      </c>
      <c r="AF8" s="15"/>
      <c r="AG8" s="15">
        <v>0.14089347079037801</v>
      </c>
      <c r="AH8" s="15">
        <v>0.145299145299145</v>
      </c>
      <c r="AI8" s="15">
        <v>0.13043478260869601</v>
      </c>
      <c r="AJ8" s="15">
        <v>0.25</v>
      </c>
      <c r="AK8" s="15"/>
      <c r="AL8" s="15">
        <v>0.160714285714286</v>
      </c>
      <c r="AM8" s="15">
        <v>0.114754098360656</v>
      </c>
      <c r="AN8" s="15">
        <v>0.22033898305084701</v>
      </c>
      <c r="AO8" s="15"/>
      <c r="AP8" s="15">
        <v>0.115577889447236</v>
      </c>
      <c r="AQ8" s="15">
        <v>0.19642857142857101</v>
      </c>
      <c r="AR8" s="15">
        <v>8.3333333333333301E-2</v>
      </c>
      <c r="AS8" s="15">
        <v>0.11111111111111099</v>
      </c>
      <c r="AT8" s="15">
        <v>0.186440677966102</v>
      </c>
      <c r="AU8" s="15"/>
      <c r="AV8" s="15">
        <v>0.4</v>
      </c>
      <c r="AW8" s="15">
        <v>0.25</v>
      </c>
      <c r="AX8" s="15">
        <v>0.25</v>
      </c>
      <c r="AY8" s="15">
        <v>8.5106382978723402E-2</v>
      </c>
      <c r="AZ8" s="15">
        <v>0.116279069767442</v>
      </c>
      <c r="BA8" s="15">
        <v>0.16666666666666699</v>
      </c>
      <c r="BB8" s="15">
        <v>1</v>
      </c>
      <c r="BC8" s="15"/>
      <c r="BD8" s="15">
        <v>0.10954063604240299</v>
      </c>
      <c r="BE8" s="15">
        <v>0.152542372881356</v>
      </c>
      <c r="BF8" s="15">
        <v>0.23529411764705899</v>
      </c>
      <c r="BG8" s="15">
        <v>0.214285714285714</v>
      </c>
      <c r="BH8" s="15">
        <v>0.26470588235294101</v>
      </c>
      <c r="BI8" s="15">
        <v>0.8</v>
      </c>
      <c r="BJ8" s="15"/>
      <c r="BK8" s="15">
        <v>0.2</v>
      </c>
      <c r="BL8" s="15">
        <v>0.158940397350993</v>
      </c>
      <c r="BM8" s="15">
        <v>0.16</v>
      </c>
      <c r="BN8" s="15">
        <v>0.12037037037037</v>
      </c>
      <c r="BO8" s="15">
        <v>0.140625</v>
      </c>
      <c r="BP8" s="15">
        <v>0.17647058823529399</v>
      </c>
      <c r="BQ8" s="15"/>
      <c r="BR8" s="15">
        <v>0.18181818181818199</v>
      </c>
      <c r="BS8" s="15">
        <v>0.103030303030303</v>
      </c>
      <c r="BT8" s="15"/>
      <c r="BU8" s="15">
        <v>0.23312883435582801</v>
      </c>
      <c r="BV8" s="15">
        <v>0.112903225806452</v>
      </c>
      <c r="BW8" s="15"/>
      <c r="BX8" s="15">
        <v>0.195402298850575</v>
      </c>
      <c r="BY8" s="15">
        <v>0.10243902439024399</v>
      </c>
    </row>
    <row r="9" spans="2:77" x14ac:dyDescent="0.35">
      <c r="B9" s="16" t="s">
        <v>130</v>
      </c>
      <c r="C9" s="15">
        <v>0.84355179704016903</v>
      </c>
      <c r="D9" s="15">
        <v>0.89162561576354704</v>
      </c>
      <c r="E9" s="15">
        <v>0.80740740740740702</v>
      </c>
      <c r="F9" s="15"/>
      <c r="G9" s="15">
        <v>0.67676767676767702</v>
      </c>
      <c r="H9" s="15">
        <v>0.88770053475935795</v>
      </c>
      <c r="I9" s="15"/>
      <c r="J9" s="15">
        <v>0.84496124031007702</v>
      </c>
      <c r="K9" s="15">
        <v>0.91735537190082606</v>
      </c>
      <c r="L9" s="15">
        <v>0.89830508474576298</v>
      </c>
      <c r="M9" s="15">
        <v>0.759493670886076</v>
      </c>
      <c r="N9" s="15"/>
      <c r="O9" s="15">
        <v>0.78260869565217395</v>
      </c>
      <c r="P9" s="15">
        <v>0.90410958904109595</v>
      </c>
      <c r="Q9" s="15">
        <v>0.76470588235294101</v>
      </c>
      <c r="R9" s="15">
        <v>0.875</v>
      </c>
      <c r="S9" s="15">
        <v>0.76</v>
      </c>
      <c r="T9" s="15">
        <v>0.87179487179487203</v>
      </c>
      <c r="U9" s="15">
        <v>0.89130434782608703</v>
      </c>
      <c r="V9" s="15">
        <v>0.84</v>
      </c>
      <c r="W9" s="15">
        <v>0.81967213114754101</v>
      </c>
      <c r="X9" s="15">
        <v>0.82692307692307698</v>
      </c>
      <c r="Y9" s="15">
        <v>0.84210526315789502</v>
      </c>
      <c r="Z9" s="15">
        <v>1</v>
      </c>
      <c r="AA9" s="15"/>
      <c r="AB9" s="15">
        <v>0.81578947368421095</v>
      </c>
      <c r="AC9" s="15">
        <v>0.86013986013985999</v>
      </c>
      <c r="AD9" s="15">
        <v>0.89655172413793105</v>
      </c>
      <c r="AE9" s="15">
        <v>0.85714285714285698</v>
      </c>
      <c r="AF9" s="15"/>
      <c r="AG9" s="15">
        <v>0.85567010309278302</v>
      </c>
      <c r="AH9" s="15">
        <v>0.854700854700855</v>
      </c>
      <c r="AI9" s="15">
        <v>0.86956521739130399</v>
      </c>
      <c r="AJ9" s="15">
        <v>0.75</v>
      </c>
      <c r="AK9" s="15"/>
      <c r="AL9" s="15">
        <v>0.83928571428571397</v>
      </c>
      <c r="AM9" s="15">
        <v>0.88524590163934402</v>
      </c>
      <c r="AN9" s="15">
        <v>0.77966101694915302</v>
      </c>
      <c r="AO9" s="15"/>
      <c r="AP9" s="15">
        <v>0.88442211055276398</v>
      </c>
      <c r="AQ9" s="15">
        <v>0.79464285714285698</v>
      </c>
      <c r="AR9" s="15">
        <v>0.91666666666666696</v>
      </c>
      <c r="AS9" s="15">
        <v>0.88888888888888895</v>
      </c>
      <c r="AT9" s="15">
        <v>0.81355932203389802</v>
      </c>
      <c r="AU9" s="15"/>
      <c r="AV9" s="15">
        <v>0.6</v>
      </c>
      <c r="AW9" s="15">
        <v>0.75</v>
      </c>
      <c r="AX9" s="15">
        <v>0.75</v>
      </c>
      <c r="AY9" s="15">
        <v>0.91489361702127703</v>
      </c>
      <c r="AZ9" s="15">
        <v>0.86046511627906996</v>
      </c>
      <c r="BA9" s="15">
        <v>0.83333333333333304</v>
      </c>
      <c r="BB9" s="15">
        <v>0</v>
      </c>
      <c r="BC9" s="15"/>
      <c r="BD9" s="15">
        <v>0.89045936395759695</v>
      </c>
      <c r="BE9" s="15">
        <v>0.84745762711864403</v>
      </c>
      <c r="BF9" s="15">
        <v>0.76470588235294101</v>
      </c>
      <c r="BG9" s="15">
        <v>0.76785714285714302</v>
      </c>
      <c r="BH9" s="15">
        <v>0.73529411764705899</v>
      </c>
      <c r="BI9" s="15">
        <v>0.2</v>
      </c>
      <c r="BJ9" s="15"/>
      <c r="BK9" s="15">
        <v>0.8</v>
      </c>
      <c r="BL9" s="15">
        <v>0.84105960264900703</v>
      </c>
      <c r="BM9" s="15">
        <v>0.84</v>
      </c>
      <c r="BN9" s="15">
        <v>0.87962962962962998</v>
      </c>
      <c r="BO9" s="15">
        <v>0.859375</v>
      </c>
      <c r="BP9" s="15">
        <v>0.79411764705882304</v>
      </c>
      <c r="BQ9" s="15"/>
      <c r="BR9" s="15">
        <v>0.81493506493506496</v>
      </c>
      <c r="BS9" s="15">
        <v>0.89696969696969697</v>
      </c>
      <c r="BT9" s="15"/>
      <c r="BU9" s="15">
        <v>0.76073619631901801</v>
      </c>
      <c r="BV9" s="15">
        <v>0.88709677419354804</v>
      </c>
      <c r="BW9" s="15"/>
      <c r="BX9" s="15">
        <v>0.80076628352490398</v>
      </c>
      <c r="BY9" s="15">
        <v>0.89756097560975601</v>
      </c>
    </row>
    <row r="10" spans="2:77" x14ac:dyDescent="0.35">
      <c r="B10" s="16" t="s">
        <v>134</v>
      </c>
      <c r="C10" s="17">
        <v>2.1141649048625798E-3</v>
      </c>
      <c r="D10" s="17">
        <v>0</v>
      </c>
      <c r="E10" s="17">
        <v>3.7037037037036999E-3</v>
      </c>
      <c r="F10" s="17"/>
      <c r="G10" s="17">
        <v>0</v>
      </c>
      <c r="H10" s="17">
        <v>2.6737967914438501E-3</v>
      </c>
      <c r="I10" s="17"/>
      <c r="J10" s="17">
        <v>0</v>
      </c>
      <c r="K10" s="17">
        <v>0</v>
      </c>
      <c r="L10" s="17">
        <v>0</v>
      </c>
      <c r="M10" s="17">
        <v>6.3291139240506302E-3</v>
      </c>
      <c r="N10" s="17"/>
      <c r="O10" s="17">
        <v>0</v>
      </c>
      <c r="P10" s="17">
        <v>0</v>
      </c>
      <c r="Q10" s="17">
        <v>0</v>
      </c>
      <c r="R10" s="17">
        <v>0</v>
      </c>
      <c r="S10" s="17">
        <v>0</v>
      </c>
      <c r="T10" s="17">
        <v>0</v>
      </c>
      <c r="U10" s="17">
        <v>2.1739130434782601E-2</v>
      </c>
      <c r="V10" s="17">
        <v>0</v>
      </c>
      <c r="W10" s="17">
        <v>0</v>
      </c>
      <c r="X10" s="17">
        <v>0</v>
      </c>
      <c r="Y10" s="17">
        <v>0</v>
      </c>
      <c r="Z10" s="17">
        <v>0</v>
      </c>
      <c r="AA10" s="17"/>
      <c r="AB10" s="17">
        <v>5.2631578947368403E-3</v>
      </c>
      <c r="AC10" s="17">
        <v>0</v>
      </c>
      <c r="AD10" s="17">
        <v>0</v>
      </c>
      <c r="AE10" s="17">
        <v>0</v>
      </c>
      <c r="AF10" s="17"/>
      <c r="AG10" s="17">
        <v>3.4364261168384901E-3</v>
      </c>
      <c r="AH10" s="17">
        <v>0</v>
      </c>
      <c r="AI10" s="17">
        <v>0</v>
      </c>
      <c r="AJ10" s="17">
        <v>0</v>
      </c>
      <c r="AK10" s="17"/>
      <c r="AL10" s="17">
        <v>0</v>
      </c>
      <c r="AM10" s="17">
        <v>0</v>
      </c>
      <c r="AN10" s="17">
        <v>0</v>
      </c>
      <c r="AO10" s="17"/>
      <c r="AP10" s="17">
        <v>0</v>
      </c>
      <c r="AQ10" s="17">
        <v>8.9285714285714298E-3</v>
      </c>
      <c r="AR10" s="17">
        <v>0</v>
      </c>
      <c r="AS10" s="17">
        <v>0</v>
      </c>
      <c r="AT10" s="17">
        <v>0</v>
      </c>
      <c r="AU10" s="17"/>
      <c r="AV10" s="17">
        <v>0</v>
      </c>
      <c r="AW10" s="17">
        <v>0</v>
      </c>
      <c r="AX10" s="17">
        <v>0</v>
      </c>
      <c r="AY10" s="17">
        <v>0</v>
      </c>
      <c r="AZ10" s="17">
        <v>2.32558139534884E-2</v>
      </c>
      <c r="BA10" s="17">
        <v>0</v>
      </c>
      <c r="BB10" s="17">
        <v>0</v>
      </c>
      <c r="BC10" s="17"/>
      <c r="BD10" s="17">
        <v>0</v>
      </c>
      <c r="BE10" s="17">
        <v>0</v>
      </c>
      <c r="BF10" s="17">
        <v>0</v>
      </c>
      <c r="BG10" s="17">
        <v>1.7857142857142901E-2</v>
      </c>
      <c r="BH10" s="17">
        <v>0</v>
      </c>
      <c r="BI10" s="17">
        <v>0</v>
      </c>
      <c r="BJ10" s="17"/>
      <c r="BK10" s="17">
        <v>0</v>
      </c>
      <c r="BL10" s="17">
        <v>0</v>
      </c>
      <c r="BM10" s="17">
        <v>0</v>
      </c>
      <c r="BN10" s="17">
        <v>0</v>
      </c>
      <c r="BO10" s="17">
        <v>0</v>
      </c>
      <c r="BP10" s="17">
        <v>2.9411764705882401E-2</v>
      </c>
      <c r="BQ10" s="17"/>
      <c r="BR10" s="17">
        <v>3.24675324675325E-3</v>
      </c>
      <c r="BS10" s="17">
        <v>0</v>
      </c>
      <c r="BT10" s="17"/>
      <c r="BU10" s="17">
        <v>6.13496932515337E-3</v>
      </c>
      <c r="BV10" s="17">
        <v>0</v>
      </c>
      <c r="BW10" s="17"/>
      <c r="BX10" s="17">
        <v>3.83141762452107E-3</v>
      </c>
      <c r="BY10" s="17">
        <v>0</v>
      </c>
    </row>
    <row r="11" spans="2:77" x14ac:dyDescent="0.35">
      <c r="B11" s="14"/>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Y19"/>
  <sheetViews>
    <sheetView showGridLines="0" topLeftCell="A7" workbookViewId="0">
      <pane xSplit="2" topLeftCell="C1" activePane="topRight" state="frozen"/>
      <selection pane="topRight" activeCell="B19" sqref="B19"/>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73</v>
      </c>
      <c r="D7" s="10">
        <v>22</v>
      </c>
      <c r="E7" s="10">
        <v>51</v>
      </c>
      <c r="F7" s="10"/>
      <c r="G7" s="10">
        <v>32</v>
      </c>
      <c r="H7" s="10">
        <v>41</v>
      </c>
      <c r="I7" s="10"/>
      <c r="J7" s="10">
        <v>20</v>
      </c>
      <c r="K7" s="10">
        <v>10</v>
      </c>
      <c r="L7" s="10">
        <v>6</v>
      </c>
      <c r="M7" s="10">
        <v>37</v>
      </c>
      <c r="N7" s="10"/>
      <c r="O7" s="10">
        <v>10</v>
      </c>
      <c r="P7" s="10">
        <v>7</v>
      </c>
      <c r="Q7" s="10">
        <v>8</v>
      </c>
      <c r="R7" s="10">
        <v>6</v>
      </c>
      <c r="S7" s="10">
        <v>6</v>
      </c>
      <c r="T7" s="10">
        <v>5</v>
      </c>
      <c r="U7" s="10">
        <v>4</v>
      </c>
      <c r="V7" s="10">
        <v>4</v>
      </c>
      <c r="W7" s="10">
        <v>11</v>
      </c>
      <c r="X7" s="10">
        <v>9</v>
      </c>
      <c r="Y7" s="10">
        <v>3</v>
      </c>
      <c r="Z7" s="10" t="s">
        <v>131</v>
      </c>
      <c r="AA7" s="10"/>
      <c r="AB7" s="10">
        <v>34</v>
      </c>
      <c r="AC7" s="10">
        <v>20</v>
      </c>
      <c r="AD7" s="10">
        <v>6</v>
      </c>
      <c r="AE7" s="10">
        <v>7</v>
      </c>
      <c r="AF7" s="10"/>
      <c r="AG7" s="10">
        <v>41</v>
      </c>
      <c r="AH7" s="10">
        <v>17</v>
      </c>
      <c r="AI7" s="10">
        <v>6</v>
      </c>
      <c r="AJ7" s="10">
        <v>1</v>
      </c>
      <c r="AK7" s="10"/>
      <c r="AL7" s="10">
        <v>36</v>
      </c>
      <c r="AM7" s="10">
        <v>21</v>
      </c>
      <c r="AN7" s="10">
        <v>13</v>
      </c>
      <c r="AO7" s="10"/>
      <c r="AP7" s="10">
        <v>23</v>
      </c>
      <c r="AQ7" s="10">
        <v>22</v>
      </c>
      <c r="AR7" s="10">
        <v>3</v>
      </c>
      <c r="AS7" s="10">
        <v>1</v>
      </c>
      <c r="AT7" s="10">
        <v>11</v>
      </c>
      <c r="AU7" s="10"/>
      <c r="AV7" s="10">
        <v>2</v>
      </c>
      <c r="AW7" s="10">
        <v>2</v>
      </c>
      <c r="AX7" s="10">
        <v>2</v>
      </c>
      <c r="AY7" s="10">
        <v>4</v>
      </c>
      <c r="AZ7" s="10">
        <v>5</v>
      </c>
      <c r="BA7" s="10">
        <v>10</v>
      </c>
      <c r="BB7" s="10">
        <v>16</v>
      </c>
      <c r="BC7" s="10"/>
      <c r="BD7" s="10">
        <v>31</v>
      </c>
      <c r="BE7" s="10">
        <v>9</v>
      </c>
      <c r="BF7" s="10">
        <v>8</v>
      </c>
      <c r="BG7" s="10">
        <v>12</v>
      </c>
      <c r="BH7" s="10">
        <v>9</v>
      </c>
      <c r="BI7" s="10">
        <v>4</v>
      </c>
      <c r="BJ7" s="10"/>
      <c r="BK7" s="10">
        <v>13</v>
      </c>
      <c r="BL7" s="10">
        <v>24</v>
      </c>
      <c r="BM7" s="10">
        <v>8</v>
      </c>
      <c r="BN7" s="10">
        <v>13</v>
      </c>
      <c r="BO7" s="10">
        <v>9</v>
      </c>
      <c r="BP7" s="10">
        <v>6</v>
      </c>
      <c r="BQ7" s="10"/>
      <c r="BR7" s="10">
        <v>56</v>
      </c>
      <c r="BS7" s="10">
        <v>17</v>
      </c>
      <c r="BT7" s="10"/>
      <c r="BU7" s="10">
        <v>38</v>
      </c>
      <c r="BV7" s="10">
        <v>35</v>
      </c>
      <c r="BW7" s="10"/>
      <c r="BX7" s="10">
        <v>51</v>
      </c>
      <c r="BY7" s="10">
        <v>21</v>
      </c>
    </row>
    <row r="8" spans="2:77" x14ac:dyDescent="0.35">
      <c r="B8" s="16" t="s">
        <v>263</v>
      </c>
      <c r="C8" s="15">
        <v>0.31506849315068503</v>
      </c>
      <c r="D8" s="15">
        <v>0.13636363636363599</v>
      </c>
      <c r="E8" s="15">
        <v>0.39215686274509798</v>
      </c>
      <c r="F8" s="15"/>
      <c r="G8" s="15">
        <v>0.28125</v>
      </c>
      <c r="H8" s="15">
        <v>0.34146341463414598</v>
      </c>
      <c r="I8" s="15"/>
      <c r="J8" s="15">
        <v>0.35</v>
      </c>
      <c r="K8" s="15">
        <v>0</v>
      </c>
      <c r="L8" s="15">
        <v>0.5</v>
      </c>
      <c r="M8" s="15">
        <v>0.35135135135135098</v>
      </c>
      <c r="N8" s="15"/>
      <c r="O8" s="15">
        <v>0.2</v>
      </c>
      <c r="P8" s="15">
        <v>0</v>
      </c>
      <c r="Q8" s="15">
        <v>0.5</v>
      </c>
      <c r="R8" s="15">
        <v>0.16666666666666699</v>
      </c>
      <c r="S8" s="15">
        <v>0.5</v>
      </c>
      <c r="T8" s="15">
        <v>0.6</v>
      </c>
      <c r="U8" s="15">
        <v>0.5</v>
      </c>
      <c r="V8" s="15">
        <v>0</v>
      </c>
      <c r="W8" s="15">
        <v>0.36363636363636398</v>
      </c>
      <c r="X8" s="15">
        <v>0.44444444444444398</v>
      </c>
      <c r="Y8" s="15">
        <v>0</v>
      </c>
      <c r="Z8" s="15" t="s">
        <v>132</v>
      </c>
      <c r="AA8" s="15"/>
      <c r="AB8" s="15">
        <v>0.32352941176470601</v>
      </c>
      <c r="AC8" s="15">
        <v>0.35</v>
      </c>
      <c r="AD8" s="15">
        <v>0.16666666666666699</v>
      </c>
      <c r="AE8" s="15">
        <v>0.42857142857142899</v>
      </c>
      <c r="AF8" s="15"/>
      <c r="AG8" s="15">
        <v>0.34146341463414598</v>
      </c>
      <c r="AH8" s="15">
        <v>0.29411764705882398</v>
      </c>
      <c r="AI8" s="15">
        <v>0.33333333333333298</v>
      </c>
      <c r="AJ8" s="15">
        <v>0</v>
      </c>
      <c r="AK8" s="15"/>
      <c r="AL8" s="15">
        <v>0.38888888888888901</v>
      </c>
      <c r="AM8" s="15">
        <v>0.238095238095238</v>
      </c>
      <c r="AN8" s="15">
        <v>0.230769230769231</v>
      </c>
      <c r="AO8" s="15"/>
      <c r="AP8" s="15">
        <v>0.47826086956521702</v>
      </c>
      <c r="AQ8" s="15">
        <v>0.27272727272727298</v>
      </c>
      <c r="AR8" s="15">
        <v>0.33333333333333298</v>
      </c>
      <c r="AS8" s="15">
        <v>0</v>
      </c>
      <c r="AT8" s="15">
        <v>0.18181818181818199</v>
      </c>
      <c r="AU8" s="15"/>
      <c r="AV8" s="15">
        <v>0.5</v>
      </c>
      <c r="AW8" s="15">
        <v>1</v>
      </c>
      <c r="AX8" s="15">
        <v>1</v>
      </c>
      <c r="AY8" s="15">
        <v>0.25</v>
      </c>
      <c r="AZ8" s="15">
        <v>0.2</v>
      </c>
      <c r="BA8" s="15">
        <v>0.4</v>
      </c>
      <c r="BB8" s="15">
        <v>0.3125</v>
      </c>
      <c r="BC8" s="15"/>
      <c r="BD8" s="15">
        <v>0.35483870967741898</v>
      </c>
      <c r="BE8" s="15">
        <v>0</v>
      </c>
      <c r="BF8" s="15">
        <v>0.375</v>
      </c>
      <c r="BG8" s="15">
        <v>0.33333333333333298</v>
      </c>
      <c r="BH8" s="15">
        <v>0.55555555555555602</v>
      </c>
      <c r="BI8" s="15">
        <v>0</v>
      </c>
      <c r="BJ8" s="15"/>
      <c r="BK8" s="15">
        <v>0.230769230769231</v>
      </c>
      <c r="BL8" s="15">
        <v>0.25</v>
      </c>
      <c r="BM8" s="15">
        <v>0.25</v>
      </c>
      <c r="BN8" s="15">
        <v>0.38461538461538503</v>
      </c>
      <c r="BO8" s="15">
        <v>0.44444444444444398</v>
      </c>
      <c r="BP8" s="15">
        <v>0.5</v>
      </c>
      <c r="BQ8" s="15"/>
      <c r="BR8" s="15">
        <v>0.28571428571428598</v>
      </c>
      <c r="BS8" s="15">
        <v>0.41176470588235298</v>
      </c>
      <c r="BT8" s="15"/>
      <c r="BU8" s="15">
        <v>0.28947368421052599</v>
      </c>
      <c r="BV8" s="15">
        <v>0.34285714285714303</v>
      </c>
      <c r="BW8" s="15"/>
      <c r="BX8" s="15">
        <v>0.33333333333333298</v>
      </c>
      <c r="BY8" s="15">
        <v>0.28571428571428598</v>
      </c>
    </row>
    <row r="9" spans="2:77" x14ac:dyDescent="0.35">
      <c r="B9" s="16" t="s">
        <v>264</v>
      </c>
      <c r="C9" s="15">
        <v>0.28767123287671198</v>
      </c>
      <c r="D9" s="15">
        <v>0.31818181818181801</v>
      </c>
      <c r="E9" s="15">
        <v>0.27450980392156898</v>
      </c>
      <c r="F9" s="15"/>
      <c r="G9" s="15">
        <v>0.28125</v>
      </c>
      <c r="H9" s="15">
        <v>0.292682926829268</v>
      </c>
      <c r="I9" s="15"/>
      <c r="J9" s="15">
        <v>0.2</v>
      </c>
      <c r="K9" s="15">
        <v>0.6</v>
      </c>
      <c r="L9" s="15">
        <v>0.33333333333333298</v>
      </c>
      <c r="M9" s="15">
        <v>0.24324324324324301</v>
      </c>
      <c r="N9" s="15"/>
      <c r="O9" s="15">
        <v>0.1</v>
      </c>
      <c r="P9" s="15">
        <v>0.42857142857142899</v>
      </c>
      <c r="Q9" s="15">
        <v>0.25</v>
      </c>
      <c r="R9" s="15">
        <v>0.16666666666666699</v>
      </c>
      <c r="S9" s="15">
        <v>0.16666666666666699</v>
      </c>
      <c r="T9" s="15">
        <v>0.4</v>
      </c>
      <c r="U9" s="15">
        <v>0.5</v>
      </c>
      <c r="V9" s="15">
        <v>0.75</v>
      </c>
      <c r="W9" s="15">
        <v>0.18181818181818199</v>
      </c>
      <c r="X9" s="15">
        <v>0.33333333333333298</v>
      </c>
      <c r="Y9" s="15">
        <v>0.33333333333333298</v>
      </c>
      <c r="Z9" s="15" t="s">
        <v>132</v>
      </c>
      <c r="AA9" s="15"/>
      <c r="AB9" s="15">
        <v>0.32352941176470601</v>
      </c>
      <c r="AC9" s="15">
        <v>0.3</v>
      </c>
      <c r="AD9" s="15">
        <v>0.16666666666666699</v>
      </c>
      <c r="AE9" s="15">
        <v>0.14285714285714299</v>
      </c>
      <c r="AF9" s="15"/>
      <c r="AG9" s="15">
        <v>0.292682926829268</v>
      </c>
      <c r="AH9" s="15">
        <v>0.35294117647058798</v>
      </c>
      <c r="AI9" s="15">
        <v>0</v>
      </c>
      <c r="AJ9" s="15">
        <v>0</v>
      </c>
      <c r="AK9" s="15"/>
      <c r="AL9" s="15">
        <v>0.25</v>
      </c>
      <c r="AM9" s="15">
        <v>0.33333333333333298</v>
      </c>
      <c r="AN9" s="15">
        <v>0.30769230769230799</v>
      </c>
      <c r="AO9" s="15"/>
      <c r="AP9" s="15">
        <v>0.30434782608695699</v>
      </c>
      <c r="AQ9" s="15">
        <v>0.18181818181818199</v>
      </c>
      <c r="AR9" s="15">
        <v>0.66666666666666696</v>
      </c>
      <c r="AS9" s="15">
        <v>1</v>
      </c>
      <c r="AT9" s="15">
        <v>0.27272727272727298</v>
      </c>
      <c r="AU9" s="15"/>
      <c r="AV9" s="15">
        <v>0</v>
      </c>
      <c r="AW9" s="15">
        <v>0</v>
      </c>
      <c r="AX9" s="15">
        <v>0</v>
      </c>
      <c r="AY9" s="15">
        <v>0.25</v>
      </c>
      <c r="AZ9" s="15">
        <v>0.2</v>
      </c>
      <c r="BA9" s="15">
        <v>0</v>
      </c>
      <c r="BB9" s="15">
        <v>0.4375</v>
      </c>
      <c r="BC9" s="15"/>
      <c r="BD9" s="15">
        <v>0.35483870967741898</v>
      </c>
      <c r="BE9" s="15">
        <v>0.22222222222222199</v>
      </c>
      <c r="BF9" s="15">
        <v>0.375</v>
      </c>
      <c r="BG9" s="15">
        <v>8.3333333333333301E-2</v>
      </c>
      <c r="BH9" s="15">
        <v>0.11111111111111099</v>
      </c>
      <c r="BI9" s="15">
        <v>0.75</v>
      </c>
      <c r="BJ9" s="15"/>
      <c r="BK9" s="15">
        <v>0.15384615384615399</v>
      </c>
      <c r="BL9" s="15">
        <v>0.41666666666666702</v>
      </c>
      <c r="BM9" s="15">
        <v>0.25</v>
      </c>
      <c r="BN9" s="15">
        <v>0.30769230769230799</v>
      </c>
      <c r="BO9" s="15">
        <v>0.22222222222222199</v>
      </c>
      <c r="BP9" s="15">
        <v>0.16666666666666699</v>
      </c>
      <c r="BQ9" s="15"/>
      <c r="BR9" s="15">
        <v>0.214285714285714</v>
      </c>
      <c r="BS9" s="15">
        <v>0.52941176470588203</v>
      </c>
      <c r="BT9" s="15"/>
      <c r="BU9" s="15">
        <v>0.18421052631578899</v>
      </c>
      <c r="BV9" s="15">
        <v>0.4</v>
      </c>
      <c r="BW9" s="15"/>
      <c r="BX9" s="15">
        <v>0.27450980392156898</v>
      </c>
      <c r="BY9" s="15">
        <v>0.28571428571428598</v>
      </c>
    </row>
    <row r="10" spans="2:77" x14ac:dyDescent="0.35">
      <c r="B10" s="16" t="s">
        <v>265</v>
      </c>
      <c r="C10" s="15">
        <v>0.27397260273972601</v>
      </c>
      <c r="D10" s="15">
        <v>0.31818181818181801</v>
      </c>
      <c r="E10" s="15">
        <v>0.25490196078431399</v>
      </c>
      <c r="F10" s="15"/>
      <c r="G10" s="15">
        <v>0.40625</v>
      </c>
      <c r="H10" s="15">
        <v>0.17073170731707299</v>
      </c>
      <c r="I10" s="15"/>
      <c r="J10" s="15">
        <v>0.4</v>
      </c>
      <c r="K10" s="15">
        <v>0.1</v>
      </c>
      <c r="L10" s="15">
        <v>0.5</v>
      </c>
      <c r="M10" s="15">
        <v>0.21621621621621601</v>
      </c>
      <c r="N10" s="15"/>
      <c r="O10" s="15">
        <v>0.5</v>
      </c>
      <c r="P10" s="15">
        <v>0.42857142857142899</v>
      </c>
      <c r="Q10" s="15">
        <v>0.375</v>
      </c>
      <c r="R10" s="15">
        <v>0.16666666666666699</v>
      </c>
      <c r="S10" s="15">
        <v>0.16666666666666699</v>
      </c>
      <c r="T10" s="15">
        <v>0.2</v>
      </c>
      <c r="U10" s="15">
        <v>0.25</v>
      </c>
      <c r="V10" s="15">
        <v>0</v>
      </c>
      <c r="W10" s="15">
        <v>0.18181818181818199</v>
      </c>
      <c r="X10" s="15">
        <v>0.22222222222222199</v>
      </c>
      <c r="Y10" s="15">
        <v>0.33333333333333298</v>
      </c>
      <c r="Z10" s="15" t="s">
        <v>132</v>
      </c>
      <c r="AA10" s="15"/>
      <c r="AB10" s="15">
        <v>0.23529411764705899</v>
      </c>
      <c r="AC10" s="15">
        <v>0.3</v>
      </c>
      <c r="AD10" s="15">
        <v>0.16666666666666699</v>
      </c>
      <c r="AE10" s="15">
        <v>0.57142857142857095</v>
      </c>
      <c r="AF10" s="15"/>
      <c r="AG10" s="15">
        <v>0.219512195121951</v>
      </c>
      <c r="AH10" s="15">
        <v>0.29411764705882398</v>
      </c>
      <c r="AI10" s="15">
        <v>0.66666666666666696</v>
      </c>
      <c r="AJ10" s="15">
        <v>0</v>
      </c>
      <c r="AK10" s="15"/>
      <c r="AL10" s="15">
        <v>0.22222222222222199</v>
      </c>
      <c r="AM10" s="15">
        <v>0.33333333333333298</v>
      </c>
      <c r="AN10" s="15">
        <v>0.30769230769230799</v>
      </c>
      <c r="AO10" s="15"/>
      <c r="AP10" s="15">
        <v>8.6956521739130405E-2</v>
      </c>
      <c r="AQ10" s="15">
        <v>0.40909090909090901</v>
      </c>
      <c r="AR10" s="15">
        <v>0.33333333333333298</v>
      </c>
      <c r="AS10" s="15">
        <v>0</v>
      </c>
      <c r="AT10" s="15">
        <v>0.27272727272727298</v>
      </c>
      <c r="AU10" s="15"/>
      <c r="AV10" s="15">
        <v>0.5</v>
      </c>
      <c r="AW10" s="15">
        <v>0</v>
      </c>
      <c r="AX10" s="15">
        <v>0</v>
      </c>
      <c r="AY10" s="15">
        <v>0</v>
      </c>
      <c r="AZ10" s="15">
        <v>0.6</v>
      </c>
      <c r="BA10" s="15">
        <v>0.2</v>
      </c>
      <c r="BB10" s="15">
        <v>0.25</v>
      </c>
      <c r="BC10" s="15"/>
      <c r="BD10" s="15">
        <v>0.16129032258064499</v>
      </c>
      <c r="BE10" s="15">
        <v>0.77777777777777801</v>
      </c>
      <c r="BF10" s="15">
        <v>0.25</v>
      </c>
      <c r="BG10" s="15">
        <v>0.16666666666666699</v>
      </c>
      <c r="BH10" s="15">
        <v>0.33333333333333298</v>
      </c>
      <c r="BI10" s="15">
        <v>0.25</v>
      </c>
      <c r="BJ10" s="15"/>
      <c r="BK10" s="15">
        <v>0.38461538461538503</v>
      </c>
      <c r="BL10" s="15">
        <v>0.20833333333333301</v>
      </c>
      <c r="BM10" s="15">
        <v>0.5</v>
      </c>
      <c r="BN10" s="15">
        <v>0.15384615384615399</v>
      </c>
      <c r="BO10" s="15">
        <v>0.11111111111111099</v>
      </c>
      <c r="BP10" s="15">
        <v>0.5</v>
      </c>
      <c r="BQ10" s="15"/>
      <c r="BR10" s="15">
        <v>0.35714285714285698</v>
      </c>
      <c r="BS10" s="15">
        <v>0</v>
      </c>
      <c r="BT10" s="15"/>
      <c r="BU10" s="15">
        <v>0.28947368421052599</v>
      </c>
      <c r="BV10" s="15">
        <v>0.25714285714285701</v>
      </c>
      <c r="BW10" s="15"/>
      <c r="BX10" s="15">
        <v>0.21568627450980399</v>
      </c>
      <c r="BY10" s="15">
        <v>0.42857142857142899</v>
      </c>
    </row>
    <row r="11" spans="2:77" x14ac:dyDescent="0.35">
      <c r="B11" s="16" t="s">
        <v>266</v>
      </c>
      <c r="C11" s="15">
        <v>0.13698630136986301</v>
      </c>
      <c r="D11" s="15">
        <v>0.18181818181818199</v>
      </c>
      <c r="E11" s="15">
        <v>0.11764705882352899</v>
      </c>
      <c r="F11" s="15"/>
      <c r="G11" s="15">
        <v>3.125E-2</v>
      </c>
      <c r="H11" s="15">
        <v>0.219512195121951</v>
      </c>
      <c r="I11" s="15"/>
      <c r="J11" s="15">
        <v>0.15</v>
      </c>
      <c r="K11" s="15">
        <v>0.3</v>
      </c>
      <c r="L11" s="15">
        <v>0</v>
      </c>
      <c r="M11" s="15">
        <v>0.108108108108108</v>
      </c>
      <c r="N11" s="15"/>
      <c r="O11" s="15">
        <v>0.1</v>
      </c>
      <c r="P11" s="15">
        <v>0.14285714285714299</v>
      </c>
      <c r="Q11" s="15">
        <v>0.125</v>
      </c>
      <c r="R11" s="15">
        <v>0.33333333333333298</v>
      </c>
      <c r="S11" s="15">
        <v>0</v>
      </c>
      <c r="T11" s="15">
        <v>0</v>
      </c>
      <c r="U11" s="15">
        <v>0</v>
      </c>
      <c r="V11" s="15">
        <v>0</v>
      </c>
      <c r="W11" s="15">
        <v>0.18181818181818199</v>
      </c>
      <c r="X11" s="15">
        <v>0.22222222222222199</v>
      </c>
      <c r="Y11" s="15">
        <v>0.33333333333333298</v>
      </c>
      <c r="Z11" s="15" t="s">
        <v>132</v>
      </c>
      <c r="AA11" s="15"/>
      <c r="AB11" s="15">
        <v>0.14705882352941199</v>
      </c>
      <c r="AC11" s="15">
        <v>0.1</v>
      </c>
      <c r="AD11" s="15">
        <v>0.33333333333333298</v>
      </c>
      <c r="AE11" s="15">
        <v>0</v>
      </c>
      <c r="AF11" s="15"/>
      <c r="AG11" s="15">
        <v>0.12195121951219499</v>
      </c>
      <c r="AH11" s="15">
        <v>0.11764705882352899</v>
      </c>
      <c r="AI11" s="15">
        <v>0.16666666666666699</v>
      </c>
      <c r="AJ11" s="15">
        <v>1</v>
      </c>
      <c r="AK11" s="15"/>
      <c r="AL11" s="15">
        <v>0.194444444444444</v>
      </c>
      <c r="AM11" s="15">
        <v>9.5238095238095205E-2</v>
      </c>
      <c r="AN11" s="15">
        <v>7.69230769230769E-2</v>
      </c>
      <c r="AO11" s="15"/>
      <c r="AP11" s="15">
        <v>0.13043478260869601</v>
      </c>
      <c r="AQ11" s="15">
        <v>0.13636363636363599</v>
      </c>
      <c r="AR11" s="15">
        <v>0</v>
      </c>
      <c r="AS11" s="15">
        <v>0</v>
      </c>
      <c r="AT11" s="15">
        <v>0.18181818181818199</v>
      </c>
      <c r="AU11" s="15"/>
      <c r="AV11" s="15">
        <v>0</v>
      </c>
      <c r="AW11" s="15">
        <v>0</v>
      </c>
      <c r="AX11" s="15">
        <v>0</v>
      </c>
      <c r="AY11" s="15">
        <v>0</v>
      </c>
      <c r="AZ11" s="15">
        <v>0</v>
      </c>
      <c r="BA11" s="15">
        <v>0.2</v>
      </c>
      <c r="BB11" s="15">
        <v>0</v>
      </c>
      <c r="BC11" s="15"/>
      <c r="BD11" s="15">
        <v>0.16129032258064499</v>
      </c>
      <c r="BE11" s="15">
        <v>0</v>
      </c>
      <c r="BF11" s="15">
        <v>0.125</v>
      </c>
      <c r="BG11" s="15">
        <v>0.25</v>
      </c>
      <c r="BH11" s="15">
        <v>0.11111111111111099</v>
      </c>
      <c r="BI11" s="15">
        <v>0</v>
      </c>
      <c r="BJ11" s="15"/>
      <c r="BK11" s="15">
        <v>0.15384615384615399</v>
      </c>
      <c r="BL11" s="15">
        <v>8.3333333333333301E-2</v>
      </c>
      <c r="BM11" s="15">
        <v>0.25</v>
      </c>
      <c r="BN11" s="15">
        <v>0.15384615384615399</v>
      </c>
      <c r="BO11" s="15">
        <v>0.22222222222222199</v>
      </c>
      <c r="BP11" s="15">
        <v>0</v>
      </c>
      <c r="BQ11" s="15"/>
      <c r="BR11" s="15">
        <v>0.17857142857142899</v>
      </c>
      <c r="BS11" s="15">
        <v>0</v>
      </c>
      <c r="BT11" s="15"/>
      <c r="BU11" s="15">
        <v>0.26315789473684198</v>
      </c>
      <c r="BV11" s="15">
        <v>0</v>
      </c>
      <c r="BW11" s="15"/>
      <c r="BX11" s="15">
        <v>0.17647058823529399</v>
      </c>
      <c r="BY11" s="15">
        <v>4.7619047619047603E-2</v>
      </c>
    </row>
    <row r="12" spans="2:77" ht="29" x14ac:dyDescent="0.35">
      <c r="B12" s="16" t="s">
        <v>267</v>
      </c>
      <c r="C12" s="15">
        <v>6.8493150684931503E-2</v>
      </c>
      <c r="D12" s="15">
        <v>9.0909090909090898E-2</v>
      </c>
      <c r="E12" s="15">
        <v>5.8823529411764698E-2</v>
      </c>
      <c r="F12" s="15"/>
      <c r="G12" s="15">
        <v>3.125E-2</v>
      </c>
      <c r="H12" s="15">
        <v>9.7560975609756101E-2</v>
      </c>
      <c r="I12" s="15"/>
      <c r="J12" s="15">
        <v>0</v>
      </c>
      <c r="K12" s="15">
        <v>0.2</v>
      </c>
      <c r="L12" s="15">
        <v>0</v>
      </c>
      <c r="M12" s="15">
        <v>8.1081081081081099E-2</v>
      </c>
      <c r="N12" s="15"/>
      <c r="O12" s="15">
        <v>0</v>
      </c>
      <c r="P12" s="15">
        <v>0</v>
      </c>
      <c r="Q12" s="15">
        <v>0</v>
      </c>
      <c r="R12" s="15">
        <v>0.33333333333333298</v>
      </c>
      <c r="S12" s="15">
        <v>0</v>
      </c>
      <c r="T12" s="15">
        <v>0</v>
      </c>
      <c r="U12" s="15">
        <v>0</v>
      </c>
      <c r="V12" s="15">
        <v>0.5</v>
      </c>
      <c r="W12" s="15">
        <v>9.0909090909090898E-2</v>
      </c>
      <c r="X12" s="15">
        <v>0</v>
      </c>
      <c r="Y12" s="15">
        <v>0</v>
      </c>
      <c r="Z12" s="15" t="s">
        <v>132</v>
      </c>
      <c r="AA12" s="15"/>
      <c r="AB12" s="15">
        <v>5.8823529411764698E-2</v>
      </c>
      <c r="AC12" s="15">
        <v>0.1</v>
      </c>
      <c r="AD12" s="15">
        <v>0.16666666666666699</v>
      </c>
      <c r="AE12" s="15">
        <v>0</v>
      </c>
      <c r="AF12" s="15"/>
      <c r="AG12" s="15">
        <v>9.7560975609756101E-2</v>
      </c>
      <c r="AH12" s="15">
        <v>5.8823529411764698E-2</v>
      </c>
      <c r="AI12" s="15">
        <v>0</v>
      </c>
      <c r="AJ12" s="15">
        <v>0</v>
      </c>
      <c r="AK12" s="15"/>
      <c r="AL12" s="15">
        <v>5.5555555555555601E-2</v>
      </c>
      <c r="AM12" s="15">
        <v>9.5238095238095205E-2</v>
      </c>
      <c r="AN12" s="15">
        <v>0</v>
      </c>
      <c r="AO12" s="15"/>
      <c r="AP12" s="15">
        <v>8.6956521739130405E-2</v>
      </c>
      <c r="AQ12" s="15">
        <v>4.5454545454545497E-2</v>
      </c>
      <c r="AR12" s="15">
        <v>0.33333333333333298</v>
      </c>
      <c r="AS12" s="15">
        <v>0</v>
      </c>
      <c r="AT12" s="15">
        <v>0</v>
      </c>
      <c r="AU12" s="15"/>
      <c r="AV12" s="15">
        <v>0</v>
      </c>
      <c r="AW12" s="15">
        <v>0</v>
      </c>
      <c r="AX12" s="15">
        <v>0</v>
      </c>
      <c r="AY12" s="15">
        <v>0.25</v>
      </c>
      <c r="AZ12" s="15">
        <v>0.2</v>
      </c>
      <c r="BA12" s="15">
        <v>0.1</v>
      </c>
      <c r="BB12" s="15">
        <v>6.25E-2</v>
      </c>
      <c r="BC12" s="15"/>
      <c r="BD12" s="15">
        <v>0.12903225806451599</v>
      </c>
      <c r="BE12" s="15">
        <v>0</v>
      </c>
      <c r="BF12" s="15">
        <v>0</v>
      </c>
      <c r="BG12" s="15">
        <v>8.3333333333333301E-2</v>
      </c>
      <c r="BH12" s="15">
        <v>0</v>
      </c>
      <c r="BI12" s="15">
        <v>0</v>
      </c>
      <c r="BJ12" s="15"/>
      <c r="BK12" s="15">
        <v>0</v>
      </c>
      <c r="BL12" s="15">
        <v>8.3333333333333301E-2</v>
      </c>
      <c r="BM12" s="15">
        <v>0.125</v>
      </c>
      <c r="BN12" s="15">
        <v>7.69230769230769E-2</v>
      </c>
      <c r="BO12" s="15">
        <v>0.11111111111111099</v>
      </c>
      <c r="BP12" s="15">
        <v>0</v>
      </c>
      <c r="BQ12" s="15"/>
      <c r="BR12" s="15">
        <v>7.1428571428571397E-2</v>
      </c>
      <c r="BS12" s="15">
        <v>5.8823529411764698E-2</v>
      </c>
      <c r="BT12" s="15"/>
      <c r="BU12" s="15">
        <v>0.105263157894737</v>
      </c>
      <c r="BV12" s="15">
        <v>2.8571428571428598E-2</v>
      </c>
      <c r="BW12" s="15"/>
      <c r="BX12" s="15">
        <v>7.8431372549019607E-2</v>
      </c>
      <c r="BY12" s="15">
        <v>4.7619047619047603E-2</v>
      </c>
    </row>
    <row r="13" spans="2:77" ht="29" x14ac:dyDescent="0.35">
      <c r="B13" s="16" t="s">
        <v>268</v>
      </c>
      <c r="C13" s="15">
        <v>2.7397260273972601E-2</v>
      </c>
      <c r="D13" s="15">
        <v>0</v>
      </c>
      <c r="E13" s="15">
        <v>3.9215686274509803E-2</v>
      </c>
      <c r="F13" s="15"/>
      <c r="G13" s="15">
        <v>3.125E-2</v>
      </c>
      <c r="H13" s="15">
        <v>2.4390243902439001E-2</v>
      </c>
      <c r="I13" s="15"/>
      <c r="J13" s="15">
        <v>0.05</v>
      </c>
      <c r="K13" s="15">
        <v>0</v>
      </c>
      <c r="L13" s="15">
        <v>0</v>
      </c>
      <c r="M13" s="15">
        <v>2.7027027027027001E-2</v>
      </c>
      <c r="N13" s="15"/>
      <c r="O13" s="15">
        <v>0.1</v>
      </c>
      <c r="P13" s="15">
        <v>0</v>
      </c>
      <c r="Q13" s="15">
        <v>0</v>
      </c>
      <c r="R13" s="15">
        <v>0</v>
      </c>
      <c r="S13" s="15">
        <v>0</v>
      </c>
      <c r="T13" s="15">
        <v>0</v>
      </c>
      <c r="U13" s="15">
        <v>0</v>
      </c>
      <c r="V13" s="15">
        <v>0</v>
      </c>
      <c r="W13" s="15">
        <v>0</v>
      </c>
      <c r="X13" s="15">
        <v>0</v>
      </c>
      <c r="Y13" s="15">
        <v>0.33333333333333298</v>
      </c>
      <c r="Z13" s="15" t="s">
        <v>132</v>
      </c>
      <c r="AA13" s="15"/>
      <c r="AB13" s="15">
        <v>2.9411764705882401E-2</v>
      </c>
      <c r="AC13" s="15">
        <v>0</v>
      </c>
      <c r="AD13" s="15">
        <v>0.16666666666666699</v>
      </c>
      <c r="AE13" s="15">
        <v>0</v>
      </c>
      <c r="AF13" s="15"/>
      <c r="AG13" s="15">
        <v>2.4390243902439001E-2</v>
      </c>
      <c r="AH13" s="15">
        <v>5.8823529411764698E-2</v>
      </c>
      <c r="AI13" s="15">
        <v>0</v>
      </c>
      <c r="AJ13" s="15">
        <v>0</v>
      </c>
      <c r="AK13" s="15"/>
      <c r="AL13" s="15">
        <v>2.7777777777777801E-2</v>
      </c>
      <c r="AM13" s="15">
        <v>0</v>
      </c>
      <c r="AN13" s="15">
        <v>7.69230769230769E-2</v>
      </c>
      <c r="AO13" s="15"/>
      <c r="AP13" s="15">
        <v>0</v>
      </c>
      <c r="AQ13" s="15">
        <v>4.5454545454545497E-2</v>
      </c>
      <c r="AR13" s="15">
        <v>0</v>
      </c>
      <c r="AS13" s="15">
        <v>0</v>
      </c>
      <c r="AT13" s="15">
        <v>9.0909090909090898E-2</v>
      </c>
      <c r="AU13" s="15"/>
      <c r="AV13" s="15">
        <v>0</v>
      </c>
      <c r="AW13" s="15">
        <v>0</v>
      </c>
      <c r="AX13" s="15">
        <v>0</v>
      </c>
      <c r="AY13" s="15">
        <v>0.25</v>
      </c>
      <c r="AZ13" s="15">
        <v>0</v>
      </c>
      <c r="BA13" s="15">
        <v>0</v>
      </c>
      <c r="BB13" s="15">
        <v>6.25E-2</v>
      </c>
      <c r="BC13" s="15"/>
      <c r="BD13" s="15">
        <v>0</v>
      </c>
      <c r="BE13" s="15">
        <v>0</v>
      </c>
      <c r="BF13" s="15">
        <v>0</v>
      </c>
      <c r="BG13" s="15">
        <v>8.3333333333333301E-2</v>
      </c>
      <c r="BH13" s="15">
        <v>0.11111111111111099</v>
      </c>
      <c r="BI13" s="15">
        <v>0</v>
      </c>
      <c r="BJ13" s="15"/>
      <c r="BK13" s="15">
        <v>0</v>
      </c>
      <c r="BL13" s="15">
        <v>4.1666666666666699E-2</v>
      </c>
      <c r="BM13" s="15">
        <v>0</v>
      </c>
      <c r="BN13" s="15">
        <v>7.69230769230769E-2</v>
      </c>
      <c r="BO13" s="15">
        <v>0</v>
      </c>
      <c r="BP13" s="15">
        <v>0</v>
      </c>
      <c r="BQ13" s="15"/>
      <c r="BR13" s="15">
        <v>3.5714285714285698E-2</v>
      </c>
      <c r="BS13" s="15">
        <v>0</v>
      </c>
      <c r="BT13" s="15"/>
      <c r="BU13" s="15">
        <v>2.6315789473684199E-2</v>
      </c>
      <c r="BV13" s="15">
        <v>2.8571428571428598E-2</v>
      </c>
      <c r="BW13" s="15"/>
      <c r="BX13" s="15">
        <v>1.9607843137254902E-2</v>
      </c>
      <c r="BY13" s="15">
        <v>4.7619047619047603E-2</v>
      </c>
    </row>
    <row r="14" spans="2:77" x14ac:dyDescent="0.35">
      <c r="B14" s="16" t="s">
        <v>156</v>
      </c>
      <c r="C14" s="17">
        <v>1.3698630136986301E-2</v>
      </c>
      <c r="D14" s="17">
        <v>4.5454545454545497E-2</v>
      </c>
      <c r="E14" s="17">
        <v>0</v>
      </c>
      <c r="F14" s="17"/>
      <c r="G14" s="17">
        <v>3.125E-2</v>
      </c>
      <c r="H14" s="17">
        <v>0</v>
      </c>
      <c r="I14" s="17"/>
      <c r="J14" s="17">
        <v>0</v>
      </c>
      <c r="K14" s="17">
        <v>0</v>
      </c>
      <c r="L14" s="17">
        <v>0</v>
      </c>
      <c r="M14" s="17">
        <v>2.7027027027027001E-2</v>
      </c>
      <c r="N14" s="17"/>
      <c r="O14" s="17">
        <v>0</v>
      </c>
      <c r="P14" s="17">
        <v>0</v>
      </c>
      <c r="Q14" s="17">
        <v>0</v>
      </c>
      <c r="R14" s="17">
        <v>0</v>
      </c>
      <c r="S14" s="17">
        <v>0.16666666666666699</v>
      </c>
      <c r="T14" s="17">
        <v>0</v>
      </c>
      <c r="U14" s="17">
        <v>0</v>
      </c>
      <c r="V14" s="17">
        <v>0</v>
      </c>
      <c r="W14" s="17">
        <v>0</v>
      </c>
      <c r="X14" s="17">
        <v>0</v>
      </c>
      <c r="Y14" s="17">
        <v>0</v>
      </c>
      <c r="Z14" s="17" t="s">
        <v>132</v>
      </c>
      <c r="AA14" s="17"/>
      <c r="AB14" s="17">
        <v>0</v>
      </c>
      <c r="AC14" s="17">
        <v>0</v>
      </c>
      <c r="AD14" s="17">
        <v>0</v>
      </c>
      <c r="AE14" s="17">
        <v>0</v>
      </c>
      <c r="AF14" s="17"/>
      <c r="AG14" s="17">
        <v>2.4390243902439001E-2</v>
      </c>
      <c r="AH14" s="17">
        <v>0</v>
      </c>
      <c r="AI14" s="17">
        <v>0</v>
      </c>
      <c r="AJ14" s="17">
        <v>0</v>
      </c>
      <c r="AK14" s="17"/>
      <c r="AL14" s="17">
        <v>0</v>
      </c>
      <c r="AM14" s="17">
        <v>0</v>
      </c>
      <c r="AN14" s="17">
        <v>7.69230769230769E-2</v>
      </c>
      <c r="AO14" s="17"/>
      <c r="AP14" s="17">
        <v>0</v>
      </c>
      <c r="AQ14" s="17">
        <v>4.5454545454545497E-2</v>
      </c>
      <c r="AR14" s="17">
        <v>0</v>
      </c>
      <c r="AS14" s="17">
        <v>0</v>
      </c>
      <c r="AT14" s="17">
        <v>0</v>
      </c>
      <c r="AU14" s="17"/>
      <c r="AV14" s="17">
        <v>0</v>
      </c>
      <c r="AW14" s="17">
        <v>0</v>
      </c>
      <c r="AX14" s="17">
        <v>0</v>
      </c>
      <c r="AY14" s="17">
        <v>0</v>
      </c>
      <c r="AZ14" s="17">
        <v>0</v>
      </c>
      <c r="BA14" s="17">
        <v>0.1</v>
      </c>
      <c r="BB14" s="17">
        <v>0</v>
      </c>
      <c r="BC14" s="17"/>
      <c r="BD14" s="17">
        <v>0</v>
      </c>
      <c r="BE14" s="17">
        <v>0</v>
      </c>
      <c r="BF14" s="17">
        <v>0</v>
      </c>
      <c r="BG14" s="17">
        <v>8.3333333333333301E-2</v>
      </c>
      <c r="BH14" s="17">
        <v>0</v>
      </c>
      <c r="BI14" s="17">
        <v>0</v>
      </c>
      <c r="BJ14" s="17"/>
      <c r="BK14" s="17">
        <v>7.69230769230769E-2</v>
      </c>
      <c r="BL14" s="17">
        <v>0</v>
      </c>
      <c r="BM14" s="17">
        <v>0</v>
      </c>
      <c r="BN14" s="17">
        <v>0</v>
      </c>
      <c r="BO14" s="17">
        <v>0</v>
      </c>
      <c r="BP14" s="17">
        <v>0</v>
      </c>
      <c r="BQ14" s="17"/>
      <c r="BR14" s="17">
        <v>0</v>
      </c>
      <c r="BS14" s="17">
        <v>5.8823529411764698E-2</v>
      </c>
      <c r="BT14" s="17"/>
      <c r="BU14" s="17">
        <v>0</v>
      </c>
      <c r="BV14" s="17">
        <v>2.8571428571428598E-2</v>
      </c>
      <c r="BW14" s="17"/>
      <c r="BX14" s="17">
        <v>1.9607843137254902E-2</v>
      </c>
      <c r="BY14" s="17">
        <v>0</v>
      </c>
    </row>
    <row r="15" spans="2:77" x14ac:dyDescent="0.35">
      <c r="B15" t="s">
        <v>279</v>
      </c>
    </row>
    <row r="16" spans="2:77" x14ac:dyDescent="0.35">
      <c r="B16" t="s">
        <v>99</v>
      </c>
    </row>
    <row r="17" spans="2:2" x14ac:dyDescent="0.35">
      <c r="B17" t="s">
        <v>100</v>
      </c>
    </row>
    <row r="19" spans="2:2" x14ac:dyDescent="0.35">
      <c r="B19"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Y20"/>
  <sheetViews>
    <sheetView showGridLines="0" topLeftCell="A10" workbookViewId="0">
      <pane xSplit="2" topLeftCell="C1" activePane="topRight" state="frozen"/>
      <selection pane="topRight" activeCell="B20" sqref="B20"/>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10</v>
      </c>
      <c r="D7" s="10">
        <v>4</v>
      </c>
      <c r="E7" s="10">
        <v>6</v>
      </c>
      <c r="F7" s="10"/>
      <c r="G7" s="10">
        <v>1</v>
      </c>
      <c r="H7" s="10">
        <v>9</v>
      </c>
      <c r="I7" s="10"/>
      <c r="J7" s="10">
        <v>3</v>
      </c>
      <c r="K7" s="10">
        <v>3</v>
      </c>
      <c r="L7" s="10" t="s">
        <v>131</v>
      </c>
      <c r="M7" s="10">
        <v>4</v>
      </c>
      <c r="N7" s="10"/>
      <c r="O7" s="10">
        <v>1</v>
      </c>
      <c r="P7" s="10">
        <v>1</v>
      </c>
      <c r="Q7" s="10">
        <v>1</v>
      </c>
      <c r="R7" s="10">
        <v>2</v>
      </c>
      <c r="S7" s="10" t="s">
        <v>131</v>
      </c>
      <c r="T7" s="10" t="s">
        <v>131</v>
      </c>
      <c r="U7" s="10" t="s">
        <v>131</v>
      </c>
      <c r="V7" s="10" t="s">
        <v>131</v>
      </c>
      <c r="W7" s="10">
        <v>2</v>
      </c>
      <c r="X7" s="10">
        <v>2</v>
      </c>
      <c r="Y7" s="10">
        <v>1</v>
      </c>
      <c r="Z7" s="10" t="s">
        <v>131</v>
      </c>
      <c r="AA7" s="10"/>
      <c r="AB7" s="10">
        <v>5</v>
      </c>
      <c r="AC7" s="10">
        <v>2</v>
      </c>
      <c r="AD7" s="10">
        <v>2</v>
      </c>
      <c r="AE7" s="10" t="s">
        <v>131</v>
      </c>
      <c r="AF7" s="10"/>
      <c r="AG7" s="10">
        <v>5</v>
      </c>
      <c r="AH7" s="10">
        <v>2</v>
      </c>
      <c r="AI7" s="10">
        <v>1</v>
      </c>
      <c r="AJ7" s="10">
        <v>1</v>
      </c>
      <c r="AK7" s="10"/>
      <c r="AL7" s="10">
        <v>7</v>
      </c>
      <c r="AM7" s="10">
        <v>2</v>
      </c>
      <c r="AN7" s="10">
        <v>1</v>
      </c>
      <c r="AO7" s="10"/>
      <c r="AP7" s="10">
        <v>3</v>
      </c>
      <c r="AQ7" s="10">
        <v>3</v>
      </c>
      <c r="AR7" s="10" t="s">
        <v>131</v>
      </c>
      <c r="AS7" s="10" t="s">
        <v>131</v>
      </c>
      <c r="AT7" s="10">
        <v>2</v>
      </c>
      <c r="AU7" s="10"/>
      <c r="AV7" s="10" t="s">
        <v>131</v>
      </c>
      <c r="AW7" s="10" t="s">
        <v>131</v>
      </c>
      <c r="AX7" s="10" t="s">
        <v>131</v>
      </c>
      <c r="AY7" s="10" t="s">
        <v>131</v>
      </c>
      <c r="AZ7" s="10" t="s">
        <v>131</v>
      </c>
      <c r="BA7" s="10">
        <v>2</v>
      </c>
      <c r="BB7" s="10" t="s">
        <v>131</v>
      </c>
      <c r="BC7" s="10"/>
      <c r="BD7" s="10">
        <v>5</v>
      </c>
      <c r="BE7" s="10" t="s">
        <v>131</v>
      </c>
      <c r="BF7" s="10">
        <v>1</v>
      </c>
      <c r="BG7" s="10">
        <v>3</v>
      </c>
      <c r="BH7" s="10">
        <v>1</v>
      </c>
      <c r="BI7" s="10" t="s">
        <v>131</v>
      </c>
      <c r="BJ7" s="10"/>
      <c r="BK7" s="10">
        <v>2</v>
      </c>
      <c r="BL7" s="10">
        <v>2</v>
      </c>
      <c r="BM7" s="10">
        <v>2</v>
      </c>
      <c r="BN7" s="10">
        <v>2</v>
      </c>
      <c r="BO7" s="10">
        <v>2</v>
      </c>
      <c r="BP7" s="10" t="s">
        <v>131</v>
      </c>
      <c r="BQ7" s="10"/>
      <c r="BR7" s="10">
        <v>10</v>
      </c>
      <c r="BS7" s="10" t="s">
        <v>131</v>
      </c>
      <c r="BT7" s="10"/>
      <c r="BU7" s="10">
        <v>10</v>
      </c>
      <c r="BV7" s="10" t="s">
        <v>131</v>
      </c>
      <c r="BW7" s="10"/>
      <c r="BX7" s="10">
        <v>9</v>
      </c>
      <c r="BY7" s="10">
        <v>1</v>
      </c>
    </row>
    <row r="8" spans="2:77" ht="29" x14ac:dyDescent="0.35">
      <c r="B8" s="16" t="s">
        <v>271</v>
      </c>
      <c r="C8" s="15">
        <v>0.4</v>
      </c>
      <c r="D8" s="15">
        <v>0.25</v>
      </c>
      <c r="E8" s="15">
        <v>0.5</v>
      </c>
      <c r="F8" s="15"/>
      <c r="G8" s="15">
        <v>1</v>
      </c>
      <c r="H8" s="15">
        <v>0.33333333333333298</v>
      </c>
      <c r="I8" s="15"/>
      <c r="J8" s="15">
        <v>0.66666666666666696</v>
      </c>
      <c r="K8" s="15">
        <v>0.33333333333333298</v>
      </c>
      <c r="L8" s="15" t="s">
        <v>132</v>
      </c>
      <c r="M8" s="15">
        <v>0.25</v>
      </c>
      <c r="N8" s="15"/>
      <c r="O8" s="15">
        <v>0</v>
      </c>
      <c r="P8" s="15">
        <v>0</v>
      </c>
      <c r="Q8" s="15">
        <v>1</v>
      </c>
      <c r="R8" s="15">
        <v>0.5</v>
      </c>
      <c r="S8" s="15" t="s">
        <v>132</v>
      </c>
      <c r="T8" s="15" t="s">
        <v>132</v>
      </c>
      <c r="U8" s="15" t="s">
        <v>132</v>
      </c>
      <c r="V8" s="15" t="s">
        <v>132</v>
      </c>
      <c r="W8" s="15">
        <v>0.5</v>
      </c>
      <c r="X8" s="15">
        <v>0.5</v>
      </c>
      <c r="Y8" s="15">
        <v>0</v>
      </c>
      <c r="Z8" s="15" t="s">
        <v>132</v>
      </c>
      <c r="AA8" s="15"/>
      <c r="AB8" s="15">
        <v>0.2</v>
      </c>
      <c r="AC8" s="15">
        <v>1</v>
      </c>
      <c r="AD8" s="15">
        <v>0</v>
      </c>
      <c r="AE8" s="15" t="s">
        <v>132</v>
      </c>
      <c r="AF8" s="15"/>
      <c r="AG8" s="15">
        <v>0.6</v>
      </c>
      <c r="AH8" s="15">
        <v>0</v>
      </c>
      <c r="AI8" s="15">
        <v>1</v>
      </c>
      <c r="AJ8" s="15">
        <v>0</v>
      </c>
      <c r="AK8" s="15"/>
      <c r="AL8" s="15">
        <v>0.28571428571428598</v>
      </c>
      <c r="AM8" s="15">
        <v>0.5</v>
      </c>
      <c r="AN8" s="15">
        <v>1</v>
      </c>
      <c r="AO8" s="15"/>
      <c r="AP8" s="15">
        <v>0.33333333333333298</v>
      </c>
      <c r="AQ8" s="15">
        <v>0.33333333333333298</v>
      </c>
      <c r="AR8" s="15" t="s">
        <v>132</v>
      </c>
      <c r="AS8" s="15" t="s">
        <v>132</v>
      </c>
      <c r="AT8" s="15">
        <v>0.5</v>
      </c>
      <c r="AU8" s="15"/>
      <c r="AV8" s="15" t="s">
        <v>132</v>
      </c>
      <c r="AW8" s="15" t="s">
        <v>132</v>
      </c>
      <c r="AX8" s="15" t="s">
        <v>132</v>
      </c>
      <c r="AY8" s="15" t="s">
        <v>132</v>
      </c>
      <c r="AZ8" s="15" t="s">
        <v>132</v>
      </c>
      <c r="BA8" s="15">
        <v>0.5</v>
      </c>
      <c r="BB8" s="15" t="s">
        <v>132</v>
      </c>
      <c r="BC8" s="15"/>
      <c r="BD8" s="15">
        <v>0.6</v>
      </c>
      <c r="BE8" s="15" t="s">
        <v>132</v>
      </c>
      <c r="BF8" s="15">
        <v>0</v>
      </c>
      <c r="BG8" s="15">
        <v>0.33333333333333298</v>
      </c>
      <c r="BH8" s="15">
        <v>0</v>
      </c>
      <c r="BI8" s="15" t="s">
        <v>132</v>
      </c>
      <c r="BJ8" s="15"/>
      <c r="BK8" s="15">
        <v>0.5</v>
      </c>
      <c r="BL8" s="15">
        <v>0</v>
      </c>
      <c r="BM8" s="15">
        <v>0.5</v>
      </c>
      <c r="BN8" s="15">
        <v>0.5</v>
      </c>
      <c r="BO8" s="15">
        <v>0.5</v>
      </c>
      <c r="BP8" s="15" t="s">
        <v>132</v>
      </c>
      <c r="BQ8" s="15"/>
      <c r="BR8" s="15">
        <v>0.4</v>
      </c>
      <c r="BS8" s="15" t="s">
        <v>132</v>
      </c>
      <c r="BT8" s="15"/>
      <c r="BU8" s="15">
        <v>0.4</v>
      </c>
      <c r="BV8" s="15" t="s">
        <v>132</v>
      </c>
      <c r="BW8" s="15"/>
      <c r="BX8" s="15">
        <v>0.33333333333333298</v>
      </c>
      <c r="BY8" s="15">
        <v>1</v>
      </c>
    </row>
    <row r="9" spans="2:77" ht="43.5" x14ac:dyDescent="0.35">
      <c r="B9" s="16" t="s">
        <v>272</v>
      </c>
      <c r="C9" s="15">
        <v>0.4</v>
      </c>
      <c r="D9" s="15">
        <v>0.5</v>
      </c>
      <c r="E9" s="15">
        <v>0.33333333333333298</v>
      </c>
      <c r="F9" s="15"/>
      <c r="G9" s="15">
        <v>0</v>
      </c>
      <c r="H9" s="15">
        <v>0.44444444444444398</v>
      </c>
      <c r="I9" s="15"/>
      <c r="J9" s="15">
        <v>0.33333333333333298</v>
      </c>
      <c r="K9" s="15">
        <v>0.33333333333333298</v>
      </c>
      <c r="L9" s="15" t="s">
        <v>132</v>
      </c>
      <c r="M9" s="15">
        <v>0.5</v>
      </c>
      <c r="N9" s="15"/>
      <c r="O9" s="15">
        <v>1</v>
      </c>
      <c r="P9" s="15">
        <v>0</v>
      </c>
      <c r="Q9" s="15">
        <v>0</v>
      </c>
      <c r="R9" s="15">
        <v>0.5</v>
      </c>
      <c r="S9" s="15" t="s">
        <v>132</v>
      </c>
      <c r="T9" s="15" t="s">
        <v>132</v>
      </c>
      <c r="U9" s="15" t="s">
        <v>132</v>
      </c>
      <c r="V9" s="15" t="s">
        <v>132</v>
      </c>
      <c r="W9" s="15">
        <v>0.5</v>
      </c>
      <c r="X9" s="15">
        <v>0.5</v>
      </c>
      <c r="Y9" s="15">
        <v>0</v>
      </c>
      <c r="Z9" s="15" t="s">
        <v>132</v>
      </c>
      <c r="AA9" s="15"/>
      <c r="AB9" s="15">
        <v>0.4</v>
      </c>
      <c r="AC9" s="15">
        <v>0</v>
      </c>
      <c r="AD9" s="15">
        <v>1</v>
      </c>
      <c r="AE9" s="15" t="s">
        <v>132</v>
      </c>
      <c r="AF9" s="15"/>
      <c r="AG9" s="15">
        <v>0.2</v>
      </c>
      <c r="AH9" s="15">
        <v>1</v>
      </c>
      <c r="AI9" s="15">
        <v>0</v>
      </c>
      <c r="AJ9" s="15">
        <v>0</v>
      </c>
      <c r="AK9" s="15"/>
      <c r="AL9" s="15">
        <v>0.42857142857142899</v>
      </c>
      <c r="AM9" s="15">
        <v>0.5</v>
      </c>
      <c r="AN9" s="15">
        <v>0</v>
      </c>
      <c r="AO9" s="15"/>
      <c r="AP9" s="15">
        <v>0.33333333333333298</v>
      </c>
      <c r="AQ9" s="15">
        <v>0.33333333333333298</v>
      </c>
      <c r="AR9" s="15" t="s">
        <v>132</v>
      </c>
      <c r="AS9" s="15" t="s">
        <v>132</v>
      </c>
      <c r="AT9" s="15">
        <v>0.5</v>
      </c>
      <c r="AU9" s="15"/>
      <c r="AV9" s="15" t="s">
        <v>132</v>
      </c>
      <c r="AW9" s="15" t="s">
        <v>132</v>
      </c>
      <c r="AX9" s="15" t="s">
        <v>132</v>
      </c>
      <c r="AY9" s="15" t="s">
        <v>132</v>
      </c>
      <c r="AZ9" s="15" t="s">
        <v>132</v>
      </c>
      <c r="BA9" s="15">
        <v>0.5</v>
      </c>
      <c r="BB9" s="15" t="s">
        <v>132</v>
      </c>
      <c r="BC9" s="15"/>
      <c r="BD9" s="15">
        <v>0.4</v>
      </c>
      <c r="BE9" s="15" t="s">
        <v>132</v>
      </c>
      <c r="BF9" s="15">
        <v>0</v>
      </c>
      <c r="BG9" s="15">
        <v>0.66666666666666696</v>
      </c>
      <c r="BH9" s="15">
        <v>0</v>
      </c>
      <c r="BI9" s="15" t="s">
        <v>132</v>
      </c>
      <c r="BJ9" s="15"/>
      <c r="BK9" s="15">
        <v>0.5</v>
      </c>
      <c r="BL9" s="15">
        <v>0.5</v>
      </c>
      <c r="BM9" s="15">
        <v>0.5</v>
      </c>
      <c r="BN9" s="15">
        <v>0.5</v>
      </c>
      <c r="BO9" s="15">
        <v>0</v>
      </c>
      <c r="BP9" s="15" t="s">
        <v>132</v>
      </c>
      <c r="BQ9" s="15"/>
      <c r="BR9" s="15">
        <v>0.4</v>
      </c>
      <c r="BS9" s="15" t="s">
        <v>132</v>
      </c>
      <c r="BT9" s="15"/>
      <c r="BU9" s="15">
        <v>0.4</v>
      </c>
      <c r="BV9" s="15" t="s">
        <v>132</v>
      </c>
      <c r="BW9" s="15"/>
      <c r="BX9" s="15">
        <v>0.44444444444444398</v>
      </c>
      <c r="BY9" s="15">
        <v>0</v>
      </c>
    </row>
    <row r="10" spans="2:77" ht="43.5" x14ac:dyDescent="0.35">
      <c r="B10" s="16" t="s">
        <v>273</v>
      </c>
      <c r="C10" s="15">
        <v>0.2</v>
      </c>
      <c r="D10" s="15">
        <v>0.25</v>
      </c>
      <c r="E10" s="15">
        <v>0.16666666666666699</v>
      </c>
      <c r="F10" s="15"/>
      <c r="G10" s="15">
        <v>0</v>
      </c>
      <c r="H10" s="15">
        <v>0.22222222222222199</v>
      </c>
      <c r="I10" s="15"/>
      <c r="J10" s="15">
        <v>0</v>
      </c>
      <c r="K10" s="15">
        <v>0.33333333333333298</v>
      </c>
      <c r="L10" s="15" t="s">
        <v>132</v>
      </c>
      <c r="M10" s="15">
        <v>0.25</v>
      </c>
      <c r="N10" s="15"/>
      <c r="O10" s="15">
        <v>0</v>
      </c>
      <c r="P10" s="15">
        <v>0</v>
      </c>
      <c r="Q10" s="15">
        <v>0</v>
      </c>
      <c r="R10" s="15">
        <v>0.5</v>
      </c>
      <c r="S10" s="15" t="s">
        <v>132</v>
      </c>
      <c r="T10" s="15" t="s">
        <v>132</v>
      </c>
      <c r="U10" s="15" t="s">
        <v>132</v>
      </c>
      <c r="V10" s="15" t="s">
        <v>132</v>
      </c>
      <c r="W10" s="15">
        <v>0</v>
      </c>
      <c r="X10" s="15">
        <v>0</v>
      </c>
      <c r="Y10" s="15">
        <v>1</v>
      </c>
      <c r="Z10" s="15" t="s">
        <v>132</v>
      </c>
      <c r="AA10" s="15"/>
      <c r="AB10" s="15">
        <v>0.2</v>
      </c>
      <c r="AC10" s="15">
        <v>0</v>
      </c>
      <c r="AD10" s="15">
        <v>0.5</v>
      </c>
      <c r="AE10" s="15" t="s">
        <v>132</v>
      </c>
      <c r="AF10" s="15"/>
      <c r="AG10" s="15">
        <v>0.2</v>
      </c>
      <c r="AH10" s="15">
        <v>0.5</v>
      </c>
      <c r="AI10" s="15">
        <v>0</v>
      </c>
      <c r="AJ10" s="15">
        <v>0</v>
      </c>
      <c r="AK10" s="15"/>
      <c r="AL10" s="15">
        <v>0.14285714285714299</v>
      </c>
      <c r="AM10" s="15">
        <v>0.5</v>
      </c>
      <c r="AN10" s="15">
        <v>0</v>
      </c>
      <c r="AO10" s="15"/>
      <c r="AP10" s="15">
        <v>0</v>
      </c>
      <c r="AQ10" s="15">
        <v>0.66666666666666696</v>
      </c>
      <c r="AR10" s="15" t="s">
        <v>132</v>
      </c>
      <c r="AS10" s="15" t="s">
        <v>132</v>
      </c>
      <c r="AT10" s="15">
        <v>0</v>
      </c>
      <c r="AU10" s="15"/>
      <c r="AV10" s="15" t="s">
        <v>132</v>
      </c>
      <c r="AW10" s="15" t="s">
        <v>132</v>
      </c>
      <c r="AX10" s="15" t="s">
        <v>132</v>
      </c>
      <c r="AY10" s="15" t="s">
        <v>132</v>
      </c>
      <c r="AZ10" s="15" t="s">
        <v>132</v>
      </c>
      <c r="BA10" s="15">
        <v>0</v>
      </c>
      <c r="BB10" s="15" t="s">
        <v>132</v>
      </c>
      <c r="BC10" s="15"/>
      <c r="BD10" s="15">
        <v>0.2</v>
      </c>
      <c r="BE10" s="15" t="s">
        <v>132</v>
      </c>
      <c r="BF10" s="15">
        <v>1</v>
      </c>
      <c r="BG10" s="15">
        <v>0</v>
      </c>
      <c r="BH10" s="15">
        <v>0</v>
      </c>
      <c r="BI10" s="15" t="s">
        <v>132</v>
      </c>
      <c r="BJ10" s="15"/>
      <c r="BK10" s="15">
        <v>0</v>
      </c>
      <c r="BL10" s="15">
        <v>0.5</v>
      </c>
      <c r="BM10" s="15">
        <v>0</v>
      </c>
      <c r="BN10" s="15">
        <v>0.5</v>
      </c>
      <c r="BO10" s="15">
        <v>0</v>
      </c>
      <c r="BP10" s="15" t="s">
        <v>132</v>
      </c>
      <c r="BQ10" s="15"/>
      <c r="BR10" s="15">
        <v>0.2</v>
      </c>
      <c r="BS10" s="15" t="s">
        <v>132</v>
      </c>
      <c r="BT10" s="15"/>
      <c r="BU10" s="15">
        <v>0.2</v>
      </c>
      <c r="BV10" s="15" t="s">
        <v>132</v>
      </c>
      <c r="BW10" s="15"/>
      <c r="BX10" s="15">
        <v>0.22222222222222199</v>
      </c>
      <c r="BY10" s="15">
        <v>0</v>
      </c>
    </row>
    <row r="11" spans="2:77" ht="29" x14ac:dyDescent="0.35">
      <c r="B11" s="16" t="s">
        <v>274</v>
      </c>
      <c r="C11" s="15">
        <v>0.2</v>
      </c>
      <c r="D11" s="15">
        <v>0.25</v>
      </c>
      <c r="E11" s="15">
        <v>0.16666666666666699</v>
      </c>
      <c r="F11" s="15"/>
      <c r="G11" s="15">
        <v>0</v>
      </c>
      <c r="H11" s="15">
        <v>0.22222222222222199</v>
      </c>
      <c r="I11" s="15"/>
      <c r="J11" s="15">
        <v>0</v>
      </c>
      <c r="K11" s="15">
        <v>0.33333333333333298</v>
      </c>
      <c r="L11" s="15" t="s">
        <v>132</v>
      </c>
      <c r="M11" s="15">
        <v>0.25</v>
      </c>
      <c r="N11" s="15"/>
      <c r="O11" s="15">
        <v>0</v>
      </c>
      <c r="P11" s="15">
        <v>0</v>
      </c>
      <c r="Q11" s="15">
        <v>0</v>
      </c>
      <c r="R11" s="15">
        <v>0.5</v>
      </c>
      <c r="S11" s="15" t="s">
        <v>132</v>
      </c>
      <c r="T11" s="15" t="s">
        <v>132</v>
      </c>
      <c r="U11" s="15" t="s">
        <v>132</v>
      </c>
      <c r="V11" s="15" t="s">
        <v>132</v>
      </c>
      <c r="W11" s="15">
        <v>0</v>
      </c>
      <c r="X11" s="15">
        <v>0</v>
      </c>
      <c r="Y11" s="15">
        <v>1</v>
      </c>
      <c r="Z11" s="15" t="s">
        <v>132</v>
      </c>
      <c r="AA11" s="15"/>
      <c r="AB11" s="15">
        <v>0.2</v>
      </c>
      <c r="AC11" s="15">
        <v>0.5</v>
      </c>
      <c r="AD11" s="15">
        <v>0</v>
      </c>
      <c r="AE11" s="15" t="s">
        <v>132</v>
      </c>
      <c r="AF11" s="15"/>
      <c r="AG11" s="15">
        <v>0.4</v>
      </c>
      <c r="AH11" s="15">
        <v>0</v>
      </c>
      <c r="AI11" s="15">
        <v>0</v>
      </c>
      <c r="AJ11" s="15">
        <v>0</v>
      </c>
      <c r="AK11" s="15"/>
      <c r="AL11" s="15">
        <v>0.28571428571428598</v>
      </c>
      <c r="AM11" s="15">
        <v>0</v>
      </c>
      <c r="AN11" s="15">
        <v>0</v>
      </c>
      <c r="AO11" s="15"/>
      <c r="AP11" s="15">
        <v>0.33333333333333298</v>
      </c>
      <c r="AQ11" s="15">
        <v>0.33333333333333298</v>
      </c>
      <c r="AR11" s="15" t="s">
        <v>132</v>
      </c>
      <c r="AS11" s="15" t="s">
        <v>132</v>
      </c>
      <c r="AT11" s="15">
        <v>0</v>
      </c>
      <c r="AU11" s="15"/>
      <c r="AV11" s="15" t="s">
        <v>132</v>
      </c>
      <c r="AW11" s="15" t="s">
        <v>132</v>
      </c>
      <c r="AX11" s="15" t="s">
        <v>132</v>
      </c>
      <c r="AY11" s="15" t="s">
        <v>132</v>
      </c>
      <c r="AZ11" s="15" t="s">
        <v>132</v>
      </c>
      <c r="BA11" s="15">
        <v>0</v>
      </c>
      <c r="BB11" s="15" t="s">
        <v>132</v>
      </c>
      <c r="BC11" s="15"/>
      <c r="BD11" s="15">
        <v>0.2</v>
      </c>
      <c r="BE11" s="15" t="s">
        <v>132</v>
      </c>
      <c r="BF11" s="15">
        <v>1</v>
      </c>
      <c r="BG11" s="15">
        <v>0</v>
      </c>
      <c r="BH11" s="15">
        <v>0</v>
      </c>
      <c r="BI11" s="15" t="s">
        <v>132</v>
      </c>
      <c r="BJ11" s="15"/>
      <c r="BK11" s="15">
        <v>0</v>
      </c>
      <c r="BL11" s="15">
        <v>0.5</v>
      </c>
      <c r="BM11" s="15">
        <v>0</v>
      </c>
      <c r="BN11" s="15">
        <v>0</v>
      </c>
      <c r="BO11" s="15">
        <v>0.5</v>
      </c>
      <c r="BP11" s="15" t="s">
        <v>132</v>
      </c>
      <c r="BQ11" s="15"/>
      <c r="BR11" s="15">
        <v>0.2</v>
      </c>
      <c r="BS11" s="15" t="s">
        <v>132</v>
      </c>
      <c r="BT11" s="15"/>
      <c r="BU11" s="15">
        <v>0.2</v>
      </c>
      <c r="BV11" s="15" t="s">
        <v>132</v>
      </c>
      <c r="BW11" s="15"/>
      <c r="BX11" s="15">
        <v>0.22222222222222199</v>
      </c>
      <c r="BY11" s="15">
        <v>0</v>
      </c>
    </row>
    <row r="12" spans="2:77" ht="43.5" x14ac:dyDescent="0.35">
      <c r="B12" s="16" t="s">
        <v>275</v>
      </c>
      <c r="C12" s="15">
        <v>0.1</v>
      </c>
      <c r="D12" s="15">
        <v>0.25</v>
      </c>
      <c r="E12" s="15">
        <v>0</v>
      </c>
      <c r="F12" s="15"/>
      <c r="G12" s="15">
        <v>0</v>
      </c>
      <c r="H12" s="15">
        <v>0.11111111111111099</v>
      </c>
      <c r="I12" s="15"/>
      <c r="J12" s="15">
        <v>0</v>
      </c>
      <c r="K12" s="15">
        <v>0.33333333333333298</v>
      </c>
      <c r="L12" s="15" t="s">
        <v>132</v>
      </c>
      <c r="M12" s="15">
        <v>0</v>
      </c>
      <c r="N12" s="15"/>
      <c r="O12" s="15">
        <v>0</v>
      </c>
      <c r="P12" s="15">
        <v>0</v>
      </c>
      <c r="Q12" s="15">
        <v>0</v>
      </c>
      <c r="R12" s="15">
        <v>0.5</v>
      </c>
      <c r="S12" s="15" t="s">
        <v>132</v>
      </c>
      <c r="T12" s="15" t="s">
        <v>132</v>
      </c>
      <c r="U12" s="15" t="s">
        <v>132</v>
      </c>
      <c r="V12" s="15" t="s">
        <v>132</v>
      </c>
      <c r="W12" s="15">
        <v>0</v>
      </c>
      <c r="X12" s="15">
        <v>0</v>
      </c>
      <c r="Y12" s="15">
        <v>0</v>
      </c>
      <c r="Z12" s="15" t="s">
        <v>132</v>
      </c>
      <c r="AA12" s="15"/>
      <c r="AB12" s="15">
        <v>0</v>
      </c>
      <c r="AC12" s="15">
        <v>0.5</v>
      </c>
      <c r="AD12" s="15">
        <v>0</v>
      </c>
      <c r="AE12" s="15" t="s">
        <v>132</v>
      </c>
      <c r="AF12" s="15"/>
      <c r="AG12" s="15">
        <v>0.2</v>
      </c>
      <c r="AH12" s="15">
        <v>0</v>
      </c>
      <c r="AI12" s="15">
        <v>0</v>
      </c>
      <c r="AJ12" s="15">
        <v>0</v>
      </c>
      <c r="AK12" s="15"/>
      <c r="AL12" s="15">
        <v>0.14285714285714299</v>
      </c>
      <c r="AM12" s="15">
        <v>0</v>
      </c>
      <c r="AN12" s="15">
        <v>0</v>
      </c>
      <c r="AO12" s="15"/>
      <c r="AP12" s="15">
        <v>0.33333333333333298</v>
      </c>
      <c r="AQ12" s="15">
        <v>0</v>
      </c>
      <c r="AR12" s="15" t="s">
        <v>132</v>
      </c>
      <c r="AS12" s="15" t="s">
        <v>132</v>
      </c>
      <c r="AT12" s="15">
        <v>0</v>
      </c>
      <c r="AU12" s="15"/>
      <c r="AV12" s="15" t="s">
        <v>132</v>
      </c>
      <c r="AW12" s="15" t="s">
        <v>132</v>
      </c>
      <c r="AX12" s="15" t="s">
        <v>132</v>
      </c>
      <c r="AY12" s="15" t="s">
        <v>132</v>
      </c>
      <c r="AZ12" s="15" t="s">
        <v>132</v>
      </c>
      <c r="BA12" s="15">
        <v>0</v>
      </c>
      <c r="BB12" s="15" t="s">
        <v>132</v>
      </c>
      <c r="BC12" s="15"/>
      <c r="BD12" s="15">
        <v>0.2</v>
      </c>
      <c r="BE12" s="15" t="s">
        <v>132</v>
      </c>
      <c r="BF12" s="15">
        <v>0</v>
      </c>
      <c r="BG12" s="15">
        <v>0</v>
      </c>
      <c r="BH12" s="15">
        <v>0</v>
      </c>
      <c r="BI12" s="15" t="s">
        <v>132</v>
      </c>
      <c r="BJ12" s="15"/>
      <c r="BK12" s="15">
        <v>0</v>
      </c>
      <c r="BL12" s="15">
        <v>0</v>
      </c>
      <c r="BM12" s="15">
        <v>0</v>
      </c>
      <c r="BN12" s="15">
        <v>0</v>
      </c>
      <c r="BO12" s="15">
        <v>0.5</v>
      </c>
      <c r="BP12" s="15" t="s">
        <v>132</v>
      </c>
      <c r="BQ12" s="15"/>
      <c r="BR12" s="15">
        <v>0.1</v>
      </c>
      <c r="BS12" s="15" t="s">
        <v>132</v>
      </c>
      <c r="BT12" s="15"/>
      <c r="BU12" s="15">
        <v>0.1</v>
      </c>
      <c r="BV12" s="15" t="s">
        <v>132</v>
      </c>
      <c r="BW12" s="15"/>
      <c r="BX12" s="15">
        <v>0.11111111111111099</v>
      </c>
      <c r="BY12" s="15">
        <v>0</v>
      </c>
    </row>
    <row r="13" spans="2:77" ht="72.5" x14ac:dyDescent="0.35">
      <c r="B13" s="16" t="s">
        <v>276</v>
      </c>
      <c r="C13" s="15">
        <v>0.1</v>
      </c>
      <c r="D13" s="15">
        <v>0</v>
      </c>
      <c r="E13" s="15">
        <v>0.16666666666666699</v>
      </c>
      <c r="F13" s="15"/>
      <c r="G13" s="15">
        <v>0</v>
      </c>
      <c r="H13" s="15">
        <v>0.11111111111111099</v>
      </c>
      <c r="I13" s="15"/>
      <c r="J13" s="15">
        <v>0.33333333333333298</v>
      </c>
      <c r="K13" s="15">
        <v>0</v>
      </c>
      <c r="L13" s="15" t="s">
        <v>132</v>
      </c>
      <c r="M13" s="15">
        <v>0</v>
      </c>
      <c r="N13" s="15"/>
      <c r="O13" s="15">
        <v>0</v>
      </c>
      <c r="P13" s="15">
        <v>0</v>
      </c>
      <c r="Q13" s="15">
        <v>1</v>
      </c>
      <c r="R13" s="15">
        <v>0</v>
      </c>
      <c r="S13" s="15" t="s">
        <v>132</v>
      </c>
      <c r="T13" s="15" t="s">
        <v>132</v>
      </c>
      <c r="U13" s="15" t="s">
        <v>132</v>
      </c>
      <c r="V13" s="15" t="s">
        <v>132</v>
      </c>
      <c r="W13" s="15">
        <v>0</v>
      </c>
      <c r="X13" s="15">
        <v>0</v>
      </c>
      <c r="Y13" s="15">
        <v>0</v>
      </c>
      <c r="Z13" s="15" t="s">
        <v>132</v>
      </c>
      <c r="AA13" s="15"/>
      <c r="AB13" s="15">
        <v>0</v>
      </c>
      <c r="AC13" s="15">
        <v>0.5</v>
      </c>
      <c r="AD13" s="15">
        <v>0</v>
      </c>
      <c r="AE13" s="15" t="s">
        <v>132</v>
      </c>
      <c r="AF13" s="15"/>
      <c r="AG13" s="15">
        <v>0</v>
      </c>
      <c r="AH13" s="15">
        <v>0</v>
      </c>
      <c r="AI13" s="15">
        <v>1</v>
      </c>
      <c r="AJ13" s="15">
        <v>0</v>
      </c>
      <c r="AK13" s="15"/>
      <c r="AL13" s="15">
        <v>0.14285714285714299</v>
      </c>
      <c r="AM13" s="15">
        <v>0</v>
      </c>
      <c r="AN13" s="15">
        <v>0</v>
      </c>
      <c r="AO13" s="15"/>
      <c r="AP13" s="15">
        <v>0</v>
      </c>
      <c r="AQ13" s="15">
        <v>0.33333333333333298</v>
      </c>
      <c r="AR13" s="15" t="s">
        <v>132</v>
      </c>
      <c r="AS13" s="15" t="s">
        <v>132</v>
      </c>
      <c r="AT13" s="15">
        <v>0</v>
      </c>
      <c r="AU13" s="15"/>
      <c r="AV13" s="15" t="s">
        <v>132</v>
      </c>
      <c r="AW13" s="15" t="s">
        <v>132</v>
      </c>
      <c r="AX13" s="15" t="s">
        <v>132</v>
      </c>
      <c r="AY13" s="15" t="s">
        <v>132</v>
      </c>
      <c r="AZ13" s="15" t="s">
        <v>132</v>
      </c>
      <c r="BA13" s="15">
        <v>0</v>
      </c>
      <c r="BB13" s="15" t="s">
        <v>132</v>
      </c>
      <c r="BC13" s="15"/>
      <c r="BD13" s="15">
        <v>0.2</v>
      </c>
      <c r="BE13" s="15" t="s">
        <v>132</v>
      </c>
      <c r="BF13" s="15">
        <v>0</v>
      </c>
      <c r="BG13" s="15">
        <v>0</v>
      </c>
      <c r="BH13" s="15">
        <v>0</v>
      </c>
      <c r="BI13" s="15" t="s">
        <v>132</v>
      </c>
      <c r="BJ13" s="15"/>
      <c r="BK13" s="15">
        <v>0</v>
      </c>
      <c r="BL13" s="15">
        <v>0</v>
      </c>
      <c r="BM13" s="15">
        <v>0.5</v>
      </c>
      <c r="BN13" s="15">
        <v>0</v>
      </c>
      <c r="BO13" s="15">
        <v>0</v>
      </c>
      <c r="BP13" s="15" t="s">
        <v>132</v>
      </c>
      <c r="BQ13" s="15"/>
      <c r="BR13" s="15">
        <v>0.1</v>
      </c>
      <c r="BS13" s="15" t="s">
        <v>132</v>
      </c>
      <c r="BT13" s="15"/>
      <c r="BU13" s="15">
        <v>0.1</v>
      </c>
      <c r="BV13" s="15" t="s">
        <v>132</v>
      </c>
      <c r="BW13" s="15"/>
      <c r="BX13" s="15">
        <v>0.11111111111111099</v>
      </c>
      <c r="BY13" s="15">
        <v>0</v>
      </c>
    </row>
    <row r="14" spans="2:77" x14ac:dyDescent="0.35">
      <c r="B14" s="16" t="s">
        <v>277</v>
      </c>
      <c r="C14" s="15">
        <v>0.1</v>
      </c>
      <c r="D14" s="15">
        <v>0</v>
      </c>
      <c r="E14" s="15">
        <v>0.16666666666666699</v>
      </c>
      <c r="F14" s="15"/>
      <c r="G14" s="15">
        <v>0</v>
      </c>
      <c r="H14" s="15">
        <v>0.11111111111111099</v>
      </c>
      <c r="I14" s="15"/>
      <c r="J14" s="15">
        <v>0</v>
      </c>
      <c r="K14" s="15">
        <v>0</v>
      </c>
      <c r="L14" s="15" t="s">
        <v>132</v>
      </c>
      <c r="M14" s="15">
        <v>0.25</v>
      </c>
      <c r="N14" s="15"/>
      <c r="O14" s="15">
        <v>0</v>
      </c>
      <c r="P14" s="15">
        <v>0</v>
      </c>
      <c r="Q14" s="15">
        <v>0</v>
      </c>
      <c r="R14" s="15">
        <v>0</v>
      </c>
      <c r="S14" s="15" t="s">
        <v>132</v>
      </c>
      <c r="T14" s="15" t="s">
        <v>132</v>
      </c>
      <c r="U14" s="15" t="s">
        <v>132</v>
      </c>
      <c r="V14" s="15" t="s">
        <v>132</v>
      </c>
      <c r="W14" s="15">
        <v>0</v>
      </c>
      <c r="X14" s="15">
        <v>0</v>
      </c>
      <c r="Y14" s="15">
        <v>1</v>
      </c>
      <c r="Z14" s="15" t="s">
        <v>132</v>
      </c>
      <c r="AA14" s="15"/>
      <c r="AB14" s="15">
        <v>0.2</v>
      </c>
      <c r="AC14" s="15">
        <v>0</v>
      </c>
      <c r="AD14" s="15">
        <v>0</v>
      </c>
      <c r="AE14" s="15" t="s">
        <v>132</v>
      </c>
      <c r="AF14" s="15"/>
      <c r="AG14" s="15">
        <v>0.2</v>
      </c>
      <c r="AH14" s="15">
        <v>0</v>
      </c>
      <c r="AI14" s="15">
        <v>0</v>
      </c>
      <c r="AJ14" s="15">
        <v>0</v>
      </c>
      <c r="AK14" s="15"/>
      <c r="AL14" s="15">
        <v>0.14285714285714299</v>
      </c>
      <c r="AM14" s="15">
        <v>0</v>
      </c>
      <c r="AN14" s="15">
        <v>0</v>
      </c>
      <c r="AO14" s="15"/>
      <c r="AP14" s="15">
        <v>0</v>
      </c>
      <c r="AQ14" s="15">
        <v>0.33333333333333298</v>
      </c>
      <c r="AR14" s="15" t="s">
        <v>132</v>
      </c>
      <c r="AS14" s="15" t="s">
        <v>132</v>
      </c>
      <c r="AT14" s="15">
        <v>0</v>
      </c>
      <c r="AU14" s="15"/>
      <c r="AV14" s="15" t="s">
        <v>132</v>
      </c>
      <c r="AW14" s="15" t="s">
        <v>132</v>
      </c>
      <c r="AX14" s="15" t="s">
        <v>132</v>
      </c>
      <c r="AY14" s="15" t="s">
        <v>132</v>
      </c>
      <c r="AZ14" s="15" t="s">
        <v>132</v>
      </c>
      <c r="BA14" s="15">
        <v>0</v>
      </c>
      <c r="BB14" s="15" t="s">
        <v>132</v>
      </c>
      <c r="BC14" s="15"/>
      <c r="BD14" s="15">
        <v>0</v>
      </c>
      <c r="BE14" s="15" t="s">
        <v>132</v>
      </c>
      <c r="BF14" s="15">
        <v>1</v>
      </c>
      <c r="BG14" s="15">
        <v>0</v>
      </c>
      <c r="BH14" s="15">
        <v>0</v>
      </c>
      <c r="BI14" s="15" t="s">
        <v>132</v>
      </c>
      <c r="BJ14" s="15"/>
      <c r="BK14" s="15">
        <v>0</v>
      </c>
      <c r="BL14" s="15">
        <v>0.5</v>
      </c>
      <c r="BM14" s="15">
        <v>0</v>
      </c>
      <c r="BN14" s="15">
        <v>0</v>
      </c>
      <c r="BO14" s="15">
        <v>0</v>
      </c>
      <c r="BP14" s="15" t="s">
        <v>132</v>
      </c>
      <c r="BQ14" s="15"/>
      <c r="BR14" s="15">
        <v>0.1</v>
      </c>
      <c r="BS14" s="15" t="s">
        <v>132</v>
      </c>
      <c r="BT14" s="15"/>
      <c r="BU14" s="15">
        <v>0.1</v>
      </c>
      <c r="BV14" s="15" t="s">
        <v>132</v>
      </c>
      <c r="BW14" s="15"/>
      <c r="BX14" s="15">
        <v>0.11111111111111099</v>
      </c>
      <c r="BY14" s="15">
        <v>0</v>
      </c>
    </row>
    <row r="15" spans="2:77" x14ac:dyDescent="0.35">
      <c r="B15" s="16" t="s">
        <v>119</v>
      </c>
      <c r="C15" s="17">
        <v>0.1</v>
      </c>
      <c r="D15" s="17">
        <v>0.25</v>
      </c>
      <c r="E15" s="17">
        <v>0</v>
      </c>
      <c r="F15" s="17"/>
      <c r="G15" s="17">
        <v>0</v>
      </c>
      <c r="H15" s="17">
        <v>0.11111111111111099</v>
      </c>
      <c r="I15" s="17"/>
      <c r="J15" s="17">
        <v>0</v>
      </c>
      <c r="K15" s="17">
        <v>0.33333333333333298</v>
      </c>
      <c r="L15" s="17" t="s">
        <v>132</v>
      </c>
      <c r="M15" s="17">
        <v>0</v>
      </c>
      <c r="N15" s="17"/>
      <c r="O15" s="17">
        <v>0</v>
      </c>
      <c r="P15" s="17">
        <v>1</v>
      </c>
      <c r="Q15" s="17">
        <v>0</v>
      </c>
      <c r="R15" s="17">
        <v>0</v>
      </c>
      <c r="S15" s="17" t="s">
        <v>132</v>
      </c>
      <c r="T15" s="17" t="s">
        <v>132</v>
      </c>
      <c r="U15" s="17" t="s">
        <v>132</v>
      </c>
      <c r="V15" s="17" t="s">
        <v>132</v>
      </c>
      <c r="W15" s="17">
        <v>0</v>
      </c>
      <c r="X15" s="17">
        <v>0</v>
      </c>
      <c r="Y15" s="17">
        <v>0</v>
      </c>
      <c r="Z15" s="17" t="s">
        <v>132</v>
      </c>
      <c r="AA15" s="17"/>
      <c r="AB15" s="17">
        <v>0.2</v>
      </c>
      <c r="AC15" s="17">
        <v>0</v>
      </c>
      <c r="AD15" s="17">
        <v>0</v>
      </c>
      <c r="AE15" s="17" t="s">
        <v>132</v>
      </c>
      <c r="AF15" s="17"/>
      <c r="AG15" s="17">
        <v>0</v>
      </c>
      <c r="AH15" s="17">
        <v>0</v>
      </c>
      <c r="AI15" s="17">
        <v>0</v>
      </c>
      <c r="AJ15" s="17">
        <v>1</v>
      </c>
      <c r="AK15" s="17"/>
      <c r="AL15" s="17">
        <v>0.14285714285714299</v>
      </c>
      <c r="AM15" s="17">
        <v>0</v>
      </c>
      <c r="AN15" s="17">
        <v>0</v>
      </c>
      <c r="AO15" s="17"/>
      <c r="AP15" s="17">
        <v>0.33333333333333298</v>
      </c>
      <c r="AQ15" s="17">
        <v>0</v>
      </c>
      <c r="AR15" s="17" t="s">
        <v>132</v>
      </c>
      <c r="AS15" s="17" t="s">
        <v>132</v>
      </c>
      <c r="AT15" s="17">
        <v>0</v>
      </c>
      <c r="AU15" s="17"/>
      <c r="AV15" s="17" t="s">
        <v>132</v>
      </c>
      <c r="AW15" s="17" t="s">
        <v>132</v>
      </c>
      <c r="AX15" s="17" t="s">
        <v>132</v>
      </c>
      <c r="AY15" s="17" t="s">
        <v>132</v>
      </c>
      <c r="AZ15" s="17" t="s">
        <v>132</v>
      </c>
      <c r="BA15" s="17">
        <v>0</v>
      </c>
      <c r="BB15" s="17" t="s">
        <v>132</v>
      </c>
      <c r="BC15" s="17"/>
      <c r="BD15" s="17">
        <v>0</v>
      </c>
      <c r="BE15" s="17" t="s">
        <v>132</v>
      </c>
      <c r="BF15" s="17">
        <v>0</v>
      </c>
      <c r="BG15" s="17">
        <v>0</v>
      </c>
      <c r="BH15" s="17">
        <v>1</v>
      </c>
      <c r="BI15" s="17" t="s">
        <v>132</v>
      </c>
      <c r="BJ15" s="17"/>
      <c r="BK15" s="17">
        <v>0</v>
      </c>
      <c r="BL15" s="17">
        <v>0</v>
      </c>
      <c r="BM15" s="17">
        <v>0</v>
      </c>
      <c r="BN15" s="17">
        <v>0</v>
      </c>
      <c r="BO15" s="17">
        <v>0.5</v>
      </c>
      <c r="BP15" s="17" t="s">
        <v>132</v>
      </c>
      <c r="BQ15" s="17"/>
      <c r="BR15" s="17">
        <v>0.1</v>
      </c>
      <c r="BS15" s="17" t="s">
        <v>132</v>
      </c>
      <c r="BT15" s="17"/>
      <c r="BU15" s="17">
        <v>0.1</v>
      </c>
      <c r="BV15" s="17" t="s">
        <v>132</v>
      </c>
      <c r="BW15" s="17"/>
      <c r="BX15" s="17">
        <v>0.11111111111111099</v>
      </c>
      <c r="BY15" s="17">
        <v>0</v>
      </c>
    </row>
    <row r="16" spans="2:77" x14ac:dyDescent="0.35">
      <c r="B16" t="s">
        <v>288</v>
      </c>
    </row>
    <row r="17" spans="2:2" x14ac:dyDescent="0.35">
      <c r="B17" t="s">
        <v>99</v>
      </c>
    </row>
    <row r="18" spans="2:2" x14ac:dyDescent="0.35">
      <c r="B18" t="s">
        <v>100</v>
      </c>
    </row>
    <row r="20" spans="2:2" x14ac:dyDescent="0.35">
      <c r="B20"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Y15"/>
  <sheetViews>
    <sheetView showGridLines="0" topLeftCell="A8"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280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73</v>
      </c>
      <c r="D7" s="10">
        <v>22</v>
      </c>
      <c r="E7" s="10">
        <v>51</v>
      </c>
      <c r="F7" s="10"/>
      <c r="G7" s="10">
        <v>32</v>
      </c>
      <c r="H7" s="10">
        <v>41</v>
      </c>
      <c r="I7" s="10"/>
      <c r="J7" s="10">
        <v>20</v>
      </c>
      <c r="K7" s="10">
        <v>10</v>
      </c>
      <c r="L7" s="10">
        <v>6</v>
      </c>
      <c r="M7" s="10">
        <v>37</v>
      </c>
      <c r="N7" s="10"/>
      <c r="O7" s="10">
        <v>10</v>
      </c>
      <c r="P7" s="10">
        <v>7</v>
      </c>
      <c r="Q7" s="10">
        <v>8</v>
      </c>
      <c r="R7" s="10">
        <v>6</v>
      </c>
      <c r="S7" s="10">
        <v>6</v>
      </c>
      <c r="T7" s="10">
        <v>5</v>
      </c>
      <c r="U7" s="10">
        <v>4</v>
      </c>
      <c r="V7" s="10">
        <v>4</v>
      </c>
      <c r="W7" s="10">
        <v>11</v>
      </c>
      <c r="X7" s="10">
        <v>9</v>
      </c>
      <c r="Y7" s="10">
        <v>3</v>
      </c>
      <c r="Z7" s="10" t="s">
        <v>131</v>
      </c>
      <c r="AA7" s="10"/>
      <c r="AB7" s="10">
        <v>34</v>
      </c>
      <c r="AC7" s="10">
        <v>20</v>
      </c>
      <c r="AD7" s="10">
        <v>6</v>
      </c>
      <c r="AE7" s="10">
        <v>7</v>
      </c>
      <c r="AF7" s="10"/>
      <c r="AG7" s="10">
        <v>41</v>
      </c>
      <c r="AH7" s="10">
        <v>17</v>
      </c>
      <c r="AI7" s="10">
        <v>6</v>
      </c>
      <c r="AJ7" s="10">
        <v>1</v>
      </c>
      <c r="AK7" s="10"/>
      <c r="AL7" s="10">
        <v>36</v>
      </c>
      <c r="AM7" s="10">
        <v>21</v>
      </c>
      <c r="AN7" s="10">
        <v>13</v>
      </c>
      <c r="AO7" s="10"/>
      <c r="AP7" s="10">
        <v>23</v>
      </c>
      <c r="AQ7" s="10">
        <v>22</v>
      </c>
      <c r="AR7" s="10">
        <v>3</v>
      </c>
      <c r="AS7" s="10">
        <v>1</v>
      </c>
      <c r="AT7" s="10">
        <v>11</v>
      </c>
      <c r="AU7" s="10"/>
      <c r="AV7" s="10">
        <v>2</v>
      </c>
      <c r="AW7" s="10">
        <v>2</v>
      </c>
      <c r="AX7" s="10">
        <v>2</v>
      </c>
      <c r="AY7" s="10">
        <v>4</v>
      </c>
      <c r="AZ7" s="10">
        <v>5</v>
      </c>
      <c r="BA7" s="10">
        <v>10</v>
      </c>
      <c r="BB7" s="10">
        <v>16</v>
      </c>
      <c r="BC7" s="10"/>
      <c r="BD7" s="10">
        <v>31</v>
      </c>
      <c r="BE7" s="10">
        <v>9</v>
      </c>
      <c r="BF7" s="10">
        <v>8</v>
      </c>
      <c r="BG7" s="10">
        <v>12</v>
      </c>
      <c r="BH7" s="10">
        <v>9</v>
      </c>
      <c r="BI7" s="10">
        <v>4</v>
      </c>
      <c r="BJ7" s="10"/>
      <c r="BK7" s="10">
        <v>13</v>
      </c>
      <c r="BL7" s="10">
        <v>24</v>
      </c>
      <c r="BM7" s="10">
        <v>8</v>
      </c>
      <c r="BN7" s="10">
        <v>13</v>
      </c>
      <c r="BO7" s="10">
        <v>9</v>
      </c>
      <c r="BP7" s="10">
        <v>6</v>
      </c>
      <c r="BQ7" s="10"/>
      <c r="BR7" s="10">
        <v>56</v>
      </c>
      <c r="BS7" s="10">
        <v>17</v>
      </c>
      <c r="BT7" s="10"/>
      <c r="BU7" s="10">
        <v>38</v>
      </c>
      <c r="BV7" s="10">
        <v>35</v>
      </c>
      <c r="BW7" s="10"/>
      <c r="BX7" s="10">
        <v>51</v>
      </c>
      <c r="BY7" s="10">
        <v>21</v>
      </c>
    </row>
    <row r="8" spans="2:77" x14ac:dyDescent="0.35">
      <c r="B8" s="16" t="s">
        <v>129</v>
      </c>
      <c r="C8" s="15">
        <v>0.32876712328767099</v>
      </c>
      <c r="D8" s="15">
        <v>0.40909090909090901</v>
      </c>
      <c r="E8" s="15">
        <v>0.29411764705882398</v>
      </c>
      <c r="F8" s="15"/>
      <c r="G8" s="15">
        <v>0.4375</v>
      </c>
      <c r="H8" s="15">
        <v>0.24390243902438999</v>
      </c>
      <c r="I8" s="15"/>
      <c r="J8" s="15">
        <v>0.45</v>
      </c>
      <c r="K8" s="15">
        <v>0.2</v>
      </c>
      <c r="L8" s="15">
        <v>0.33333333333333298</v>
      </c>
      <c r="M8" s="15">
        <v>0.29729729729729698</v>
      </c>
      <c r="N8" s="15"/>
      <c r="O8" s="15">
        <v>0.5</v>
      </c>
      <c r="P8" s="15">
        <v>0.57142857142857095</v>
      </c>
      <c r="Q8" s="15">
        <v>0.375</v>
      </c>
      <c r="R8" s="15">
        <v>0.16666666666666699</v>
      </c>
      <c r="S8" s="15">
        <v>0.66666666666666696</v>
      </c>
      <c r="T8" s="15">
        <v>0.2</v>
      </c>
      <c r="U8" s="15">
        <v>0.25</v>
      </c>
      <c r="V8" s="15">
        <v>0.25</v>
      </c>
      <c r="W8" s="15">
        <v>0.18181818181818199</v>
      </c>
      <c r="X8" s="15">
        <v>0.22222222222222199</v>
      </c>
      <c r="Y8" s="15">
        <v>0</v>
      </c>
      <c r="Z8" s="15" t="s">
        <v>132</v>
      </c>
      <c r="AA8" s="15"/>
      <c r="AB8" s="15">
        <v>0.35294117647058798</v>
      </c>
      <c r="AC8" s="15">
        <v>0.35</v>
      </c>
      <c r="AD8" s="15">
        <v>0.5</v>
      </c>
      <c r="AE8" s="15">
        <v>0.14285714285714299</v>
      </c>
      <c r="AF8" s="15"/>
      <c r="AG8" s="15">
        <v>0.34146341463414598</v>
      </c>
      <c r="AH8" s="15">
        <v>0.17647058823529399</v>
      </c>
      <c r="AI8" s="15">
        <v>0.5</v>
      </c>
      <c r="AJ8" s="15">
        <v>1</v>
      </c>
      <c r="AK8" s="15"/>
      <c r="AL8" s="15">
        <v>0.27777777777777801</v>
      </c>
      <c r="AM8" s="15">
        <v>0.42857142857142899</v>
      </c>
      <c r="AN8" s="15">
        <v>0.230769230769231</v>
      </c>
      <c r="AO8" s="15"/>
      <c r="AP8" s="15">
        <v>0.34782608695652201</v>
      </c>
      <c r="AQ8" s="15">
        <v>0.36363636363636398</v>
      </c>
      <c r="AR8" s="15">
        <v>0</v>
      </c>
      <c r="AS8" s="15">
        <v>0</v>
      </c>
      <c r="AT8" s="15">
        <v>0.36363636363636398</v>
      </c>
      <c r="AU8" s="15"/>
      <c r="AV8" s="15">
        <v>0</v>
      </c>
      <c r="AW8" s="15">
        <v>0.5</v>
      </c>
      <c r="AX8" s="15">
        <v>0.5</v>
      </c>
      <c r="AY8" s="15">
        <v>0.5</v>
      </c>
      <c r="AZ8" s="15">
        <v>0.6</v>
      </c>
      <c r="BA8" s="15">
        <v>0</v>
      </c>
      <c r="BB8" s="15">
        <v>0.5</v>
      </c>
      <c r="BC8" s="15"/>
      <c r="BD8" s="15">
        <v>0.225806451612903</v>
      </c>
      <c r="BE8" s="15">
        <v>0.44444444444444398</v>
      </c>
      <c r="BF8" s="15">
        <v>0.375</v>
      </c>
      <c r="BG8" s="15">
        <v>0.25</v>
      </c>
      <c r="BH8" s="15">
        <v>0.55555555555555602</v>
      </c>
      <c r="BI8" s="15">
        <v>0.5</v>
      </c>
      <c r="BJ8" s="15"/>
      <c r="BK8" s="15">
        <v>0.46153846153846201</v>
      </c>
      <c r="BL8" s="15">
        <v>0.20833333333333301</v>
      </c>
      <c r="BM8" s="15">
        <v>0.125</v>
      </c>
      <c r="BN8" s="15">
        <v>0.38461538461538503</v>
      </c>
      <c r="BO8" s="15">
        <v>0.33333333333333298</v>
      </c>
      <c r="BP8" s="15">
        <v>0.66666666666666696</v>
      </c>
      <c r="BQ8" s="15"/>
      <c r="BR8" s="15">
        <v>0.30357142857142899</v>
      </c>
      <c r="BS8" s="15">
        <v>0.41176470588235298</v>
      </c>
      <c r="BT8" s="15"/>
      <c r="BU8" s="15">
        <v>0.31578947368421101</v>
      </c>
      <c r="BV8" s="15">
        <v>0.34285714285714303</v>
      </c>
      <c r="BW8" s="15"/>
      <c r="BX8" s="15">
        <v>0.25490196078431399</v>
      </c>
      <c r="BY8" s="15">
        <v>0.52380952380952395</v>
      </c>
    </row>
    <row r="9" spans="2:77" x14ac:dyDescent="0.35">
      <c r="B9" s="16" t="s">
        <v>130</v>
      </c>
      <c r="C9" s="15">
        <v>0.397260273972603</v>
      </c>
      <c r="D9" s="15">
        <v>0.40909090909090901</v>
      </c>
      <c r="E9" s="15">
        <v>0.39215686274509798</v>
      </c>
      <c r="F9" s="15"/>
      <c r="G9" s="15">
        <v>0.1875</v>
      </c>
      <c r="H9" s="15">
        <v>0.56097560975609795</v>
      </c>
      <c r="I9" s="15"/>
      <c r="J9" s="15">
        <v>0.3</v>
      </c>
      <c r="K9" s="15">
        <v>0.4</v>
      </c>
      <c r="L9" s="15">
        <v>0.16666666666666699</v>
      </c>
      <c r="M9" s="15">
        <v>0.48648648648648701</v>
      </c>
      <c r="N9" s="15"/>
      <c r="O9" s="15">
        <v>0.2</v>
      </c>
      <c r="P9" s="15">
        <v>0.14285714285714299</v>
      </c>
      <c r="Q9" s="15">
        <v>0.25</v>
      </c>
      <c r="R9" s="15">
        <v>0.33333333333333298</v>
      </c>
      <c r="S9" s="15">
        <v>0.16666666666666699</v>
      </c>
      <c r="T9" s="15">
        <v>0.6</v>
      </c>
      <c r="U9" s="15">
        <v>0.25</v>
      </c>
      <c r="V9" s="15">
        <v>0.75</v>
      </c>
      <c r="W9" s="15">
        <v>0.72727272727272696</v>
      </c>
      <c r="X9" s="15">
        <v>0.44444444444444398</v>
      </c>
      <c r="Y9" s="15">
        <v>0.66666666666666696</v>
      </c>
      <c r="Z9" s="15" t="s">
        <v>132</v>
      </c>
      <c r="AA9" s="15"/>
      <c r="AB9" s="15">
        <v>0.441176470588235</v>
      </c>
      <c r="AC9" s="15">
        <v>0.3</v>
      </c>
      <c r="AD9" s="15">
        <v>0.5</v>
      </c>
      <c r="AE9" s="15">
        <v>0.42857142857142899</v>
      </c>
      <c r="AF9" s="15"/>
      <c r="AG9" s="15">
        <v>0.39024390243902402</v>
      </c>
      <c r="AH9" s="15">
        <v>0.47058823529411797</v>
      </c>
      <c r="AI9" s="15">
        <v>0.16666666666666699</v>
      </c>
      <c r="AJ9" s="15">
        <v>0</v>
      </c>
      <c r="AK9" s="15"/>
      <c r="AL9" s="15">
        <v>0.38888888888888901</v>
      </c>
      <c r="AM9" s="15">
        <v>0.33333333333333298</v>
      </c>
      <c r="AN9" s="15">
        <v>0.53846153846153799</v>
      </c>
      <c r="AO9" s="15"/>
      <c r="AP9" s="15">
        <v>0.39130434782608697</v>
      </c>
      <c r="AQ9" s="15">
        <v>0.27272727272727298</v>
      </c>
      <c r="AR9" s="15">
        <v>0.33333333333333298</v>
      </c>
      <c r="AS9" s="15">
        <v>1</v>
      </c>
      <c r="AT9" s="15">
        <v>0.54545454545454497</v>
      </c>
      <c r="AU9" s="15"/>
      <c r="AV9" s="15">
        <v>1</v>
      </c>
      <c r="AW9" s="15">
        <v>0.5</v>
      </c>
      <c r="AX9" s="15">
        <v>0.5</v>
      </c>
      <c r="AY9" s="15">
        <v>0</v>
      </c>
      <c r="AZ9" s="15">
        <v>0.4</v>
      </c>
      <c r="BA9" s="15">
        <v>0.8</v>
      </c>
      <c r="BB9" s="15">
        <v>0.125</v>
      </c>
      <c r="BC9" s="15"/>
      <c r="BD9" s="15">
        <v>0.41935483870967699</v>
      </c>
      <c r="BE9" s="15">
        <v>0.33333333333333298</v>
      </c>
      <c r="BF9" s="15">
        <v>0.375</v>
      </c>
      <c r="BG9" s="15">
        <v>0.66666666666666696</v>
      </c>
      <c r="BH9" s="15">
        <v>0.11111111111111099</v>
      </c>
      <c r="BI9" s="15">
        <v>0.25</v>
      </c>
      <c r="BJ9" s="15"/>
      <c r="BK9" s="15">
        <v>0.15384615384615399</v>
      </c>
      <c r="BL9" s="15">
        <v>0.54166666666666696</v>
      </c>
      <c r="BM9" s="15">
        <v>0.25</v>
      </c>
      <c r="BN9" s="15">
        <v>0.53846153846153799</v>
      </c>
      <c r="BO9" s="15">
        <v>0.33333333333333298</v>
      </c>
      <c r="BP9" s="15">
        <v>0.33333333333333298</v>
      </c>
      <c r="BQ9" s="15"/>
      <c r="BR9" s="15">
        <v>0.41071428571428598</v>
      </c>
      <c r="BS9" s="15">
        <v>0.35294117647058798</v>
      </c>
      <c r="BT9" s="15"/>
      <c r="BU9" s="15">
        <v>0.44736842105263203</v>
      </c>
      <c r="BV9" s="15">
        <v>0.34285714285714303</v>
      </c>
      <c r="BW9" s="15"/>
      <c r="BX9" s="15">
        <v>0.50980392156862697</v>
      </c>
      <c r="BY9" s="15">
        <v>0.14285714285714299</v>
      </c>
    </row>
    <row r="10" spans="2:77" x14ac:dyDescent="0.35">
      <c r="B10" s="16" t="s">
        <v>134</v>
      </c>
      <c r="C10" s="17">
        <v>0.27397260273972601</v>
      </c>
      <c r="D10" s="17">
        <v>0.18181818181818199</v>
      </c>
      <c r="E10" s="17">
        <v>0.31372549019607798</v>
      </c>
      <c r="F10" s="17"/>
      <c r="G10" s="17">
        <v>0.375</v>
      </c>
      <c r="H10" s="17">
        <v>0.19512195121951201</v>
      </c>
      <c r="I10" s="17"/>
      <c r="J10" s="17">
        <v>0.25</v>
      </c>
      <c r="K10" s="17">
        <v>0.4</v>
      </c>
      <c r="L10" s="17">
        <v>0.5</v>
      </c>
      <c r="M10" s="17">
        <v>0.21621621621621601</v>
      </c>
      <c r="N10" s="17"/>
      <c r="O10" s="17">
        <v>0.3</v>
      </c>
      <c r="P10" s="17">
        <v>0.28571428571428598</v>
      </c>
      <c r="Q10" s="17">
        <v>0.375</v>
      </c>
      <c r="R10" s="17">
        <v>0.5</v>
      </c>
      <c r="S10" s="17">
        <v>0.16666666666666699</v>
      </c>
      <c r="T10" s="17">
        <v>0.2</v>
      </c>
      <c r="U10" s="17">
        <v>0.5</v>
      </c>
      <c r="V10" s="17">
        <v>0</v>
      </c>
      <c r="W10" s="17">
        <v>9.0909090909090898E-2</v>
      </c>
      <c r="X10" s="17">
        <v>0.33333333333333298</v>
      </c>
      <c r="Y10" s="17">
        <v>0.33333333333333298</v>
      </c>
      <c r="Z10" s="17" t="s">
        <v>132</v>
      </c>
      <c r="AA10" s="17"/>
      <c r="AB10" s="17">
        <v>0.20588235294117599</v>
      </c>
      <c r="AC10" s="17">
        <v>0.35</v>
      </c>
      <c r="AD10" s="17">
        <v>0</v>
      </c>
      <c r="AE10" s="17">
        <v>0.42857142857142899</v>
      </c>
      <c r="AF10" s="17"/>
      <c r="AG10" s="17">
        <v>0.26829268292682901</v>
      </c>
      <c r="AH10" s="17">
        <v>0.35294117647058798</v>
      </c>
      <c r="AI10" s="17">
        <v>0.33333333333333298</v>
      </c>
      <c r="AJ10" s="17">
        <v>0</v>
      </c>
      <c r="AK10" s="17"/>
      <c r="AL10" s="17">
        <v>0.33333333333333298</v>
      </c>
      <c r="AM10" s="17">
        <v>0.238095238095238</v>
      </c>
      <c r="AN10" s="17">
        <v>0.230769230769231</v>
      </c>
      <c r="AO10" s="17"/>
      <c r="AP10" s="17">
        <v>0.26086956521739102</v>
      </c>
      <c r="AQ10" s="17">
        <v>0.36363636363636398</v>
      </c>
      <c r="AR10" s="17">
        <v>0.66666666666666696</v>
      </c>
      <c r="AS10" s="17">
        <v>0</v>
      </c>
      <c r="AT10" s="17">
        <v>9.0909090909090898E-2</v>
      </c>
      <c r="AU10" s="17"/>
      <c r="AV10" s="17">
        <v>0</v>
      </c>
      <c r="AW10" s="17">
        <v>0</v>
      </c>
      <c r="AX10" s="17">
        <v>0</v>
      </c>
      <c r="AY10" s="17">
        <v>0.5</v>
      </c>
      <c r="AZ10" s="17">
        <v>0</v>
      </c>
      <c r="BA10" s="17">
        <v>0.2</v>
      </c>
      <c r="BB10" s="17">
        <v>0.375</v>
      </c>
      <c r="BC10" s="17"/>
      <c r="BD10" s="17">
        <v>0.35483870967741898</v>
      </c>
      <c r="BE10" s="17">
        <v>0.22222222222222199</v>
      </c>
      <c r="BF10" s="17">
        <v>0.25</v>
      </c>
      <c r="BG10" s="17">
        <v>8.3333333333333301E-2</v>
      </c>
      <c r="BH10" s="17">
        <v>0.33333333333333298</v>
      </c>
      <c r="BI10" s="17">
        <v>0.25</v>
      </c>
      <c r="BJ10" s="17"/>
      <c r="BK10" s="17">
        <v>0.38461538461538503</v>
      </c>
      <c r="BL10" s="17">
        <v>0.25</v>
      </c>
      <c r="BM10" s="17">
        <v>0.625</v>
      </c>
      <c r="BN10" s="17">
        <v>7.69230769230769E-2</v>
      </c>
      <c r="BO10" s="17">
        <v>0.33333333333333298</v>
      </c>
      <c r="BP10" s="17">
        <v>0</v>
      </c>
      <c r="BQ10" s="17"/>
      <c r="BR10" s="17">
        <v>0.28571428571428598</v>
      </c>
      <c r="BS10" s="17">
        <v>0.23529411764705899</v>
      </c>
      <c r="BT10" s="17"/>
      <c r="BU10" s="17">
        <v>0.23684210526315799</v>
      </c>
      <c r="BV10" s="17">
        <v>0.314285714285714</v>
      </c>
      <c r="BW10" s="17"/>
      <c r="BX10" s="17">
        <v>0.23529411764705899</v>
      </c>
      <c r="BY10" s="17">
        <v>0.33333333333333298</v>
      </c>
    </row>
    <row r="11" spans="2:77" x14ac:dyDescent="0.35">
      <c r="B11" t="s">
        <v>279</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Y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286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ht="29" x14ac:dyDescent="0.35">
      <c r="B8" s="16" t="s">
        <v>281</v>
      </c>
      <c r="C8" s="15">
        <v>6.3424947145877403E-2</v>
      </c>
      <c r="D8" s="15">
        <v>3.9408866995073899E-2</v>
      </c>
      <c r="E8" s="15">
        <v>8.1481481481481502E-2</v>
      </c>
      <c r="F8" s="15"/>
      <c r="G8" s="15">
        <v>9.0909090909090898E-2</v>
      </c>
      <c r="H8" s="15">
        <v>5.61497326203209E-2</v>
      </c>
      <c r="I8" s="15"/>
      <c r="J8" s="15">
        <v>6.9767441860465101E-2</v>
      </c>
      <c r="K8" s="15">
        <v>5.7851239669421503E-2</v>
      </c>
      <c r="L8" s="15">
        <v>1.6949152542372899E-2</v>
      </c>
      <c r="M8" s="15">
        <v>7.5949367088607597E-2</v>
      </c>
      <c r="N8" s="15"/>
      <c r="O8" s="15">
        <v>8.6956521739130405E-2</v>
      </c>
      <c r="P8" s="15">
        <v>5.4794520547945202E-2</v>
      </c>
      <c r="Q8" s="15">
        <v>5.8823529411764698E-2</v>
      </c>
      <c r="R8" s="15">
        <v>0</v>
      </c>
      <c r="S8" s="15">
        <v>0.12</v>
      </c>
      <c r="T8" s="15">
        <v>5.1282051282051301E-2</v>
      </c>
      <c r="U8" s="15">
        <v>4.3478260869565202E-2</v>
      </c>
      <c r="V8" s="15">
        <v>0.12</v>
      </c>
      <c r="W8" s="15">
        <v>6.5573770491803296E-2</v>
      </c>
      <c r="X8" s="15">
        <v>5.7692307692307702E-2</v>
      </c>
      <c r="Y8" s="15">
        <v>0.157894736842105</v>
      </c>
      <c r="Z8" s="15">
        <v>0</v>
      </c>
      <c r="AA8" s="15"/>
      <c r="AB8" s="15">
        <v>7.8947368421052599E-2</v>
      </c>
      <c r="AC8" s="15">
        <v>4.8951048951049E-2</v>
      </c>
      <c r="AD8" s="15">
        <v>5.1724137931034503E-2</v>
      </c>
      <c r="AE8" s="15">
        <v>6.1224489795918401E-2</v>
      </c>
      <c r="AF8" s="15"/>
      <c r="AG8" s="15">
        <v>6.18556701030928E-2</v>
      </c>
      <c r="AH8" s="15">
        <v>5.9829059829059797E-2</v>
      </c>
      <c r="AI8" s="15">
        <v>2.1739130434782601E-2</v>
      </c>
      <c r="AJ8" s="15">
        <v>0.25</v>
      </c>
      <c r="AK8" s="15"/>
      <c r="AL8" s="15">
        <v>4.9107142857142898E-2</v>
      </c>
      <c r="AM8" s="15">
        <v>6.5573770491803296E-2</v>
      </c>
      <c r="AN8" s="15">
        <v>0.101694915254237</v>
      </c>
      <c r="AO8" s="15"/>
      <c r="AP8" s="15">
        <v>5.52763819095477E-2</v>
      </c>
      <c r="AQ8" s="15">
        <v>6.25E-2</v>
      </c>
      <c r="AR8" s="15">
        <v>5.5555555555555601E-2</v>
      </c>
      <c r="AS8" s="15">
        <v>0.11111111111111099</v>
      </c>
      <c r="AT8" s="15">
        <v>6.7796610169491497E-2</v>
      </c>
      <c r="AU8" s="15"/>
      <c r="AV8" s="15">
        <v>0</v>
      </c>
      <c r="AW8" s="15">
        <v>0.125</v>
      </c>
      <c r="AX8" s="15">
        <v>0.125</v>
      </c>
      <c r="AY8" s="15">
        <v>2.1276595744680899E-2</v>
      </c>
      <c r="AZ8" s="15">
        <v>4.6511627906976702E-2</v>
      </c>
      <c r="BA8" s="15">
        <v>6.6666666666666693E-2</v>
      </c>
      <c r="BB8" s="15">
        <v>0.3125</v>
      </c>
      <c r="BC8" s="15"/>
      <c r="BD8" s="15">
        <v>5.6537102473498198E-2</v>
      </c>
      <c r="BE8" s="15">
        <v>6.7796610169491497E-2</v>
      </c>
      <c r="BF8" s="15">
        <v>5.8823529411764698E-2</v>
      </c>
      <c r="BG8" s="15">
        <v>7.1428571428571397E-2</v>
      </c>
      <c r="BH8" s="15">
        <v>5.8823529411764698E-2</v>
      </c>
      <c r="BI8" s="15">
        <v>0.4</v>
      </c>
      <c r="BJ8" s="15"/>
      <c r="BK8" s="15">
        <v>6.15384615384615E-2</v>
      </c>
      <c r="BL8" s="15">
        <v>8.6092715231788103E-2</v>
      </c>
      <c r="BM8" s="15">
        <v>0.02</v>
      </c>
      <c r="BN8" s="15">
        <v>4.6296296296296301E-2</v>
      </c>
      <c r="BO8" s="15">
        <v>4.6875E-2</v>
      </c>
      <c r="BP8" s="15">
        <v>0.11764705882352899</v>
      </c>
      <c r="BQ8" s="15"/>
      <c r="BR8" s="15">
        <v>7.1428571428571397E-2</v>
      </c>
      <c r="BS8" s="15">
        <v>4.8484848484848499E-2</v>
      </c>
      <c r="BT8" s="15"/>
      <c r="BU8" s="15">
        <v>9.8159509202454004E-2</v>
      </c>
      <c r="BV8" s="15">
        <v>4.5161290322580601E-2</v>
      </c>
      <c r="BW8" s="15"/>
      <c r="BX8" s="15">
        <v>7.6628352490421506E-2</v>
      </c>
      <c r="BY8" s="15">
        <v>4.39024390243902E-2</v>
      </c>
    </row>
    <row r="9" spans="2:77" ht="29" x14ac:dyDescent="0.35">
      <c r="B9" s="16" t="s">
        <v>282</v>
      </c>
      <c r="C9" s="15">
        <v>0.107822410147992</v>
      </c>
      <c r="D9" s="15">
        <v>9.3596059113300503E-2</v>
      </c>
      <c r="E9" s="15">
        <v>0.11851851851851899</v>
      </c>
      <c r="F9" s="15"/>
      <c r="G9" s="15">
        <v>0.11111111111111099</v>
      </c>
      <c r="H9" s="15">
        <v>0.10695187165775399</v>
      </c>
      <c r="I9" s="15"/>
      <c r="J9" s="15">
        <v>0.116279069767442</v>
      </c>
      <c r="K9" s="15">
        <v>9.9173553719008295E-2</v>
      </c>
      <c r="L9" s="15">
        <v>0.101694915254237</v>
      </c>
      <c r="M9" s="15">
        <v>0.113924050632911</v>
      </c>
      <c r="N9" s="15"/>
      <c r="O9" s="15">
        <v>0.15217391304347799</v>
      </c>
      <c r="P9" s="15">
        <v>9.5890410958904104E-2</v>
      </c>
      <c r="Q9" s="15">
        <v>0.11764705882352899</v>
      </c>
      <c r="R9" s="15">
        <v>0.1875</v>
      </c>
      <c r="S9" s="15">
        <v>0.12</v>
      </c>
      <c r="T9" s="15">
        <v>7.69230769230769E-2</v>
      </c>
      <c r="U9" s="15">
        <v>6.5217391304347797E-2</v>
      </c>
      <c r="V9" s="15">
        <v>0.08</v>
      </c>
      <c r="W9" s="15">
        <v>9.8360655737704902E-2</v>
      </c>
      <c r="X9" s="15">
        <v>7.69230769230769E-2</v>
      </c>
      <c r="Y9" s="15">
        <v>5.2631578947368397E-2</v>
      </c>
      <c r="Z9" s="15">
        <v>0.4</v>
      </c>
      <c r="AA9" s="15"/>
      <c r="AB9" s="15">
        <v>8.42105263157895E-2</v>
      </c>
      <c r="AC9" s="15">
        <v>0.13986013986014001</v>
      </c>
      <c r="AD9" s="15">
        <v>0.15517241379310301</v>
      </c>
      <c r="AE9" s="15">
        <v>6.1224489795918401E-2</v>
      </c>
      <c r="AF9" s="15"/>
      <c r="AG9" s="15">
        <v>0.10309278350515499</v>
      </c>
      <c r="AH9" s="15">
        <v>0.11111111111111099</v>
      </c>
      <c r="AI9" s="15">
        <v>0.108695652173913</v>
      </c>
      <c r="AJ9" s="15">
        <v>0</v>
      </c>
      <c r="AK9" s="15"/>
      <c r="AL9" s="15">
        <v>0.111607142857143</v>
      </c>
      <c r="AM9" s="15">
        <v>0.114754098360656</v>
      </c>
      <c r="AN9" s="15">
        <v>8.4745762711864403E-2</v>
      </c>
      <c r="AO9" s="15"/>
      <c r="AP9" s="15">
        <v>9.0452261306532694E-2</v>
      </c>
      <c r="AQ9" s="15">
        <v>0.14285714285714299</v>
      </c>
      <c r="AR9" s="15">
        <v>0.11111111111111099</v>
      </c>
      <c r="AS9" s="15">
        <v>0</v>
      </c>
      <c r="AT9" s="15">
        <v>0.101694915254237</v>
      </c>
      <c r="AU9" s="15"/>
      <c r="AV9" s="15">
        <v>0.2</v>
      </c>
      <c r="AW9" s="15">
        <v>0.125</v>
      </c>
      <c r="AX9" s="15">
        <v>0.125</v>
      </c>
      <c r="AY9" s="15">
        <v>6.3829787234042507E-2</v>
      </c>
      <c r="AZ9" s="15">
        <v>0.186046511627907</v>
      </c>
      <c r="BA9" s="15">
        <v>0.1</v>
      </c>
      <c r="BB9" s="15">
        <v>0.125</v>
      </c>
      <c r="BC9" s="15"/>
      <c r="BD9" s="15">
        <v>0.106007067137809</v>
      </c>
      <c r="BE9" s="15">
        <v>0.152542372881356</v>
      </c>
      <c r="BF9" s="15">
        <v>0.11764705882352899</v>
      </c>
      <c r="BG9" s="15">
        <v>8.9285714285714302E-2</v>
      </c>
      <c r="BH9" s="15">
        <v>8.8235294117647106E-2</v>
      </c>
      <c r="BI9" s="15">
        <v>0</v>
      </c>
      <c r="BJ9" s="15"/>
      <c r="BK9" s="15">
        <v>0.18461538461538499</v>
      </c>
      <c r="BL9" s="15">
        <v>0.112582781456954</v>
      </c>
      <c r="BM9" s="15">
        <v>0.04</v>
      </c>
      <c r="BN9" s="15">
        <v>0.12962962962963001</v>
      </c>
      <c r="BO9" s="15">
        <v>3.125E-2</v>
      </c>
      <c r="BP9" s="15">
        <v>0.11764705882352899</v>
      </c>
      <c r="BQ9" s="15"/>
      <c r="BR9" s="15">
        <v>0.11688311688311701</v>
      </c>
      <c r="BS9" s="15">
        <v>9.0909090909090898E-2</v>
      </c>
      <c r="BT9" s="15"/>
      <c r="BU9" s="15">
        <v>0.14110429447852799</v>
      </c>
      <c r="BV9" s="15">
        <v>9.0322580645161299E-2</v>
      </c>
      <c r="BW9" s="15"/>
      <c r="BX9" s="15">
        <v>9.9616858237547901E-2</v>
      </c>
      <c r="BY9" s="15">
        <v>0.11219512195122</v>
      </c>
    </row>
    <row r="10" spans="2:77" x14ac:dyDescent="0.35">
      <c r="B10" s="16" t="s">
        <v>283</v>
      </c>
      <c r="C10" s="15">
        <v>0.77167019027484096</v>
      </c>
      <c r="D10" s="15">
        <v>0.83251231527093605</v>
      </c>
      <c r="E10" s="15">
        <v>0.72592592592592597</v>
      </c>
      <c r="F10" s="15"/>
      <c r="G10" s="15">
        <v>0.74747474747474796</v>
      </c>
      <c r="H10" s="15">
        <v>0.77807486631015998</v>
      </c>
      <c r="I10" s="15"/>
      <c r="J10" s="15">
        <v>0.79844961240310097</v>
      </c>
      <c r="K10" s="15">
        <v>0.76859504132231404</v>
      </c>
      <c r="L10" s="15">
        <v>0.81355932203389802</v>
      </c>
      <c r="M10" s="15">
        <v>0.740506329113924</v>
      </c>
      <c r="N10" s="15"/>
      <c r="O10" s="15">
        <v>0.67391304347826098</v>
      </c>
      <c r="P10" s="15">
        <v>0.82191780821917804</v>
      </c>
      <c r="Q10" s="15">
        <v>0.79411764705882304</v>
      </c>
      <c r="R10" s="15">
        <v>0.75</v>
      </c>
      <c r="S10" s="15">
        <v>0.68</v>
      </c>
      <c r="T10" s="15">
        <v>0.82051282051282004</v>
      </c>
      <c r="U10" s="15">
        <v>0.80434782608695699</v>
      </c>
      <c r="V10" s="15">
        <v>0.8</v>
      </c>
      <c r="W10" s="15">
        <v>0.77049180327868805</v>
      </c>
      <c r="X10" s="15">
        <v>0.76923076923076905</v>
      </c>
      <c r="Y10" s="15">
        <v>0.78947368421052599</v>
      </c>
      <c r="Z10" s="15">
        <v>0.6</v>
      </c>
      <c r="AA10" s="15"/>
      <c r="AB10" s="15">
        <v>0.77894736842105305</v>
      </c>
      <c r="AC10" s="15">
        <v>0.75524475524475498</v>
      </c>
      <c r="AD10" s="15">
        <v>0.75862068965517204</v>
      </c>
      <c r="AE10" s="15">
        <v>0.87755102040816302</v>
      </c>
      <c r="AF10" s="15"/>
      <c r="AG10" s="15">
        <v>0.77319587628866004</v>
      </c>
      <c r="AH10" s="15">
        <v>0.76923076923076905</v>
      </c>
      <c r="AI10" s="15">
        <v>0.82608695652173902</v>
      </c>
      <c r="AJ10" s="15">
        <v>0.75</v>
      </c>
      <c r="AK10" s="15"/>
      <c r="AL10" s="15">
        <v>0.78125</v>
      </c>
      <c r="AM10" s="15">
        <v>0.78142076502732205</v>
      </c>
      <c r="AN10" s="15">
        <v>0.74576271186440701</v>
      </c>
      <c r="AO10" s="15"/>
      <c r="AP10" s="15">
        <v>0.82412060301507495</v>
      </c>
      <c r="AQ10" s="15">
        <v>0.72321428571428603</v>
      </c>
      <c r="AR10" s="15">
        <v>0.83333333333333304</v>
      </c>
      <c r="AS10" s="15">
        <v>0.77777777777777801</v>
      </c>
      <c r="AT10" s="15">
        <v>0.71186440677966101</v>
      </c>
      <c r="AU10" s="15"/>
      <c r="AV10" s="15">
        <v>0.8</v>
      </c>
      <c r="AW10" s="15">
        <v>0.75</v>
      </c>
      <c r="AX10" s="15">
        <v>0.75</v>
      </c>
      <c r="AY10" s="15">
        <v>0.82978723404255295</v>
      </c>
      <c r="AZ10" s="15">
        <v>0.67441860465116299</v>
      </c>
      <c r="BA10" s="15">
        <v>0.75</v>
      </c>
      <c r="BB10" s="15">
        <v>0.5</v>
      </c>
      <c r="BC10" s="15"/>
      <c r="BD10" s="15">
        <v>0.78091872791519401</v>
      </c>
      <c r="BE10" s="15">
        <v>0.76271186440677996</v>
      </c>
      <c r="BF10" s="15">
        <v>0.70588235294117696</v>
      </c>
      <c r="BG10" s="15">
        <v>0.76785714285714302</v>
      </c>
      <c r="BH10" s="15">
        <v>0.82352941176470595</v>
      </c>
      <c r="BI10" s="15">
        <v>0.6</v>
      </c>
      <c r="BJ10" s="15"/>
      <c r="BK10" s="15">
        <v>0.69230769230769196</v>
      </c>
      <c r="BL10" s="15">
        <v>0.76158940397351005</v>
      </c>
      <c r="BM10" s="15">
        <v>0.88</v>
      </c>
      <c r="BN10" s="15">
        <v>0.77777777777777801</v>
      </c>
      <c r="BO10" s="15">
        <v>0.828125</v>
      </c>
      <c r="BP10" s="15">
        <v>0.67647058823529405</v>
      </c>
      <c r="BQ10" s="15"/>
      <c r="BR10" s="15">
        <v>0.75</v>
      </c>
      <c r="BS10" s="15">
        <v>0.81212121212121202</v>
      </c>
      <c r="BT10" s="15"/>
      <c r="BU10" s="15">
        <v>0.68711656441717806</v>
      </c>
      <c r="BV10" s="15">
        <v>0.81612903225806499</v>
      </c>
      <c r="BW10" s="15"/>
      <c r="BX10" s="15">
        <v>0.75862068965517204</v>
      </c>
      <c r="BY10" s="15">
        <v>0.8</v>
      </c>
    </row>
    <row r="11" spans="2:77" ht="29" x14ac:dyDescent="0.35">
      <c r="B11" s="16" t="s">
        <v>284</v>
      </c>
      <c r="C11" s="15">
        <v>1.90274841437632E-2</v>
      </c>
      <c r="D11" s="15">
        <v>1.47783251231527E-2</v>
      </c>
      <c r="E11" s="15">
        <v>2.2222222222222199E-2</v>
      </c>
      <c r="F11" s="15"/>
      <c r="G11" s="15">
        <v>1.01010101010101E-2</v>
      </c>
      <c r="H11" s="15">
        <v>2.1390374331550801E-2</v>
      </c>
      <c r="I11" s="15"/>
      <c r="J11" s="15">
        <v>0</v>
      </c>
      <c r="K11" s="15">
        <v>3.3057851239669402E-2</v>
      </c>
      <c r="L11" s="15">
        <v>0</v>
      </c>
      <c r="M11" s="15">
        <v>2.53164556962025E-2</v>
      </c>
      <c r="N11" s="15"/>
      <c r="O11" s="15">
        <v>4.3478260869565202E-2</v>
      </c>
      <c r="P11" s="15">
        <v>0</v>
      </c>
      <c r="Q11" s="15">
        <v>2.9411764705882401E-2</v>
      </c>
      <c r="R11" s="15">
        <v>0</v>
      </c>
      <c r="S11" s="15">
        <v>0.08</v>
      </c>
      <c r="T11" s="15">
        <v>2.5641025641025599E-2</v>
      </c>
      <c r="U11" s="15">
        <v>2.1739130434782601E-2</v>
      </c>
      <c r="V11" s="15">
        <v>0</v>
      </c>
      <c r="W11" s="15">
        <v>0</v>
      </c>
      <c r="X11" s="15">
        <v>3.8461538461538498E-2</v>
      </c>
      <c r="Y11" s="15">
        <v>0</v>
      </c>
      <c r="Z11" s="15">
        <v>0</v>
      </c>
      <c r="AA11" s="15"/>
      <c r="AB11" s="15">
        <v>2.6315789473684199E-2</v>
      </c>
      <c r="AC11" s="15">
        <v>2.7972027972028E-2</v>
      </c>
      <c r="AD11" s="15">
        <v>0</v>
      </c>
      <c r="AE11" s="15">
        <v>0</v>
      </c>
      <c r="AF11" s="15"/>
      <c r="AG11" s="15">
        <v>2.40549828178694E-2</v>
      </c>
      <c r="AH11" s="15">
        <v>0</v>
      </c>
      <c r="AI11" s="15">
        <v>4.3478260869565202E-2</v>
      </c>
      <c r="AJ11" s="15">
        <v>0</v>
      </c>
      <c r="AK11" s="15"/>
      <c r="AL11" s="15">
        <v>2.6785714285714302E-2</v>
      </c>
      <c r="AM11" s="15">
        <v>1.63934426229508E-2</v>
      </c>
      <c r="AN11" s="15">
        <v>0</v>
      </c>
      <c r="AO11" s="15"/>
      <c r="AP11" s="15">
        <v>1.5075376884422099E-2</v>
      </c>
      <c r="AQ11" s="15">
        <v>1.7857142857142901E-2</v>
      </c>
      <c r="AR11" s="15">
        <v>0</v>
      </c>
      <c r="AS11" s="15">
        <v>0.11111111111111099</v>
      </c>
      <c r="AT11" s="15">
        <v>3.3898305084745797E-2</v>
      </c>
      <c r="AU11" s="15"/>
      <c r="AV11" s="15">
        <v>0</v>
      </c>
      <c r="AW11" s="15">
        <v>0</v>
      </c>
      <c r="AX11" s="15">
        <v>0</v>
      </c>
      <c r="AY11" s="15">
        <v>2.1276595744680899E-2</v>
      </c>
      <c r="AZ11" s="15">
        <v>2.32558139534884E-2</v>
      </c>
      <c r="BA11" s="15">
        <v>1.6666666666666701E-2</v>
      </c>
      <c r="BB11" s="15">
        <v>0</v>
      </c>
      <c r="BC11" s="15"/>
      <c r="BD11" s="15">
        <v>2.1201413427561801E-2</v>
      </c>
      <c r="BE11" s="15">
        <v>0</v>
      </c>
      <c r="BF11" s="15">
        <v>5.8823529411764698E-2</v>
      </c>
      <c r="BG11" s="15">
        <v>1.7857142857142901E-2</v>
      </c>
      <c r="BH11" s="15">
        <v>0</v>
      </c>
      <c r="BI11" s="15">
        <v>0</v>
      </c>
      <c r="BJ11" s="15"/>
      <c r="BK11" s="15">
        <v>3.0769230769230799E-2</v>
      </c>
      <c r="BL11" s="15">
        <v>1.3245033112582801E-2</v>
      </c>
      <c r="BM11" s="15">
        <v>0.02</v>
      </c>
      <c r="BN11" s="15">
        <v>9.2592592592592605E-3</v>
      </c>
      <c r="BO11" s="15">
        <v>3.125E-2</v>
      </c>
      <c r="BP11" s="15">
        <v>2.9411764705882401E-2</v>
      </c>
      <c r="BQ11" s="15"/>
      <c r="BR11" s="15">
        <v>1.9480519480519501E-2</v>
      </c>
      <c r="BS11" s="15">
        <v>1.8181818181818198E-2</v>
      </c>
      <c r="BT11" s="15"/>
      <c r="BU11" s="15">
        <v>2.4539877300613501E-2</v>
      </c>
      <c r="BV11" s="15">
        <v>1.6129032258064498E-2</v>
      </c>
      <c r="BW11" s="15"/>
      <c r="BX11" s="15">
        <v>2.2988505747126398E-2</v>
      </c>
      <c r="BY11" s="15">
        <v>1.46341463414634E-2</v>
      </c>
    </row>
    <row r="12" spans="2:77" ht="29" x14ac:dyDescent="0.35">
      <c r="B12" s="16" t="s">
        <v>285</v>
      </c>
      <c r="C12" s="15">
        <v>2.32558139534884E-2</v>
      </c>
      <c r="D12" s="15">
        <v>1.47783251231527E-2</v>
      </c>
      <c r="E12" s="15">
        <v>2.96296296296296E-2</v>
      </c>
      <c r="F12" s="15"/>
      <c r="G12" s="15">
        <v>2.02020202020202E-2</v>
      </c>
      <c r="H12" s="15">
        <v>2.40641711229947E-2</v>
      </c>
      <c r="I12" s="15"/>
      <c r="J12" s="15">
        <v>7.7519379844961196E-3</v>
      </c>
      <c r="K12" s="15">
        <v>2.4793388429752101E-2</v>
      </c>
      <c r="L12" s="15">
        <v>5.0847457627118599E-2</v>
      </c>
      <c r="M12" s="15">
        <v>2.53164556962025E-2</v>
      </c>
      <c r="N12" s="15"/>
      <c r="O12" s="15">
        <v>0</v>
      </c>
      <c r="P12" s="15">
        <v>2.7397260273972601E-2</v>
      </c>
      <c r="Q12" s="15">
        <v>0</v>
      </c>
      <c r="R12" s="15">
        <v>4.1666666666666699E-2</v>
      </c>
      <c r="S12" s="15">
        <v>0</v>
      </c>
      <c r="T12" s="15">
        <v>2.5641025641025599E-2</v>
      </c>
      <c r="U12" s="15">
        <v>4.3478260869565202E-2</v>
      </c>
      <c r="V12" s="15">
        <v>0</v>
      </c>
      <c r="W12" s="15">
        <v>3.2786885245901599E-2</v>
      </c>
      <c r="X12" s="15">
        <v>3.8461538461538498E-2</v>
      </c>
      <c r="Y12" s="15">
        <v>0</v>
      </c>
      <c r="Z12" s="15">
        <v>0</v>
      </c>
      <c r="AA12" s="15"/>
      <c r="AB12" s="15">
        <v>2.6315789473684199E-2</v>
      </c>
      <c r="AC12" s="15">
        <v>1.3986013986014E-2</v>
      </c>
      <c r="AD12" s="15">
        <v>3.4482758620689703E-2</v>
      </c>
      <c r="AE12" s="15">
        <v>0</v>
      </c>
      <c r="AF12" s="15"/>
      <c r="AG12" s="15">
        <v>2.40549828178694E-2</v>
      </c>
      <c r="AH12" s="15">
        <v>3.4188034188034198E-2</v>
      </c>
      <c r="AI12" s="15">
        <v>0</v>
      </c>
      <c r="AJ12" s="15">
        <v>0</v>
      </c>
      <c r="AK12" s="15"/>
      <c r="AL12" s="15">
        <v>2.23214285714286E-2</v>
      </c>
      <c r="AM12" s="15">
        <v>1.63934426229508E-2</v>
      </c>
      <c r="AN12" s="15">
        <v>5.0847457627118599E-2</v>
      </c>
      <c r="AO12" s="15"/>
      <c r="AP12" s="15">
        <v>5.0251256281407001E-3</v>
      </c>
      <c r="AQ12" s="15">
        <v>3.5714285714285698E-2</v>
      </c>
      <c r="AR12" s="15">
        <v>0</v>
      </c>
      <c r="AS12" s="15">
        <v>0</v>
      </c>
      <c r="AT12" s="15">
        <v>5.0847457627118599E-2</v>
      </c>
      <c r="AU12" s="15"/>
      <c r="AV12" s="15">
        <v>0</v>
      </c>
      <c r="AW12" s="15">
        <v>0</v>
      </c>
      <c r="AX12" s="15">
        <v>0</v>
      </c>
      <c r="AY12" s="15">
        <v>6.3829787234042507E-2</v>
      </c>
      <c r="AZ12" s="15">
        <v>2.32558139534884E-2</v>
      </c>
      <c r="BA12" s="15">
        <v>3.3333333333333298E-2</v>
      </c>
      <c r="BB12" s="15">
        <v>0</v>
      </c>
      <c r="BC12" s="15"/>
      <c r="BD12" s="15">
        <v>2.47349823321555E-2</v>
      </c>
      <c r="BE12" s="15">
        <v>0</v>
      </c>
      <c r="BF12" s="15">
        <v>2.9411764705882401E-2</v>
      </c>
      <c r="BG12" s="15">
        <v>3.5714285714285698E-2</v>
      </c>
      <c r="BH12" s="15">
        <v>2.9411764705882401E-2</v>
      </c>
      <c r="BI12" s="15">
        <v>0</v>
      </c>
      <c r="BJ12" s="15"/>
      <c r="BK12" s="15">
        <v>1.5384615384615399E-2</v>
      </c>
      <c r="BL12" s="15">
        <v>1.3245033112582801E-2</v>
      </c>
      <c r="BM12" s="15">
        <v>0.02</v>
      </c>
      <c r="BN12" s="15">
        <v>2.7777777777777801E-2</v>
      </c>
      <c r="BO12" s="15">
        <v>4.6875E-2</v>
      </c>
      <c r="BP12" s="15">
        <v>2.9411764705882401E-2</v>
      </c>
      <c r="BQ12" s="15"/>
      <c r="BR12" s="15">
        <v>2.5974025974026E-2</v>
      </c>
      <c r="BS12" s="15">
        <v>1.8181818181818198E-2</v>
      </c>
      <c r="BT12" s="15"/>
      <c r="BU12" s="15">
        <v>2.4539877300613501E-2</v>
      </c>
      <c r="BV12" s="15">
        <v>2.25806451612903E-2</v>
      </c>
      <c r="BW12" s="15"/>
      <c r="BX12" s="15">
        <v>2.2988505747126398E-2</v>
      </c>
      <c r="BY12" s="15">
        <v>2.4390243902439001E-2</v>
      </c>
    </row>
    <row r="13" spans="2:77" x14ac:dyDescent="0.35">
      <c r="B13" s="16" t="s">
        <v>96</v>
      </c>
      <c r="C13" s="17">
        <v>1.4799154334038099E-2</v>
      </c>
      <c r="D13" s="17">
        <v>4.92610837438424E-3</v>
      </c>
      <c r="E13" s="17">
        <v>2.2222222222222199E-2</v>
      </c>
      <c r="F13" s="17"/>
      <c r="G13" s="17">
        <v>2.02020202020202E-2</v>
      </c>
      <c r="H13" s="17">
        <v>1.33689839572193E-2</v>
      </c>
      <c r="I13" s="17"/>
      <c r="J13" s="17">
        <v>7.7519379844961196E-3</v>
      </c>
      <c r="K13" s="17">
        <v>1.6528925619834701E-2</v>
      </c>
      <c r="L13" s="17">
        <v>1.6949152542372899E-2</v>
      </c>
      <c r="M13" s="17">
        <v>1.8987341772151899E-2</v>
      </c>
      <c r="N13" s="17"/>
      <c r="O13" s="17">
        <v>4.3478260869565202E-2</v>
      </c>
      <c r="P13" s="17">
        <v>0</v>
      </c>
      <c r="Q13" s="17">
        <v>0</v>
      </c>
      <c r="R13" s="17">
        <v>2.0833333333333301E-2</v>
      </c>
      <c r="S13" s="17">
        <v>0</v>
      </c>
      <c r="T13" s="17">
        <v>0</v>
      </c>
      <c r="U13" s="17">
        <v>2.1739130434782601E-2</v>
      </c>
      <c r="V13" s="17">
        <v>0</v>
      </c>
      <c r="W13" s="17">
        <v>3.2786885245901599E-2</v>
      </c>
      <c r="X13" s="17">
        <v>1.9230769230769201E-2</v>
      </c>
      <c r="Y13" s="17">
        <v>0</v>
      </c>
      <c r="Z13" s="17">
        <v>0</v>
      </c>
      <c r="AA13" s="17"/>
      <c r="AB13" s="17">
        <v>5.2631578947368403E-3</v>
      </c>
      <c r="AC13" s="17">
        <v>1.3986013986014E-2</v>
      </c>
      <c r="AD13" s="17">
        <v>0</v>
      </c>
      <c r="AE13" s="17">
        <v>0</v>
      </c>
      <c r="AF13" s="17"/>
      <c r="AG13" s="17">
        <v>1.3745704467354E-2</v>
      </c>
      <c r="AH13" s="17">
        <v>2.5641025641025599E-2</v>
      </c>
      <c r="AI13" s="17">
        <v>0</v>
      </c>
      <c r="AJ13" s="17">
        <v>0</v>
      </c>
      <c r="AK13" s="17"/>
      <c r="AL13" s="17">
        <v>8.9285714285714298E-3</v>
      </c>
      <c r="AM13" s="17">
        <v>5.4644808743169399E-3</v>
      </c>
      <c r="AN13" s="17">
        <v>1.6949152542372899E-2</v>
      </c>
      <c r="AO13" s="17"/>
      <c r="AP13" s="17">
        <v>1.00502512562814E-2</v>
      </c>
      <c r="AQ13" s="17">
        <v>1.7857142857142901E-2</v>
      </c>
      <c r="AR13" s="17">
        <v>0</v>
      </c>
      <c r="AS13" s="17">
        <v>0</v>
      </c>
      <c r="AT13" s="17">
        <v>3.3898305084745797E-2</v>
      </c>
      <c r="AU13" s="17"/>
      <c r="AV13" s="17">
        <v>0</v>
      </c>
      <c r="AW13" s="17">
        <v>0</v>
      </c>
      <c r="AX13" s="17">
        <v>0</v>
      </c>
      <c r="AY13" s="17">
        <v>0</v>
      </c>
      <c r="AZ13" s="17">
        <v>4.6511627906976702E-2</v>
      </c>
      <c r="BA13" s="17">
        <v>3.3333333333333298E-2</v>
      </c>
      <c r="BB13" s="17">
        <v>6.25E-2</v>
      </c>
      <c r="BC13" s="17"/>
      <c r="BD13" s="17">
        <v>1.06007067137809E-2</v>
      </c>
      <c r="BE13" s="17">
        <v>1.6949152542372899E-2</v>
      </c>
      <c r="BF13" s="17">
        <v>2.9411764705882401E-2</v>
      </c>
      <c r="BG13" s="17">
        <v>1.7857142857142901E-2</v>
      </c>
      <c r="BH13" s="17">
        <v>0</v>
      </c>
      <c r="BI13" s="17">
        <v>0</v>
      </c>
      <c r="BJ13" s="17"/>
      <c r="BK13" s="17">
        <v>1.5384615384615399E-2</v>
      </c>
      <c r="BL13" s="17">
        <v>1.3245033112582801E-2</v>
      </c>
      <c r="BM13" s="17">
        <v>0.02</v>
      </c>
      <c r="BN13" s="17">
        <v>9.2592592592592605E-3</v>
      </c>
      <c r="BO13" s="17">
        <v>1.5625E-2</v>
      </c>
      <c r="BP13" s="17">
        <v>2.9411764705882401E-2</v>
      </c>
      <c r="BQ13" s="17"/>
      <c r="BR13" s="17">
        <v>1.6233766233766201E-2</v>
      </c>
      <c r="BS13" s="17">
        <v>1.21212121212121E-2</v>
      </c>
      <c r="BT13" s="17"/>
      <c r="BU13" s="17">
        <v>2.4539877300613501E-2</v>
      </c>
      <c r="BV13" s="17">
        <v>9.6774193548387101E-3</v>
      </c>
      <c r="BW13" s="17"/>
      <c r="BX13" s="17">
        <v>1.9157088122605401E-2</v>
      </c>
      <c r="BY13" s="17">
        <v>4.8780487804877997E-3</v>
      </c>
    </row>
    <row r="14" spans="2:77" x14ac:dyDescent="0.35">
      <c r="B14" s="14"/>
    </row>
    <row r="15" spans="2:77" x14ac:dyDescent="0.35">
      <c r="B15" t="s">
        <v>99</v>
      </c>
    </row>
    <row r="16" spans="2:77" x14ac:dyDescent="0.35">
      <c r="B16" t="s">
        <v>100</v>
      </c>
    </row>
    <row r="18" spans="2:2" x14ac:dyDescent="0.35">
      <c r="B1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Y15"/>
  <sheetViews>
    <sheetView showGridLines="0" topLeftCell="A2"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399</v>
      </c>
      <c r="D7" s="10">
        <v>181</v>
      </c>
      <c r="E7" s="10">
        <v>218</v>
      </c>
      <c r="F7" s="10"/>
      <c r="G7" s="10">
        <v>67</v>
      </c>
      <c r="H7" s="10">
        <v>332</v>
      </c>
      <c r="I7" s="10"/>
      <c r="J7" s="10">
        <v>109</v>
      </c>
      <c r="K7" s="10">
        <v>111</v>
      </c>
      <c r="L7" s="10">
        <v>53</v>
      </c>
      <c r="M7" s="10">
        <v>120</v>
      </c>
      <c r="N7" s="10"/>
      <c r="O7" s="10">
        <v>36</v>
      </c>
      <c r="P7" s="10">
        <v>66</v>
      </c>
      <c r="Q7" s="10">
        <v>26</v>
      </c>
      <c r="R7" s="10">
        <v>42</v>
      </c>
      <c r="S7" s="10">
        <v>19</v>
      </c>
      <c r="T7" s="10">
        <v>34</v>
      </c>
      <c r="U7" s="10">
        <v>41</v>
      </c>
      <c r="V7" s="10">
        <v>21</v>
      </c>
      <c r="W7" s="10">
        <v>50</v>
      </c>
      <c r="X7" s="10">
        <v>43</v>
      </c>
      <c r="Y7" s="10">
        <v>16</v>
      </c>
      <c r="Z7" s="10">
        <v>5</v>
      </c>
      <c r="AA7" s="10"/>
      <c r="AB7" s="10">
        <v>155</v>
      </c>
      <c r="AC7" s="10">
        <v>123</v>
      </c>
      <c r="AD7" s="10">
        <v>52</v>
      </c>
      <c r="AE7" s="10">
        <v>42</v>
      </c>
      <c r="AF7" s="10"/>
      <c r="AG7" s="10">
        <v>249</v>
      </c>
      <c r="AH7" s="10">
        <v>100</v>
      </c>
      <c r="AI7" s="10">
        <v>40</v>
      </c>
      <c r="AJ7" s="10">
        <v>3</v>
      </c>
      <c r="AK7" s="10"/>
      <c r="AL7" s="10">
        <v>188</v>
      </c>
      <c r="AM7" s="10">
        <v>162</v>
      </c>
      <c r="AN7" s="10">
        <v>46</v>
      </c>
      <c r="AO7" s="10"/>
      <c r="AP7" s="10">
        <v>176</v>
      </c>
      <c r="AQ7" s="10">
        <v>89</v>
      </c>
      <c r="AR7" s="10">
        <v>33</v>
      </c>
      <c r="AS7" s="10">
        <v>8</v>
      </c>
      <c r="AT7" s="10">
        <v>48</v>
      </c>
      <c r="AU7" s="10"/>
      <c r="AV7" s="10">
        <v>3</v>
      </c>
      <c r="AW7" s="10">
        <v>6</v>
      </c>
      <c r="AX7" s="10">
        <v>6</v>
      </c>
      <c r="AY7" s="10">
        <v>43</v>
      </c>
      <c r="AZ7" s="10">
        <v>37</v>
      </c>
      <c r="BA7" s="10">
        <v>50</v>
      </c>
      <c r="BB7" s="10" t="s">
        <v>131</v>
      </c>
      <c r="BC7" s="10"/>
      <c r="BD7" s="10">
        <v>252</v>
      </c>
      <c r="BE7" s="10">
        <v>50</v>
      </c>
      <c r="BF7" s="10">
        <v>26</v>
      </c>
      <c r="BG7" s="10">
        <v>43</v>
      </c>
      <c r="BH7" s="10">
        <v>25</v>
      </c>
      <c r="BI7" s="10">
        <v>1</v>
      </c>
      <c r="BJ7" s="10"/>
      <c r="BK7" s="10">
        <v>52</v>
      </c>
      <c r="BL7" s="10">
        <v>127</v>
      </c>
      <c r="BM7" s="10">
        <v>42</v>
      </c>
      <c r="BN7" s="10">
        <v>95</v>
      </c>
      <c r="BO7" s="10">
        <v>55</v>
      </c>
      <c r="BP7" s="10">
        <v>27</v>
      </c>
      <c r="BQ7" s="10"/>
      <c r="BR7" s="10">
        <v>251</v>
      </c>
      <c r="BS7" s="10">
        <v>148</v>
      </c>
      <c r="BT7" s="10"/>
      <c r="BU7" s="10">
        <v>124</v>
      </c>
      <c r="BV7" s="10">
        <v>275</v>
      </c>
      <c r="BW7" s="10"/>
      <c r="BX7" s="10">
        <v>209</v>
      </c>
      <c r="BY7" s="10">
        <v>184</v>
      </c>
    </row>
    <row r="8" spans="2:77" x14ac:dyDescent="0.35">
      <c r="B8" s="16" t="s">
        <v>129</v>
      </c>
      <c r="C8" s="15">
        <v>0.215538847117794</v>
      </c>
      <c r="D8" s="15">
        <v>0.17679558011049701</v>
      </c>
      <c r="E8" s="15">
        <v>0.247706422018349</v>
      </c>
      <c r="F8" s="15"/>
      <c r="G8" s="15">
        <v>0.19402985074626899</v>
      </c>
      <c r="H8" s="15">
        <v>0.219879518072289</v>
      </c>
      <c r="I8" s="15"/>
      <c r="J8" s="15">
        <v>0.22935779816513799</v>
      </c>
      <c r="K8" s="15">
        <v>0.18918918918918901</v>
      </c>
      <c r="L8" s="15">
        <v>0.245283018867925</v>
      </c>
      <c r="M8" s="15">
        <v>0.21666666666666701</v>
      </c>
      <c r="N8" s="15"/>
      <c r="O8" s="15">
        <v>0.36111111111111099</v>
      </c>
      <c r="P8" s="15">
        <v>0.16666666666666699</v>
      </c>
      <c r="Q8" s="15">
        <v>0.269230769230769</v>
      </c>
      <c r="R8" s="15">
        <v>0.26190476190476197</v>
      </c>
      <c r="S8" s="15">
        <v>0.105263157894737</v>
      </c>
      <c r="T8" s="15">
        <v>0.20588235294117599</v>
      </c>
      <c r="U8" s="15">
        <v>0.17073170731707299</v>
      </c>
      <c r="V8" s="15">
        <v>0.14285714285714299</v>
      </c>
      <c r="W8" s="15">
        <v>0.22</v>
      </c>
      <c r="X8" s="15">
        <v>0.186046511627907</v>
      </c>
      <c r="Y8" s="15">
        <v>0.3125</v>
      </c>
      <c r="Z8" s="15">
        <v>0.2</v>
      </c>
      <c r="AA8" s="15"/>
      <c r="AB8" s="15">
        <v>0.2</v>
      </c>
      <c r="AC8" s="15">
        <v>0.219512195121951</v>
      </c>
      <c r="AD8" s="15">
        <v>0.269230769230769</v>
      </c>
      <c r="AE8" s="15">
        <v>0.26190476190476197</v>
      </c>
      <c r="AF8" s="15"/>
      <c r="AG8" s="15">
        <v>0.21285140562249</v>
      </c>
      <c r="AH8" s="15">
        <v>0.2</v>
      </c>
      <c r="AI8" s="15">
        <v>0.27500000000000002</v>
      </c>
      <c r="AJ8" s="15">
        <v>0.33333333333333298</v>
      </c>
      <c r="AK8" s="15"/>
      <c r="AL8" s="15">
        <v>0.21276595744680901</v>
      </c>
      <c r="AM8" s="15">
        <v>0.21604938271604901</v>
      </c>
      <c r="AN8" s="15">
        <v>0.217391304347826</v>
      </c>
      <c r="AO8" s="15"/>
      <c r="AP8" s="15">
        <v>0.19318181818181801</v>
      </c>
      <c r="AQ8" s="15">
        <v>0.235955056179775</v>
      </c>
      <c r="AR8" s="15">
        <v>0.33333333333333298</v>
      </c>
      <c r="AS8" s="15">
        <v>0.125</v>
      </c>
      <c r="AT8" s="15">
        <v>0.22916666666666699</v>
      </c>
      <c r="AU8" s="15"/>
      <c r="AV8" s="15">
        <v>0</v>
      </c>
      <c r="AW8" s="15">
        <v>0.33333333333333298</v>
      </c>
      <c r="AX8" s="15">
        <v>0.33333333333333298</v>
      </c>
      <c r="AY8" s="15">
        <v>0.209302325581395</v>
      </c>
      <c r="AZ8" s="15">
        <v>0.24324324324324301</v>
      </c>
      <c r="BA8" s="15">
        <v>0.18</v>
      </c>
      <c r="BB8" s="15" t="s">
        <v>132</v>
      </c>
      <c r="BC8" s="15"/>
      <c r="BD8" s="15">
        <v>0.214285714285714</v>
      </c>
      <c r="BE8" s="15">
        <v>0.24</v>
      </c>
      <c r="BF8" s="15">
        <v>0.30769230769230799</v>
      </c>
      <c r="BG8" s="15">
        <v>0.209302325581395</v>
      </c>
      <c r="BH8" s="15">
        <v>0.08</v>
      </c>
      <c r="BI8" s="15">
        <v>0</v>
      </c>
      <c r="BJ8" s="15"/>
      <c r="BK8" s="15">
        <v>0.19230769230769201</v>
      </c>
      <c r="BL8" s="15">
        <v>0.23622047244094499</v>
      </c>
      <c r="BM8" s="15">
        <v>0.238095238095238</v>
      </c>
      <c r="BN8" s="15">
        <v>0.24210526315789499</v>
      </c>
      <c r="BO8" s="15">
        <v>0.18181818181818199</v>
      </c>
      <c r="BP8" s="15">
        <v>0.11111111111111099</v>
      </c>
      <c r="BQ8" s="15"/>
      <c r="BR8" s="15">
        <v>0.22310756972111601</v>
      </c>
      <c r="BS8" s="15">
        <v>0.20270270270270299</v>
      </c>
      <c r="BT8" s="15"/>
      <c r="BU8" s="15">
        <v>0.19354838709677399</v>
      </c>
      <c r="BV8" s="15">
        <v>0.22545454545454499</v>
      </c>
      <c r="BW8" s="15"/>
      <c r="BX8" s="15">
        <v>0.23444976076554999</v>
      </c>
      <c r="BY8" s="15">
        <v>0.19565217391304299</v>
      </c>
    </row>
    <row r="9" spans="2:77" x14ac:dyDescent="0.35">
      <c r="B9" s="16" t="s">
        <v>130</v>
      </c>
      <c r="C9" s="15">
        <v>0.78195488721804496</v>
      </c>
      <c r="D9" s="15">
        <v>0.82320441988950299</v>
      </c>
      <c r="E9" s="15">
        <v>0.74770642201834903</v>
      </c>
      <c r="F9" s="15"/>
      <c r="G9" s="15">
        <v>0.79104477611940305</v>
      </c>
      <c r="H9" s="15">
        <v>0.780120481927711</v>
      </c>
      <c r="I9" s="15"/>
      <c r="J9" s="15">
        <v>0.77064220183486198</v>
      </c>
      <c r="K9" s="15">
        <v>0.81081081081081097</v>
      </c>
      <c r="L9" s="15">
        <v>0.75471698113207597</v>
      </c>
      <c r="M9" s="15">
        <v>0.77500000000000002</v>
      </c>
      <c r="N9" s="15"/>
      <c r="O9" s="15">
        <v>0.63888888888888895</v>
      </c>
      <c r="P9" s="15">
        <v>0.83333333333333304</v>
      </c>
      <c r="Q9" s="15">
        <v>0.73076923076923095</v>
      </c>
      <c r="R9" s="15">
        <v>0.73809523809523803</v>
      </c>
      <c r="S9" s="15">
        <v>0.89473684210526305</v>
      </c>
      <c r="T9" s="15">
        <v>0.76470588235294101</v>
      </c>
      <c r="U9" s="15">
        <v>0.82926829268292701</v>
      </c>
      <c r="V9" s="15">
        <v>0.85714285714285698</v>
      </c>
      <c r="W9" s="15">
        <v>0.78</v>
      </c>
      <c r="X9" s="15">
        <v>0.81395348837209303</v>
      </c>
      <c r="Y9" s="15">
        <v>0.6875</v>
      </c>
      <c r="Z9" s="15">
        <v>0.8</v>
      </c>
      <c r="AA9" s="15"/>
      <c r="AB9" s="15">
        <v>0.793548387096774</v>
      </c>
      <c r="AC9" s="15">
        <v>0.78048780487804903</v>
      </c>
      <c r="AD9" s="15">
        <v>0.73076923076923095</v>
      </c>
      <c r="AE9" s="15">
        <v>0.73809523809523803</v>
      </c>
      <c r="AF9" s="15"/>
      <c r="AG9" s="15">
        <v>0.78313253012048201</v>
      </c>
      <c r="AH9" s="15">
        <v>0.8</v>
      </c>
      <c r="AI9" s="15">
        <v>0.72499999999999998</v>
      </c>
      <c r="AJ9" s="15">
        <v>0.66666666666666696</v>
      </c>
      <c r="AK9" s="15"/>
      <c r="AL9" s="15">
        <v>0.78723404255319196</v>
      </c>
      <c r="AM9" s="15">
        <v>0.77777777777777801</v>
      </c>
      <c r="AN9" s="15">
        <v>0.78260869565217395</v>
      </c>
      <c r="AO9" s="15"/>
      <c r="AP9" s="15">
        <v>0.80681818181818199</v>
      </c>
      <c r="AQ9" s="15">
        <v>0.75280898876404501</v>
      </c>
      <c r="AR9" s="15">
        <v>0.66666666666666696</v>
      </c>
      <c r="AS9" s="15">
        <v>0.875</v>
      </c>
      <c r="AT9" s="15">
        <v>0.77083333333333304</v>
      </c>
      <c r="AU9" s="15"/>
      <c r="AV9" s="15">
        <v>1</v>
      </c>
      <c r="AW9" s="15">
        <v>0.66666666666666696</v>
      </c>
      <c r="AX9" s="15">
        <v>0.66666666666666696</v>
      </c>
      <c r="AY9" s="15">
        <v>0.79069767441860495</v>
      </c>
      <c r="AZ9" s="15">
        <v>0.75675675675675702</v>
      </c>
      <c r="BA9" s="15">
        <v>0.8</v>
      </c>
      <c r="BB9" s="15" t="s">
        <v>132</v>
      </c>
      <c r="BC9" s="15"/>
      <c r="BD9" s="15">
        <v>0.78174603174603197</v>
      </c>
      <c r="BE9" s="15">
        <v>0.76</v>
      </c>
      <c r="BF9" s="15">
        <v>0.69230769230769196</v>
      </c>
      <c r="BG9" s="15">
        <v>0.79069767441860495</v>
      </c>
      <c r="BH9" s="15">
        <v>0.92</v>
      </c>
      <c r="BI9" s="15">
        <v>1</v>
      </c>
      <c r="BJ9" s="15"/>
      <c r="BK9" s="15">
        <v>0.80769230769230804</v>
      </c>
      <c r="BL9" s="15">
        <v>0.76377952755905498</v>
      </c>
      <c r="BM9" s="15">
        <v>0.73809523809523803</v>
      </c>
      <c r="BN9" s="15">
        <v>0.75789473684210495</v>
      </c>
      <c r="BO9" s="15">
        <v>0.81818181818181801</v>
      </c>
      <c r="BP9" s="15">
        <v>0.88888888888888895</v>
      </c>
      <c r="BQ9" s="15"/>
      <c r="BR9" s="15">
        <v>0.77689243027888399</v>
      </c>
      <c r="BS9" s="15">
        <v>0.79054054054054101</v>
      </c>
      <c r="BT9" s="15"/>
      <c r="BU9" s="15">
        <v>0.80645161290322598</v>
      </c>
      <c r="BV9" s="15">
        <v>0.77090909090909099</v>
      </c>
      <c r="BW9" s="15"/>
      <c r="BX9" s="15">
        <v>0.76076555023923398</v>
      </c>
      <c r="BY9" s="15">
        <v>0.80434782608695699</v>
      </c>
    </row>
    <row r="10" spans="2:77" x14ac:dyDescent="0.35">
      <c r="B10" s="16" t="s">
        <v>134</v>
      </c>
      <c r="C10" s="17">
        <v>2.5062656641604E-3</v>
      </c>
      <c r="D10" s="17">
        <v>0</v>
      </c>
      <c r="E10" s="17">
        <v>4.5871559633027499E-3</v>
      </c>
      <c r="F10" s="17"/>
      <c r="G10" s="17">
        <v>1.49253731343284E-2</v>
      </c>
      <c r="H10" s="17">
        <v>0</v>
      </c>
      <c r="I10" s="17"/>
      <c r="J10" s="17">
        <v>0</v>
      </c>
      <c r="K10" s="17">
        <v>0</v>
      </c>
      <c r="L10" s="17">
        <v>0</v>
      </c>
      <c r="M10" s="17">
        <v>8.3333333333333297E-3</v>
      </c>
      <c r="N10" s="17"/>
      <c r="O10" s="17">
        <v>0</v>
      </c>
      <c r="P10" s="17">
        <v>0</v>
      </c>
      <c r="Q10" s="17">
        <v>0</v>
      </c>
      <c r="R10" s="17">
        <v>0</v>
      </c>
      <c r="S10" s="17">
        <v>0</v>
      </c>
      <c r="T10" s="17">
        <v>2.9411764705882401E-2</v>
      </c>
      <c r="U10" s="17">
        <v>0</v>
      </c>
      <c r="V10" s="17">
        <v>0</v>
      </c>
      <c r="W10" s="17">
        <v>0</v>
      </c>
      <c r="X10" s="17">
        <v>0</v>
      </c>
      <c r="Y10" s="17">
        <v>0</v>
      </c>
      <c r="Z10" s="17">
        <v>0</v>
      </c>
      <c r="AA10" s="17"/>
      <c r="AB10" s="17">
        <v>6.4516129032258099E-3</v>
      </c>
      <c r="AC10" s="17">
        <v>0</v>
      </c>
      <c r="AD10" s="17">
        <v>0</v>
      </c>
      <c r="AE10" s="17">
        <v>0</v>
      </c>
      <c r="AF10" s="17"/>
      <c r="AG10" s="17">
        <v>4.0160642570281103E-3</v>
      </c>
      <c r="AH10" s="17">
        <v>0</v>
      </c>
      <c r="AI10" s="17">
        <v>0</v>
      </c>
      <c r="AJ10" s="17">
        <v>0</v>
      </c>
      <c r="AK10" s="17"/>
      <c r="AL10" s="17">
        <v>0</v>
      </c>
      <c r="AM10" s="17">
        <v>6.17283950617284E-3</v>
      </c>
      <c r="AN10" s="17">
        <v>0</v>
      </c>
      <c r="AO10" s="17"/>
      <c r="AP10" s="17">
        <v>0</v>
      </c>
      <c r="AQ10" s="17">
        <v>1.1235955056179799E-2</v>
      </c>
      <c r="AR10" s="17">
        <v>0</v>
      </c>
      <c r="AS10" s="17">
        <v>0</v>
      </c>
      <c r="AT10" s="17">
        <v>0</v>
      </c>
      <c r="AU10" s="17"/>
      <c r="AV10" s="17">
        <v>0</v>
      </c>
      <c r="AW10" s="17">
        <v>0</v>
      </c>
      <c r="AX10" s="17">
        <v>0</v>
      </c>
      <c r="AY10" s="17">
        <v>0</v>
      </c>
      <c r="AZ10" s="17">
        <v>0</v>
      </c>
      <c r="BA10" s="17">
        <v>0.02</v>
      </c>
      <c r="BB10" s="17" t="s">
        <v>132</v>
      </c>
      <c r="BC10" s="17"/>
      <c r="BD10" s="17">
        <v>3.9682539682539698E-3</v>
      </c>
      <c r="BE10" s="17">
        <v>0</v>
      </c>
      <c r="BF10" s="17">
        <v>0</v>
      </c>
      <c r="BG10" s="17">
        <v>0</v>
      </c>
      <c r="BH10" s="17">
        <v>0</v>
      </c>
      <c r="BI10" s="17">
        <v>0</v>
      </c>
      <c r="BJ10" s="17"/>
      <c r="BK10" s="17">
        <v>0</v>
      </c>
      <c r="BL10" s="17">
        <v>0</v>
      </c>
      <c r="BM10" s="17">
        <v>2.3809523809523801E-2</v>
      </c>
      <c r="BN10" s="17">
        <v>0</v>
      </c>
      <c r="BO10" s="17">
        <v>0</v>
      </c>
      <c r="BP10" s="17">
        <v>0</v>
      </c>
      <c r="BQ10" s="17"/>
      <c r="BR10" s="17">
        <v>0</v>
      </c>
      <c r="BS10" s="17">
        <v>6.7567567567567597E-3</v>
      </c>
      <c r="BT10" s="17"/>
      <c r="BU10" s="17">
        <v>0</v>
      </c>
      <c r="BV10" s="17">
        <v>3.6363636363636398E-3</v>
      </c>
      <c r="BW10" s="17"/>
      <c r="BX10" s="17">
        <v>4.78468899521531E-3</v>
      </c>
      <c r="BY10" s="17">
        <v>0</v>
      </c>
    </row>
    <row r="11" spans="2:77" x14ac:dyDescent="0.35">
      <c r="B11" t="s">
        <v>312</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G22"/>
  <sheetViews>
    <sheetView showGridLines="0" topLeftCell="A6" workbookViewId="0">
      <pane xSplit="2" topLeftCell="C1" activePane="topRight" state="frozen"/>
      <selection pane="topRight" activeCell="B16" sqref="B16"/>
    </sheetView>
  </sheetViews>
  <sheetFormatPr defaultColWidth="10.81640625" defaultRowHeight="14.5" x14ac:dyDescent="0.35"/>
  <cols>
    <col min="2" max="2" width="25.7265625" customWidth="1"/>
    <col min="3" max="7" width="20.7265625" customWidth="1"/>
  </cols>
  <sheetData>
    <row r="2" spans="2:7" ht="40" customHeight="1" x14ac:dyDescent="0.35">
      <c r="D2" s="26" t="s">
        <v>293</v>
      </c>
      <c r="E2" s="23"/>
      <c r="F2" s="23"/>
      <c r="G2" s="23"/>
    </row>
    <row r="6" spans="2:7" ht="50.15" customHeight="1" x14ac:dyDescent="0.35">
      <c r="B6" s="21" t="s">
        <v>15</v>
      </c>
      <c r="C6" s="21" t="s">
        <v>289</v>
      </c>
      <c r="D6" s="21" t="s">
        <v>290</v>
      </c>
      <c r="E6" s="21" t="s">
        <v>291</v>
      </c>
      <c r="F6" s="21" t="s">
        <v>292</v>
      </c>
    </row>
    <row r="7" spans="2:7" x14ac:dyDescent="0.35">
      <c r="B7" s="16" t="s">
        <v>221</v>
      </c>
      <c r="C7" s="15">
        <v>0.57716701902748402</v>
      </c>
      <c r="D7" s="15">
        <v>0.37632135306553899</v>
      </c>
      <c r="E7" s="15">
        <v>0.42857142857142899</v>
      </c>
      <c r="F7" s="15">
        <v>4.1095890410958902E-2</v>
      </c>
    </row>
    <row r="8" spans="2:7" x14ac:dyDescent="0.35">
      <c r="B8" s="16" t="s">
        <v>222</v>
      </c>
      <c r="C8" s="15">
        <v>0.30443974630021098</v>
      </c>
      <c r="D8" s="15">
        <v>0.37843551797040198</v>
      </c>
      <c r="E8" s="15">
        <v>0.14285714285714299</v>
      </c>
      <c r="F8" s="15">
        <v>0.10958904109589</v>
      </c>
    </row>
    <row r="9" spans="2:7" x14ac:dyDescent="0.35">
      <c r="B9" s="16" t="s">
        <v>223</v>
      </c>
      <c r="C9" s="15">
        <v>6.5539112050740006E-2</v>
      </c>
      <c r="D9" s="15">
        <v>0.133192389006343</v>
      </c>
      <c r="E9" s="15">
        <v>0</v>
      </c>
      <c r="F9" s="15">
        <v>0.20547945205479501</v>
      </c>
    </row>
    <row r="10" spans="2:7" x14ac:dyDescent="0.35">
      <c r="B10" s="16" t="s">
        <v>224</v>
      </c>
      <c r="C10" s="15">
        <v>6.3424947145877403E-3</v>
      </c>
      <c r="D10" s="15">
        <v>3.1712473572938701E-2</v>
      </c>
      <c r="E10" s="15">
        <v>0.14285714285714299</v>
      </c>
      <c r="F10" s="15">
        <v>0.24657534246575299</v>
      </c>
    </row>
    <row r="11" spans="2:7" x14ac:dyDescent="0.35">
      <c r="B11" s="16" t="s">
        <v>225</v>
      </c>
      <c r="C11" s="15">
        <v>6.3424947145877403E-3</v>
      </c>
      <c r="D11" s="15">
        <v>0</v>
      </c>
      <c r="E11" s="15">
        <v>0.28571428571428598</v>
      </c>
      <c r="F11" s="15">
        <v>0.36986301369863001</v>
      </c>
    </row>
    <row r="12" spans="2:7" x14ac:dyDescent="0.35">
      <c r="B12" s="16" t="s">
        <v>96</v>
      </c>
      <c r="C12" s="15">
        <v>4.0169133192389003E-2</v>
      </c>
      <c r="D12" s="15">
        <v>8.0338266384778007E-2</v>
      </c>
      <c r="E12" s="15">
        <v>0</v>
      </c>
      <c r="F12" s="15">
        <v>2.7397260273972601E-2</v>
      </c>
    </row>
    <row r="13" spans="2:7" x14ac:dyDescent="0.35">
      <c r="B13" s="20" t="s">
        <v>226</v>
      </c>
      <c r="C13" s="18">
        <v>0.881606765327696</v>
      </c>
      <c r="D13" s="18">
        <v>0.75475687103594102</v>
      </c>
      <c r="E13" s="18">
        <v>0.57142857142857095</v>
      </c>
      <c r="F13" s="18">
        <v>0.150684931506849</v>
      </c>
    </row>
    <row r="14" spans="2:7" x14ac:dyDescent="0.35">
      <c r="B14" s="20" t="s">
        <v>227</v>
      </c>
      <c r="C14" s="18">
        <v>1.26849894291755E-2</v>
      </c>
      <c r="D14" s="18">
        <v>3.1712473572938701E-2</v>
      </c>
      <c r="E14" s="18">
        <v>0.42857142857142899</v>
      </c>
      <c r="F14" s="18">
        <v>0.61643835616438403</v>
      </c>
    </row>
    <row r="15" spans="2:7" x14ac:dyDescent="0.35">
      <c r="B15" s="20" t="s">
        <v>108</v>
      </c>
      <c r="C15" s="19">
        <v>0.86892177589852004</v>
      </c>
      <c r="D15" s="19">
        <v>0.72304439746300198</v>
      </c>
      <c r="E15" s="19">
        <v>0.14285714285714299</v>
      </c>
      <c r="F15" s="19">
        <v>-0.465753424657534</v>
      </c>
    </row>
    <row r="16" spans="2:7" x14ac:dyDescent="0.35">
      <c r="B16" s="14"/>
      <c r="C16" s="14"/>
      <c r="D16" s="14"/>
      <c r="E16" s="14"/>
      <c r="F16" s="14"/>
    </row>
    <row r="17" spans="2:2" x14ac:dyDescent="0.35">
      <c r="B17" t="s">
        <v>99</v>
      </c>
    </row>
    <row r="18" spans="2:2" x14ac:dyDescent="0.35">
      <c r="B18" t="s">
        <v>100</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Y21"/>
  <sheetViews>
    <sheetView showGridLines="0" topLeftCell="A7" workbookViewId="0">
      <pane xSplit="2" topLeftCell="C1" activePane="topRight" state="frozen"/>
      <selection pane="topRight" activeCell="B17" sqref="B17"/>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7</v>
      </c>
      <c r="D7" s="10">
        <v>3</v>
      </c>
      <c r="E7" s="10">
        <v>4</v>
      </c>
      <c r="F7" s="10"/>
      <c r="G7" s="10">
        <v>1</v>
      </c>
      <c r="H7" s="10">
        <v>6</v>
      </c>
      <c r="I7" s="10"/>
      <c r="J7" s="10">
        <v>2</v>
      </c>
      <c r="K7" s="10">
        <v>2</v>
      </c>
      <c r="L7" s="10" t="s">
        <v>131</v>
      </c>
      <c r="M7" s="10">
        <v>3</v>
      </c>
      <c r="N7" s="10"/>
      <c r="O7" s="10">
        <v>1</v>
      </c>
      <c r="P7" s="10">
        <v>1</v>
      </c>
      <c r="Q7" s="10" t="s">
        <v>131</v>
      </c>
      <c r="R7" s="10">
        <v>1</v>
      </c>
      <c r="S7" s="10" t="s">
        <v>131</v>
      </c>
      <c r="T7" s="10" t="s">
        <v>131</v>
      </c>
      <c r="U7" s="10" t="s">
        <v>131</v>
      </c>
      <c r="V7" s="10" t="s">
        <v>131</v>
      </c>
      <c r="W7" s="10">
        <v>2</v>
      </c>
      <c r="X7" s="10">
        <v>2</v>
      </c>
      <c r="Y7" s="10" t="s">
        <v>131</v>
      </c>
      <c r="Z7" s="10" t="s">
        <v>131</v>
      </c>
      <c r="AA7" s="10"/>
      <c r="AB7" s="10">
        <v>4</v>
      </c>
      <c r="AC7" s="10">
        <v>1</v>
      </c>
      <c r="AD7" s="10">
        <v>1</v>
      </c>
      <c r="AE7" s="10" t="s">
        <v>131</v>
      </c>
      <c r="AF7" s="10"/>
      <c r="AG7" s="10">
        <v>4</v>
      </c>
      <c r="AH7" s="10">
        <v>1</v>
      </c>
      <c r="AI7" s="10" t="s">
        <v>131</v>
      </c>
      <c r="AJ7" s="10">
        <v>1</v>
      </c>
      <c r="AK7" s="10"/>
      <c r="AL7" s="10">
        <v>5</v>
      </c>
      <c r="AM7" s="10">
        <v>1</v>
      </c>
      <c r="AN7" s="10">
        <v>1</v>
      </c>
      <c r="AO7" s="10"/>
      <c r="AP7" s="10">
        <v>3</v>
      </c>
      <c r="AQ7" s="10" t="s">
        <v>131</v>
      </c>
      <c r="AR7" s="10" t="s">
        <v>131</v>
      </c>
      <c r="AS7" s="10" t="s">
        <v>131</v>
      </c>
      <c r="AT7" s="10">
        <v>2</v>
      </c>
      <c r="AU7" s="10"/>
      <c r="AV7" s="10" t="s">
        <v>131</v>
      </c>
      <c r="AW7" s="10" t="s">
        <v>131</v>
      </c>
      <c r="AX7" s="10" t="s">
        <v>131</v>
      </c>
      <c r="AY7" s="10" t="s">
        <v>131</v>
      </c>
      <c r="AZ7" s="10" t="s">
        <v>131</v>
      </c>
      <c r="BA7" s="10">
        <v>2</v>
      </c>
      <c r="BB7" s="10" t="s">
        <v>131</v>
      </c>
      <c r="BC7" s="10"/>
      <c r="BD7" s="10">
        <v>3</v>
      </c>
      <c r="BE7" s="10" t="s">
        <v>131</v>
      </c>
      <c r="BF7" s="10" t="s">
        <v>131</v>
      </c>
      <c r="BG7" s="10">
        <v>3</v>
      </c>
      <c r="BH7" s="10">
        <v>1</v>
      </c>
      <c r="BI7" s="10" t="s">
        <v>131</v>
      </c>
      <c r="BJ7" s="10"/>
      <c r="BK7" s="10">
        <v>2</v>
      </c>
      <c r="BL7" s="10">
        <v>1</v>
      </c>
      <c r="BM7" s="10">
        <v>1</v>
      </c>
      <c r="BN7" s="10">
        <v>1</v>
      </c>
      <c r="BO7" s="10">
        <v>2</v>
      </c>
      <c r="BP7" s="10" t="s">
        <v>131</v>
      </c>
      <c r="BQ7" s="10"/>
      <c r="BR7" s="10">
        <v>7</v>
      </c>
      <c r="BS7" s="10" t="s">
        <v>131</v>
      </c>
      <c r="BT7" s="10"/>
      <c r="BU7" s="10">
        <v>7</v>
      </c>
      <c r="BV7" s="10" t="s">
        <v>131</v>
      </c>
      <c r="BW7" s="10"/>
      <c r="BX7" s="10">
        <v>6</v>
      </c>
      <c r="BY7" s="10">
        <v>1</v>
      </c>
    </row>
    <row r="8" spans="2:77" x14ac:dyDescent="0.35">
      <c r="B8" s="16" t="s">
        <v>221</v>
      </c>
      <c r="C8" s="15">
        <v>0.42857142857142899</v>
      </c>
      <c r="D8" s="15">
        <v>0.33333333333333298</v>
      </c>
      <c r="E8" s="15">
        <v>0.5</v>
      </c>
      <c r="F8" s="15"/>
      <c r="G8" s="15">
        <v>1</v>
      </c>
      <c r="H8" s="15">
        <v>0.33333333333333298</v>
      </c>
      <c r="I8" s="15"/>
      <c r="J8" s="15">
        <v>0.5</v>
      </c>
      <c r="K8" s="15">
        <v>0.5</v>
      </c>
      <c r="L8" s="15" t="s">
        <v>132</v>
      </c>
      <c r="M8" s="15">
        <v>0.33333333333333298</v>
      </c>
      <c r="N8" s="15"/>
      <c r="O8" s="15">
        <v>0</v>
      </c>
      <c r="P8" s="15">
        <v>1</v>
      </c>
      <c r="Q8" s="15" t="s">
        <v>132</v>
      </c>
      <c r="R8" s="15">
        <v>0</v>
      </c>
      <c r="S8" s="15" t="s">
        <v>132</v>
      </c>
      <c r="T8" s="15" t="s">
        <v>132</v>
      </c>
      <c r="U8" s="15" t="s">
        <v>132</v>
      </c>
      <c r="V8" s="15" t="s">
        <v>132</v>
      </c>
      <c r="W8" s="15">
        <v>0.5</v>
      </c>
      <c r="X8" s="15">
        <v>0.5</v>
      </c>
      <c r="Y8" s="15" t="s">
        <v>132</v>
      </c>
      <c r="Z8" s="15" t="s">
        <v>132</v>
      </c>
      <c r="AA8" s="15"/>
      <c r="AB8" s="15">
        <v>0.5</v>
      </c>
      <c r="AC8" s="15">
        <v>0</v>
      </c>
      <c r="AD8" s="15">
        <v>0</v>
      </c>
      <c r="AE8" s="15" t="s">
        <v>132</v>
      </c>
      <c r="AF8" s="15"/>
      <c r="AG8" s="15">
        <v>0.5</v>
      </c>
      <c r="AH8" s="15">
        <v>0</v>
      </c>
      <c r="AI8" s="15" t="s">
        <v>132</v>
      </c>
      <c r="AJ8" s="15">
        <v>1</v>
      </c>
      <c r="AK8" s="15"/>
      <c r="AL8" s="15">
        <v>0.2</v>
      </c>
      <c r="AM8" s="15">
        <v>1</v>
      </c>
      <c r="AN8" s="15">
        <v>1</v>
      </c>
      <c r="AO8" s="15"/>
      <c r="AP8" s="15">
        <v>0.33333333333333298</v>
      </c>
      <c r="AQ8" s="15" t="s">
        <v>132</v>
      </c>
      <c r="AR8" s="15" t="s">
        <v>132</v>
      </c>
      <c r="AS8" s="15" t="s">
        <v>132</v>
      </c>
      <c r="AT8" s="15">
        <v>0.5</v>
      </c>
      <c r="AU8" s="15"/>
      <c r="AV8" s="15" t="s">
        <v>132</v>
      </c>
      <c r="AW8" s="15" t="s">
        <v>132</v>
      </c>
      <c r="AX8" s="15" t="s">
        <v>132</v>
      </c>
      <c r="AY8" s="15" t="s">
        <v>132</v>
      </c>
      <c r="AZ8" s="15" t="s">
        <v>132</v>
      </c>
      <c r="BA8" s="15">
        <v>0.5</v>
      </c>
      <c r="BB8" s="15" t="s">
        <v>132</v>
      </c>
      <c r="BC8" s="15"/>
      <c r="BD8" s="15">
        <v>0.33333333333333298</v>
      </c>
      <c r="BE8" s="15" t="s">
        <v>132</v>
      </c>
      <c r="BF8" s="15" t="s">
        <v>132</v>
      </c>
      <c r="BG8" s="15">
        <v>0.33333333333333298</v>
      </c>
      <c r="BH8" s="15">
        <v>1</v>
      </c>
      <c r="BI8" s="15" t="s">
        <v>132</v>
      </c>
      <c r="BJ8" s="15"/>
      <c r="BK8" s="15">
        <v>0.5</v>
      </c>
      <c r="BL8" s="15">
        <v>0</v>
      </c>
      <c r="BM8" s="15">
        <v>0</v>
      </c>
      <c r="BN8" s="15">
        <v>1</v>
      </c>
      <c r="BO8" s="15">
        <v>0.5</v>
      </c>
      <c r="BP8" s="15" t="s">
        <v>132</v>
      </c>
      <c r="BQ8" s="15"/>
      <c r="BR8" s="15">
        <v>0.42857142857142899</v>
      </c>
      <c r="BS8" s="15" t="s">
        <v>132</v>
      </c>
      <c r="BT8" s="15"/>
      <c r="BU8" s="15">
        <v>0.42857142857142899</v>
      </c>
      <c r="BV8" s="15" t="s">
        <v>132</v>
      </c>
      <c r="BW8" s="15"/>
      <c r="BX8" s="15">
        <v>0.33333333333333298</v>
      </c>
      <c r="BY8" s="15">
        <v>1</v>
      </c>
    </row>
    <row r="9" spans="2:77" x14ac:dyDescent="0.35">
      <c r="B9" s="16" t="s">
        <v>222</v>
      </c>
      <c r="C9" s="15">
        <v>0.14285714285714299</v>
      </c>
      <c r="D9" s="15">
        <v>0.33333333333333298</v>
      </c>
      <c r="E9" s="15">
        <v>0</v>
      </c>
      <c r="F9" s="15"/>
      <c r="G9" s="15">
        <v>0</v>
      </c>
      <c r="H9" s="15">
        <v>0.16666666666666699</v>
      </c>
      <c r="I9" s="15"/>
      <c r="J9" s="15">
        <v>0</v>
      </c>
      <c r="K9" s="15">
        <v>0.5</v>
      </c>
      <c r="L9" s="15" t="s">
        <v>132</v>
      </c>
      <c r="M9" s="15">
        <v>0</v>
      </c>
      <c r="N9" s="15"/>
      <c r="O9" s="15">
        <v>0</v>
      </c>
      <c r="P9" s="15">
        <v>0</v>
      </c>
      <c r="Q9" s="15" t="s">
        <v>132</v>
      </c>
      <c r="R9" s="15">
        <v>1</v>
      </c>
      <c r="S9" s="15" t="s">
        <v>132</v>
      </c>
      <c r="T9" s="15" t="s">
        <v>132</v>
      </c>
      <c r="U9" s="15" t="s">
        <v>132</v>
      </c>
      <c r="V9" s="15" t="s">
        <v>132</v>
      </c>
      <c r="W9" s="15">
        <v>0</v>
      </c>
      <c r="X9" s="15">
        <v>0</v>
      </c>
      <c r="Y9" s="15" t="s">
        <v>132</v>
      </c>
      <c r="Z9" s="15" t="s">
        <v>132</v>
      </c>
      <c r="AA9" s="15"/>
      <c r="AB9" s="15">
        <v>0</v>
      </c>
      <c r="AC9" s="15">
        <v>1</v>
      </c>
      <c r="AD9" s="15">
        <v>0</v>
      </c>
      <c r="AE9" s="15" t="s">
        <v>132</v>
      </c>
      <c r="AF9" s="15"/>
      <c r="AG9" s="15">
        <v>0.25</v>
      </c>
      <c r="AH9" s="15">
        <v>0</v>
      </c>
      <c r="AI9" s="15" t="s">
        <v>132</v>
      </c>
      <c r="AJ9" s="15">
        <v>0</v>
      </c>
      <c r="AK9" s="15"/>
      <c r="AL9" s="15">
        <v>0.2</v>
      </c>
      <c r="AM9" s="15">
        <v>0</v>
      </c>
      <c r="AN9" s="15">
        <v>0</v>
      </c>
      <c r="AO9" s="15"/>
      <c r="AP9" s="15">
        <v>0.33333333333333298</v>
      </c>
      <c r="AQ9" s="15" t="s">
        <v>132</v>
      </c>
      <c r="AR9" s="15" t="s">
        <v>132</v>
      </c>
      <c r="AS9" s="15" t="s">
        <v>132</v>
      </c>
      <c r="AT9" s="15">
        <v>0</v>
      </c>
      <c r="AU9" s="15"/>
      <c r="AV9" s="15" t="s">
        <v>132</v>
      </c>
      <c r="AW9" s="15" t="s">
        <v>132</v>
      </c>
      <c r="AX9" s="15" t="s">
        <v>132</v>
      </c>
      <c r="AY9" s="15" t="s">
        <v>132</v>
      </c>
      <c r="AZ9" s="15" t="s">
        <v>132</v>
      </c>
      <c r="BA9" s="15">
        <v>0</v>
      </c>
      <c r="BB9" s="15" t="s">
        <v>132</v>
      </c>
      <c r="BC9" s="15"/>
      <c r="BD9" s="15">
        <v>0.33333333333333298</v>
      </c>
      <c r="BE9" s="15" t="s">
        <v>132</v>
      </c>
      <c r="BF9" s="15" t="s">
        <v>132</v>
      </c>
      <c r="BG9" s="15">
        <v>0</v>
      </c>
      <c r="BH9" s="15">
        <v>0</v>
      </c>
      <c r="BI9" s="15" t="s">
        <v>132</v>
      </c>
      <c r="BJ9" s="15"/>
      <c r="BK9" s="15">
        <v>0</v>
      </c>
      <c r="BL9" s="15">
        <v>0</v>
      </c>
      <c r="BM9" s="15">
        <v>0</v>
      </c>
      <c r="BN9" s="15">
        <v>0</v>
      </c>
      <c r="BO9" s="15">
        <v>0.5</v>
      </c>
      <c r="BP9" s="15" t="s">
        <v>132</v>
      </c>
      <c r="BQ9" s="15"/>
      <c r="BR9" s="15">
        <v>0.14285714285714299</v>
      </c>
      <c r="BS9" s="15" t="s">
        <v>132</v>
      </c>
      <c r="BT9" s="15"/>
      <c r="BU9" s="15">
        <v>0.14285714285714299</v>
      </c>
      <c r="BV9" s="15" t="s">
        <v>132</v>
      </c>
      <c r="BW9" s="15"/>
      <c r="BX9" s="15">
        <v>0.16666666666666699</v>
      </c>
      <c r="BY9" s="15">
        <v>0</v>
      </c>
    </row>
    <row r="10" spans="2:77" x14ac:dyDescent="0.35">
      <c r="B10" s="16" t="s">
        <v>223</v>
      </c>
      <c r="C10" s="15">
        <v>0</v>
      </c>
      <c r="D10" s="15">
        <v>0</v>
      </c>
      <c r="E10" s="15">
        <v>0</v>
      </c>
      <c r="F10" s="15"/>
      <c r="G10" s="15">
        <v>0</v>
      </c>
      <c r="H10" s="15">
        <v>0</v>
      </c>
      <c r="I10" s="15"/>
      <c r="J10" s="15">
        <v>0</v>
      </c>
      <c r="K10" s="15">
        <v>0</v>
      </c>
      <c r="L10" s="15" t="s">
        <v>132</v>
      </c>
      <c r="M10" s="15">
        <v>0</v>
      </c>
      <c r="N10" s="15"/>
      <c r="O10" s="15">
        <v>0</v>
      </c>
      <c r="P10" s="15">
        <v>0</v>
      </c>
      <c r="Q10" s="15" t="s">
        <v>132</v>
      </c>
      <c r="R10" s="15">
        <v>0</v>
      </c>
      <c r="S10" s="15" t="s">
        <v>132</v>
      </c>
      <c r="T10" s="15" t="s">
        <v>132</v>
      </c>
      <c r="U10" s="15" t="s">
        <v>132</v>
      </c>
      <c r="V10" s="15" t="s">
        <v>132</v>
      </c>
      <c r="W10" s="15">
        <v>0</v>
      </c>
      <c r="X10" s="15">
        <v>0</v>
      </c>
      <c r="Y10" s="15" t="s">
        <v>132</v>
      </c>
      <c r="Z10" s="15" t="s">
        <v>132</v>
      </c>
      <c r="AA10" s="15"/>
      <c r="AB10" s="15">
        <v>0</v>
      </c>
      <c r="AC10" s="15">
        <v>0</v>
      </c>
      <c r="AD10" s="15">
        <v>0</v>
      </c>
      <c r="AE10" s="15" t="s">
        <v>132</v>
      </c>
      <c r="AF10" s="15"/>
      <c r="AG10" s="15">
        <v>0</v>
      </c>
      <c r="AH10" s="15">
        <v>0</v>
      </c>
      <c r="AI10" s="15" t="s">
        <v>132</v>
      </c>
      <c r="AJ10" s="15">
        <v>0</v>
      </c>
      <c r="AK10" s="15"/>
      <c r="AL10" s="15">
        <v>0</v>
      </c>
      <c r="AM10" s="15">
        <v>0</v>
      </c>
      <c r="AN10" s="15">
        <v>0</v>
      </c>
      <c r="AO10" s="15"/>
      <c r="AP10" s="15">
        <v>0</v>
      </c>
      <c r="AQ10" s="15" t="s">
        <v>132</v>
      </c>
      <c r="AR10" s="15" t="s">
        <v>132</v>
      </c>
      <c r="AS10" s="15" t="s">
        <v>132</v>
      </c>
      <c r="AT10" s="15">
        <v>0</v>
      </c>
      <c r="AU10" s="15"/>
      <c r="AV10" s="15" t="s">
        <v>132</v>
      </c>
      <c r="AW10" s="15" t="s">
        <v>132</v>
      </c>
      <c r="AX10" s="15" t="s">
        <v>132</v>
      </c>
      <c r="AY10" s="15" t="s">
        <v>132</v>
      </c>
      <c r="AZ10" s="15" t="s">
        <v>132</v>
      </c>
      <c r="BA10" s="15">
        <v>0</v>
      </c>
      <c r="BB10" s="15" t="s">
        <v>132</v>
      </c>
      <c r="BC10" s="15"/>
      <c r="BD10" s="15">
        <v>0</v>
      </c>
      <c r="BE10" s="15" t="s">
        <v>132</v>
      </c>
      <c r="BF10" s="15" t="s">
        <v>132</v>
      </c>
      <c r="BG10" s="15">
        <v>0</v>
      </c>
      <c r="BH10" s="15">
        <v>0</v>
      </c>
      <c r="BI10" s="15" t="s">
        <v>132</v>
      </c>
      <c r="BJ10" s="15"/>
      <c r="BK10" s="15">
        <v>0</v>
      </c>
      <c r="BL10" s="15">
        <v>0</v>
      </c>
      <c r="BM10" s="15">
        <v>0</v>
      </c>
      <c r="BN10" s="15">
        <v>0</v>
      </c>
      <c r="BO10" s="15">
        <v>0</v>
      </c>
      <c r="BP10" s="15" t="s">
        <v>132</v>
      </c>
      <c r="BQ10" s="15"/>
      <c r="BR10" s="15">
        <v>0</v>
      </c>
      <c r="BS10" s="15" t="s">
        <v>132</v>
      </c>
      <c r="BT10" s="15"/>
      <c r="BU10" s="15">
        <v>0</v>
      </c>
      <c r="BV10" s="15" t="s">
        <v>132</v>
      </c>
      <c r="BW10" s="15"/>
      <c r="BX10" s="15">
        <v>0</v>
      </c>
      <c r="BY10" s="15">
        <v>0</v>
      </c>
    </row>
    <row r="11" spans="2:77" x14ac:dyDescent="0.35">
      <c r="B11" s="16" t="s">
        <v>224</v>
      </c>
      <c r="C11" s="15">
        <v>0.14285714285714299</v>
      </c>
      <c r="D11" s="15">
        <v>0.33333333333333298</v>
      </c>
      <c r="E11" s="15">
        <v>0</v>
      </c>
      <c r="F11" s="15"/>
      <c r="G11" s="15">
        <v>0</v>
      </c>
      <c r="H11" s="15">
        <v>0.16666666666666699</v>
      </c>
      <c r="I11" s="15"/>
      <c r="J11" s="15">
        <v>0.5</v>
      </c>
      <c r="K11" s="15">
        <v>0</v>
      </c>
      <c r="L11" s="15" t="s">
        <v>132</v>
      </c>
      <c r="M11" s="15">
        <v>0</v>
      </c>
      <c r="N11" s="15"/>
      <c r="O11" s="15">
        <v>1</v>
      </c>
      <c r="P11" s="15">
        <v>0</v>
      </c>
      <c r="Q11" s="15" t="s">
        <v>132</v>
      </c>
      <c r="R11" s="15">
        <v>0</v>
      </c>
      <c r="S11" s="15" t="s">
        <v>132</v>
      </c>
      <c r="T11" s="15" t="s">
        <v>132</v>
      </c>
      <c r="U11" s="15" t="s">
        <v>132</v>
      </c>
      <c r="V11" s="15" t="s">
        <v>132</v>
      </c>
      <c r="W11" s="15">
        <v>0</v>
      </c>
      <c r="X11" s="15">
        <v>0</v>
      </c>
      <c r="Y11" s="15" t="s">
        <v>132</v>
      </c>
      <c r="Z11" s="15" t="s">
        <v>132</v>
      </c>
      <c r="AA11" s="15"/>
      <c r="AB11" s="15">
        <v>0</v>
      </c>
      <c r="AC11" s="15">
        <v>0</v>
      </c>
      <c r="AD11" s="15">
        <v>1</v>
      </c>
      <c r="AE11" s="15" t="s">
        <v>132</v>
      </c>
      <c r="AF11" s="15"/>
      <c r="AG11" s="15">
        <v>0</v>
      </c>
      <c r="AH11" s="15">
        <v>1</v>
      </c>
      <c r="AI11" s="15" t="s">
        <v>132</v>
      </c>
      <c r="AJ11" s="15">
        <v>0</v>
      </c>
      <c r="AK11" s="15"/>
      <c r="AL11" s="15">
        <v>0.2</v>
      </c>
      <c r="AM11" s="15">
        <v>0</v>
      </c>
      <c r="AN11" s="15">
        <v>0</v>
      </c>
      <c r="AO11" s="15"/>
      <c r="AP11" s="15">
        <v>0</v>
      </c>
      <c r="AQ11" s="15" t="s">
        <v>132</v>
      </c>
      <c r="AR11" s="15" t="s">
        <v>132</v>
      </c>
      <c r="AS11" s="15" t="s">
        <v>132</v>
      </c>
      <c r="AT11" s="15">
        <v>0</v>
      </c>
      <c r="AU11" s="15"/>
      <c r="AV11" s="15" t="s">
        <v>132</v>
      </c>
      <c r="AW11" s="15" t="s">
        <v>132</v>
      </c>
      <c r="AX11" s="15" t="s">
        <v>132</v>
      </c>
      <c r="AY11" s="15" t="s">
        <v>132</v>
      </c>
      <c r="AZ11" s="15" t="s">
        <v>132</v>
      </c>
      <c r="BA11" s="15">
        <v>0</v>
      </c>
      <c r="BB11" s="15" t="s">
        <v>132</v>
      </c>
      <c r="BC11" s="15"/>
      <c r="BD11" s="15">
        <v>0.33333333333333298</v>
      </c>
      <c r="BE11" s="15" t="s">
        <v>132</v>
      </c>
      <c r="BF11" s="15" t="s">
        <v>132</v>
      </c>
      <c r="BG11" s="15">
        <v>0</v>
      </c>
      <c r="BH11" s="15">
        <v>0</v>
      </c>
      <c r="BI11" s="15" t="s">
        <v>132</v>
      </c>
      <c r="BJ11" s="15"/>
      <c r="BK11" s="15">
        <v>0</v>
      </c>
      <c r="BL11" s="15">
        <v>1</v>
      </c>
      <c r="BM11" s="15">
        <v>0</v>
      </c>
      <c r="BN11" s="15">
        <v>0</v>
      </c>
      <c r="BO11" s="15">
        <v>0</v>
      </c>
      <c r="BP11" s="15" t="s">
        <v>132</v>
      </c>
      <c r="BQ11" s="15"/>
      <c r="BR11" s="15">
        <v>0.14285714285714299</v>
      </c>
      <c r="BS11" s="15" t="s">
        <v>132</v>
      </c>
      <c r="BT11" s="15"/>
      <c r="BU11" s="15">
        <v>0.14285714285714299</v>
      </c>
      <c r="BV11" s="15" t="s">
        <v>132</v>
      </c>
      <c r="BW11" s="15"/>
      <c r="BX11" s="15">
        <v>0.16666666666666699</v>
      </c>
      <c r="BY11" s="15">
        <v>0</v>
      </c>
    </row>
    <row r="12" spans="2:77" x14ac:dyDescent="0.35">
      <c r="B12" s="16" t="s">
        <v>225</v>
      </c>
      <c r="C12" s="15">
        <v>0.28571428571428598</v>
      </c>
      <c r="D12" s="15">
        <v>0</v>
      </c>
      <c r="E12" s="15">
        <v>0.5</v>
      </c>
      <c r="F12" s="15"/>
      <c r="G12" s="15">
        <v>0</v>
      </c>
      <c r="H12" s="15">
        <v>0.33333333333333298</v>
      </c>
      <c r="I12" s="15"/>
      <c r="J12" s="15">
        <v>0</v>
      </c>
      <c r="K12" s="15">
        <v>0</v>
      </c>
      <c r="L12" s="15" t="s">
        <v>132</v>
      </c>
      <c r="M12" s="15">
        <v>0.66666666666666696</v>
      </c>
      <c r="N12" s="15"/>
      <c r="O12" s="15">
        <v>0</v>
      </c>
      <c r="P12" s="15">
        <v>0</v>
      </c>
      <c r="Q12" s="15" t="s">
        <v>132</v>
      </c>
      <c r="R12" s="15">
        <v>0</v>
      </c>
      <c r="S12" s="15" t="s">
        <v>132</v>
      </c>
      <c r="T12" s="15" t="s">
        <v>132</v>
      </c>
      <c r="U12" s="15" t="s">
        <v>132</v>
      </c>
      <c r="V12" s="15" t="s">
        <v>132</v>
      </c>
      <c r="W12" s="15">
        <v>0.5</v>
      </c>
      <c r="X12" s="15">
        <v>0.5</v>
      </c>
      <c r="Y12" s="15" t="s">
        <v>132</v>
      </c>
      <c r="Z12" s="15" t="s">
        <v>132</v>
      </c>
      <c r="AA12" s="15"/>
      <c r="AB12" s="15">
        <v>0.5</v>
      </c>
      <c r="AC12" s="15">
        <v>0</v>
      </c>
      <c r="AD12" s="15">
        <v>0</v>
      </c>
      <c r="AE12" s="15" t="s">
        <v>132</v>
      </c>
      <c r="AF12" s="15"/>
      <c r="AG12" s="15">
        <v>0.25</v>
      </c>
      <c r="AH12" s="15">
        <v>0</v>
      </c>
      <c r="AI12" s="15" t="s">
        <v>132</v>
      </c>
      <c r="AJ12" s="15">
        <v>0</v>
      </c>
      <c r="AK12" s="15"/>
      <c r="AL12" s="15">
        <v>0.4</v>
      </c>
      <c r="AM12" s="15">
        <v>0</v>
      </c>
      <c r="AN12" s="15">
        <v>0</v>
      </c>
      <c r="AO12" s="15"/>
      <c r="AP12" s="15">
        <v>0.33333333333333298</v>
      </c>
      <c r="AQ12" s="15" t="s">
        <v>132</v>
      </c>
      <c r="AR12" s="15" t="s">
        <v>132</v>
      </c>
      <c r="AS12" s="15" t="s">
        <v>132</v>
      </c>
      <c r="AT12" s="15">
        <v>0.5</v>
      </c>
      <c r="AU12" s="15"/>
      <c r="AV12" s="15" t="s">
        <v>132</v>
      </c>
      <c r="AW12" s="15" t="s">
        <v>132</v>
      </c>
      <c r="AX12" s="15" t="s">
        <v>132</v>
      </c>
      <c r="AY12" s="15" t="s">
        <v>132</v>
      </c>
      <c r="AZ12" s="15" t="s">
        <v>132</v>
      </c>
      <c r="BA12" s="15">
        <v>0.5</v>
      </c>
      <c r="BB12" s="15" t="s">
        <v>132</v>
      </c>
      <c r="BC12" s="15"/>
      <c r="BD12" s="15">
        <v>0</v>
      </c>
      <c r="BE12" s="15" t="s">
        <v>132</v>
      </c>
      <c r="BF12" s="15" t="s">
        <v>132</v>
      </c>
      <c r="BG12" s="15">
        <v>0.66666666666666696</v>
      </c>
      <c r="BH12" s="15">
        <v>0</v>
      </c>
      <c r="BI12" s="15" t="s">
        <v>132</v>
      </c>
      <c r="BJ12" s="15"/>
      <c r="BK12" s="15">
        <v>0.5</v>
      </c>
      <c r="BL12" s="15">
        <v>0</v>
      </c>
      <c r="BM12" s="15">
        <v>1</v>
      </c>
      <c r="BN12" s="15">
        <v>0</v>
      </c>
      <c r="BO12" s="15">
        <v>0</v>
      </c>
      <c r="BP12" s="15" t="s">
        <v>132</v>
      </c>
      <c r="BQ12" s="15"/>
      <c r="BR12" s="15">
        <v>0.28571428571428598</v>
      </c>
      <c r="BS12" s="15" t="s">
        <v>132</v>
      </c>
      <c r="BT12" s="15"/>
      <c r="BU12" s="15">
        <v>0.28571428571428598</v>
      </c>
      <c r="BV12" s="15" t="s">
        <v>132</v>
      </c>
      <c r="BW12" s="15"/>
      <c r="BX12" s="15">
        <v>0.33333333333333298</v>
      </c>
      <c r="BY12" s="15">
        <v>0</v>
      </c>
    </row>
    <row r="13" spans="2:77" x14ac:dyDescent="0.35">
      <c r="B13" s="16" t="s">
        <v>96</v>
      </c>
      <c r="C13" s="15">
        <v>0</v>
      </c>
      <c r="D13" s="15">
        <v>0</v>
      </c>
      <c r="E13" s="15">
        <v>0</v>
      </c>
      <c r="F13" s="15"/>
      <c r="G13" s="15">
        <v>0</v>
      </c>
      <c r="H13" s="15">
        <v>0</v>
      </c>
      <c r="I13" s="15"/>
      <c r="J13" s="15">
        <v>0</v>
      </c>
      <c r="K13" s="15">
        <v>0</v>
      </c>
      <c r="L13" s="15" t="s">
        <v>132</v>
      </c>
      <c r="M13" s="15">
        <v>0</v>
      </c>
      <c r="N13" s="15"/>
      <c r="O13" s="15">
        <v>0</v>
      </c>
      <c r="P13" s="15">
        <v>0</v>
      </c>
      <c r="Q13" s="15" t="s">
        <v>132</v>
      </c>
      <c r="R13" s="15">
        <v>0</v>
      </c>
      <c r="S13" s="15" t="s">
        <v>132</v>
      </c>
      <c r="T13" s="15" t="s">
        <v>132</v>
      </c>
      <c r="U13" s="15" t="s">
        <v>132</v>
      </c>
      <c r="V13" s="15" t="s">
        <v>132</v>
      </c>
      <c r="W13" s="15">
        <v>0</v>
      </c>
      <c r="X13" s="15">
        <v>0</v>
      </c>
      <c r="Y13" s="15" t="s">
        <v>132</v>
      </c>
      <c r="Z13" s="15" t="s">
        <v>132</v>
      </c>
      <c r="AA13" s="15"/>
      <c r="AB13" s="15">
        <v>0</v>
      </c>
      <c r="AC13" s="15">
        <v>0</v>
      </c>
      <c r="AD13" s="15">
        <v>0</v>
      </c>
      <c r="AE13" s="15" t="s">
        <v>132</v>
      </c>
      <c r="AF13" s="15"/>
      <c r="AG13" s="15">
        <v>0</v>
      </c>
      <c r="AH13" s="15">
        <v>0</v>
      </c>
      <c r="AI13" s="15" t="s">
        <v>132</v>
      </c>
      <c r="AJ13" s="15">
        <v>0</v>
      </c>
      <c r="AK13" s="15"/>
      <c r="AL13" s="15">
        <v>0</v>
      </c>
      <c r="AM13" s="15">
        <v>0</v>
      </c>
      <c r="AN13" s="15">
        <v>0</v>
      </c>
      <c r="AO13" s="15"/>
      <c r="AP13" s="15">
        <v>0</v>
      </c>
      <c r="AQ13" s="15" t="s">
        <v>132</v>
      </c>
      <c r="AR13" s="15" t="s">
        <v>132</v>
      </c>
      <c r="AS13" s="15" t="s">
        <v>132</v>
      </c>
      <c r="AT13" s="15">
        <v>0</v>
      </c>
      <c r="AU13" s="15"/>
      <c r="AV13" s="15" t="s">
        <v>132</v>
      </c>
      <c r="AW13" s="15" t="s">
        <v>132</v>
      </c>
      <c r="AX13" s="15" t="s">
        <v>132</v>
      </c>
      <c r="AY13" s="15" t="s">
        <v>132</v>
      </c>
      <c r="AZ13" s="15" t="s">
        <v>132</v>
      </c>
      <c r="BA13" s="15">
        <v>0</v>
      </c>
      <c r="BB13" s="15" t="s">
        <v>132</v>
      </c>
      <c r="BC13" s="15"/>
      <c r="BD13" s="15">
        <v>0</v>
      </c>
      <c r="BE13" s="15" t="s">
        <v>132</v>
      </c>
      <c r="BF13" s="15" t="s">
        <v>132</v>
      </c>
      <c r="BG13" s="15">
        <v>0</v>
      </c>
      <c r="BH13" s="15">
        <v>0</v>
      </c>
      <c r="BI13" s="15" t="s">
        <v>132</v>
      </c>
      <c r="BJ13" s="15"/>
      <c r="BK13" s="15">
        <v>0</v>
      </c>
      <c r="BL13" s="15">
        <v>0</v>
      </c>
      <c r="BM13" s="15">
        <v>0</v>
      </c>
      <c r="BN13" s="15">
        <v>0</v>
      </c>
      <c r="BO13" s="15">
        <v>0</v>
      </c>
      <c r="BP13" s="15" t="s">
        <v>132</v>
      </c>
      <c r="BQ13" s="15"/>
      <c r="BR13" s="15">
        <v>0</v>
      </c>
      <c r="BS13" s="15" t="s">
        <v>132</v>
      </c>
      <c r="BT13" s="15"/>
      <c r="BU13" s="15">
        <v>0</v>
      </c>
      <c r="BV13" s="15" t="s">
        <v>132</v>
      </c>
      <c r="BW13" s="15"/>
      <c r="BX13" s="15">
        <v>0</v>
      </c>
      <c r="BY13" s="15">
        <v>0</v>
      </c>
    </row>
    <row r="14" spans="2:77" x14ac:dyDescent="0.35">
      <c r="B14" s="16" t="s">
        <v>226</v>
      </c>
      <c r="C14" s="18">
        <v>0.57142857142857095</v>
      </c>
      <c r="D14" s="18">
        <v>0.66666666666666696</v>
      </c>
      <c r="E14" s="18">
        <v>0.5</v>
      </c>
      <c r="F14" s="18"/>
      <c r="G14" s="18">
        <v>1</v>
      </c>
      <c r="H14" s="18">
        <v>0.5</v>
      </c>
      <c r="I14" s="18"/>
      <c r="J14" s="18">
        <v>0.5</v>
      </c>
      <c r="K14" s="18">
        <v>1</v>
      </c>
      <c r="L14" s="18" t="s">
        <v>132</v>
      </c>
      <c r="M14" s="18">
        <v>0.33333333333333298</v>
      </c>
      <c r="N14" s="18"/>
      <c r="O14" s="18">
        <v>0</v>
      </c>
      <c r="P14" s="18">
        <v>1</v>
      </c>
      <c r="Q14" s="18" t="s">
        <v>132</v>
      </c>
      <c r="R14" s="18">
        <v>1</v>
      </c>
      <c r="S14" s="18" t="s">
        <v>132</v>
      </c>
      <c r="T14" s="18" t="s">
        <v>132</v>
      </c>
      <c r="U14" s="18" t="s">
        <v>132</v>
      </c>
      <c r="V14" s="18" t="s">
        <v>132</v>
      </c>
      <c r="W14" s="18">
        <v>0.5</v>
      </c>
      <c r="X14" s="18">
        <v>0.5</v>
      </c>
      <c r="Y14" s="18" t="s">
        <v>132</v>
      </c>
      <c r="Z14" s="18" t="s">
        <v>132</v>
      </c>
      <c r="AA14" s="18"/>
      <c r="AB14" s="18">
        <v>0.5</v>
      </c>
      <c r="AC14" s="18">
        <v>1</v>
      </c>
      <c r="AD14" s="18">
        <v>0</v>
      </c>
      <c r="AE14" s="18" t="s">
        <v>132</v>
      </c>
      <c r="AF14" s="18"/>
      <c r="AG14" s="18">
        <v>0.75</v>
      </c>
      <c r="AH14" s="18">
        <v>0</v>
      </c>
      <c r="AI14" s="18" t="s">
        <v>132</v>
      </c>
      <c r="AJ14" s="18">
        <v>1</v>
      </c>
      <c r="AK14" s="18"/>
      <c r="AL14" s="18">
        <v>0.4</v>
      </c>
      <c r="AM14" s="18">
        <v>1</v>
      </c>
      <c r="AN14" s="18">
        <v>1</v>
      </c>
      <c r="AO14" s="18"/>
      <c r="AP14" s="18">
        <v>0.66666666666666696</v>
      </c>
      <c r="AQ14" s="18" t="s">
        <v>132</v>
      </c>
      <c r="AR14" s="18" t="s">
        <v>132</v>
      </c>
      <c r="AS14" s="18" t="s">
        <v>132</v>
      </c>
      <c r="AT14" s="18">
        <v>0.5</v>
      </c>
      <c r="AU14" s="18"/>
      <c r="AV14" s="18" t="s">
        <v>132</v>
      </c>
      <c r="AW14" s="18" t="s">
        <v>132</v>
      </c>
      <c r="AX14" s="18" t="s">
        <v>132</v>
      </c>
      <c r="AY14" s="18" t="s">
        <v>132</v>
      </c>
      <c r="AZ14" s="18" t="s">
        <v>132</v>
      </c>
      <c r="BA14" s="18">
        <v>0.5</v>
      </c>
      <c r="BB14" s="18" t="s">
        <v>132</v>
      </c>
      <c r="BC14" s="18"/>
      <c r="BD14" s="18">
        <v>0.66666666666666696</v>
      </c>
      <c r="BE14" s="18" t="s">
        <v>132</v>
      </c>
      <c r="BF14" s="18" t="s">
        <v>132</v>
      </c>
      <c r="BG14" s="18">
        <v>0.33333333333333298</v>
      </c>
      <c r="BH14" s="18">
        <v>1</v>
      </c>
      <c r="BI14" s="18" t="s">
        <v>132</v>
      </c>
      <c r="BJ14" s="18"/>
      <c r="BK14" s="18">
        <v>0.5</v>
      </c>
      <c r="BL14" s="18">
        <v>0</v>
      </c>
      <c r="BM14" s="18">
        <v>0</v>
      </c>
      <c r="BN14" s="18">
        <v>1</v>
      </c>
      <c r="BO14" s="18">
        <v>1</v>
      </c>
      <c r="BP14" s="18" t="s">
        <v>132</v>
      </c>
      <c r="BQ14" s="18"/>
      <c r="BR14" s="18">
        <v>0.57142857142857095</v>
      </c>
      <c r="BS14" s="18" t="s">
        <v>132</v>
      </c>
      <c r="BT14" s="18"/>
      <c r="BU14" s="18">
        <v>0.57142857142857095</v>
      </c>
      <c r="BV14" s="18" t="s">
        <v>132</v>
      </c>
      <c r="BW14" s="18"/>
      <c r="BX14" s="18">
        <v>0.5</v>
      </c>
      <c r="BY14" s="18">
        <v>1</v>
      </c>
    </row>
    <row r="15" spans="2:77" x14ac:dyDescent="0.35">
      <c r="B15" s="16" t="s">
        <v>227</v>
      </c>
      <c r="C15" s="18">
        <v>0.42857142857142899</v>
      </c>
      <c r="D15" s="18">
        <v>0.33333333333333298</v>
      </c>
      <c r="E15" s="18">
        <v>0.5</v>
      </c>
      <c r="F15" s="18"/>
      <c r="G15" s="18">
        <v>0</v>
      </c>
      <c r="H15" s="18">
        <v>0.5</v>
      </c>
      <c r="I15" s="18"/>
      <c r="J15" s="18">
        <v>0.5</v>
      </c>
      <c r="K15" s="18">
        <v>0</v>
      </c>
      <c r="L15" s="18" t="s">
        <v>132</v>
      </c>
      <c r="M15" s="18">
        <v>0.66666666666666696</v>
      </c>
      <c r="N15" s="18"/>
      <c r="O15" s="18">
        <v>1</v>
      </c>
      <c r="P15" s="18">
        <v>0</v>
      </c>
      <c r="Q15" s="18" t="s">
        <v>132</v>
      </c>
      <c r="R15" s="18">
        <v>0</v>
      </c>
      <c r="S15" s="18" t="s">
        <v>132</v>
      </c>
      <c r="T15" s="18" t="s">
        <v>132</v>
      </c>
      <c r="U15" s="18" t="s">
        <v>132</v>
      </c>
      <c r="V15" s="18" t="s">
        <v>132</v>
      </c>
      <c r="W15" s="18">
        <v>0.5</v>
      </c>
      <c r="X15" s="18">
        <v>0.5</v>
      </c>
      <c r="Y15" s="18" t="s">
        <v>132</v>
      </c>
      <c r="Z15" s="18" t="s">
        <v>132</v>
      </c>
      <c r="AA15" s="18"/>
      <c r="AB15" s="18">
        <v>0.5</v>
      </c>
      <c r="AC15" s="18">
        <v>0</v>
      </c>
      <c r="AD15" s="18">
        <v>1</v>
      </c>
      <c r="AE15" s="18" t="s">
        <v>132</v>
      </c>
      <c r="AF15" s="18"/>
      <c r="AG15" s="18">
        <v>0.25</v>
      </c>
      <c r="AH15" s="18">
        <v>1</v>
      </c>
      <c r="AI15" s="18" t="s">
        <v>132</v>
      </c>
      <c r="AJ15" s="18">
        <v>0</v>
      </c>
      <c r="AK15" s="18"/>
      <c r="AL15" s="18">
        <v>0.6</v>
      </c>
      <c r="AM15" s="18">
        <v>0</v>
      </c>
      <c r="AN15" s="18">
        <v>0</v>
      </c>
      <c r="AO15" s="18"/>
      <c r="AP15" s="18">
        <v>0.33333333333333298</v>
      </c>
      <c r="AQ15" s="18" t="s">
        <v>132</v>
      </c>
      <c r="AR15" s="18" t="s">
        <v>132</v>
      </c>
      <c r="AS15" s="18" t="s">
        <v>132</v>
      </c>
      <c r="AT15" s="18">
        <v>0.5</v>
      </c>
      <c r="AU15" s="18"/>
      <c r="AV15" s="18" t="s">
        <v>132</v>
      </c>
      <c r="AW15" s="18" t="s">
        <v>132</v>
      </c>
      <c r="AX15" s="18" t="s">
        <v>132</v>
      </c>
      <c r="AY15" s="18" t="s">
        <v>132</v>
      </c>
      <c r="AZ15" s="18" t="s">
        <v>132</v>
      </c>
      <c r="BA15" s="18">
        <v>0.5</v>
      </c>
      <c r="BB15" s="18" t="s">
        <v>132</v>
      </c>
      <c r="BC15" s="18"/>
      <c r="BD15" s="18">
        <v>0.33333333333333298</v>
      </c>
      <c r="BE15" s="18" t="s">
        <v>132</v>
      </c>
      <c r="BF15" s="18" t="s">
        <v>132</v>
      </c>
      <c r="BG15" s="18">
        <v>0.66666666666666696</v>
      </c>
      <c r="BH15" s="18">
        <v>0</v>
      </c>
      <c r="BI15" s="18" t="s">
        <v>132</v>
      </c>
      <c r="BJ15" s="18"/>
      <c r="BK15" s="18">
        <v>0.5</v>
      </c>
      <c r="BL15" s="18">
        <v>1</v>
      </c>
      <c r="BM15" s="18">
        <v>1</v>
      </c>
      <c r="BN15" s="18">
        <v>0</v>
      </c>
      <c r="BO15" s="18">
        <v>0</v>
      </c>
      <c r="BP15" s="18" t="s">
        <v>132</v>
      </c>
      <c r="BQ15" s="18"/>
      <c r="BR15" s="18">
        <v>0.42857142857142899</v>
      </c>
      <c r="BS15" s="18" t="s">
        <v>132</v>
      </c>
      <c r="BT15" s="18"/>
      <c r="BU15" s="18">
        <v>0.42857142857142899</v>
      </c>
      <c r="BV15" s="18" t="s">
        <v>132</v>
      </c>
      <c r="BW15" s="18"/>
      <c r="BX15" s="18">
        <v>0.5</v>
      </c>
      <c r="BY15" s="18">
        <v>0</v>
      </c>
    </row>
    <row r="16" spans="2:77" x14ac:dyDescent="0.35">
      <c r="B16" s="16" t="s">
        <v>108</v>
      </c>
      <c r="C16" s="19">
        <v>0.14285714285714299</v>
      </c>
      <c r="D16" s="19">
        <v>0.33333333333333298</v>
      </c>
      <c r="E16" s="19">
        <v>0</v>
      </c>
      <c r="F16" s="19"/>
      <c r="G16" s="19">
        <v>1</v>
      </c>
      <c r="H16" s="19">
        <v>0</v>
      </c>
      <c r="I16" s="19"/>
      <c r="J16" s="19">
        <v>0</v>
      </c>
      <c r="K16" s="19">
        <v>1</v>
      </c>
      <c r="L16" s="19" t="s">
        <v>132</v>
      </c>
      <c r="M16" s="19">
        <v>-0.33333333333333298</v>
      </c>
      <c r="N16" s="19"/>
      <c r="O16" s="19">
        <v>-1</v>
      </c>
      <c r="P16" s="19">
        <v>1</v>
      </c>
      <c r="Q16" s="19" t="s">
        <v>132</v>
      </c>
      <c r="R16" s="19">
        <v>1</v>
      </c>
      <c r="S16" s="19" t="s">
        <v>132</v>
      </c>
      <c r="T16" s="19" t="s">
        <v>132</v>
      </c>
      <c r="U16" s="19" t="s">
        <v>132</v>
      </c>
      <c r="V16" s="19" t="s">
        <v>132</v>
      </c>
      <c r="W16" s="19">
        <v>0</v>
      </c>
      <c r="X16" s="19">
        <v>0</v>
      </c>
      <c r="Y16" s="19" t="s">
        <v>132</v>
      </c>
      <c r="Z16" s="19" t="s">
        <v>132</v>
      </c>
      <c r="AA16" s="19"/>
      <c r="AB16" s="19">
        <v>0</v>
      </c>
      <c r="AC16" s="19">
        <v>1</v>
      </c>
      <c r="AD16" s="19">
        <v>-1</v>
      </c>
      <c r="AE16" s="19" t="s">
        <v>132</v>
      </c>
      <c r="AF16" s="19"/>
      <c r="AG16" s="19">
        <v>0.5</v>
      </c>
      <c r="AH16" s="19">
        <v>-1</v>
      </c>
      <c r="AI16" s="19" t="s">
        <v>132</v>
      </c>
      <c r="AJ16" s="19">
        <v>1</v>
      </c>
      <c r="AK16" s="19"/>
      <c r="AL16" s="19">
        <v>-0.2</v>
      </c>
      <c r="AM16" s="19">
        <v>1</v>
      </c>
      <c r="AN16" s="19">
        <v>1</v>
      </c>
      <c r="AO16" s="19"/>
      <c r="AP16" s="19">
        <v>0.33333333333333298</v>
      </c>
      <c r="AQ16" s="19" t="s">
        <v>132</v>
      </c>
      <c r="AR16" s="19" t="s">
        <v>132</v>
      </c>
      <c r="AS16" s="19" t="s">
        <v>132</v>
      </c>
      <c r="AT16" s="19">
        <v>0</v>
      </c>
      <c r="AU16" s="19"/>
      <c r="AV16" s="19" t="s">
        <v>132</v>
      </c>
      <c r="AW16" s="19" t="s">
        <v>132</v>
      </c>
      <c r="AX16" s="19" t="s">
        <v>132</v>
      </c>
      <c r="AY16" s="19" t="s">
        <v>132</v>
      </c>
      <c r="AZ16" s="19" t="s">
        <v>132</v>
      </c>
      <c r="BA16" s="19">
        <v>0</v>
      </c>
      <c r="BB16" s="19" t="s">
        <v>132</v>
      </c>
      <c r="BC16" s="19"/>
      <c r="BD16" s="19">
        <v>0.33333333333333298</v>
      </c>
      <c r="BE16" s="19" t="s">
        <v>132</v>
      </c>
      <c r="BF16" s="19" t="s">
        <v>132</v>
      </c>
      <c r="BG16" s="19">
        <v>-0.33333333333333298</v>
      </c>
      <c r="BH16" s="19">
        <v>1</v>
      </c>
      <c r="BI16" s="19" t="s">
        <v>132</v>
      </c>
      <c r="BJ16" s="19"/>
      <c r="BK16" s="19">
        <v>0</v>
      </c>
      <c r="BL16" s="19">
        <v>-1</v>
      </c>
      <c r="BM16" s="19">
        <v>-1</v>
      </c>
      <c r="BN16" s="19">
        <v>1</v>
      </c>
      <c r="BO16" s="19">
        <v>1</v>
      </c>
      <c r="BP16" s="19" t="s">
        <v>132</v>
      </c>
      <c r="BQ16" s="19"/>
      <c r="BR16" s="19">
        <v>0.14285714285714299</v>
      </c>
      <c r="BS16" s="19" t="s">
        <v>132</v>
      </c>
      <c r="BT16" s="19"/>
      <c r="BU16" s="19">
        <v>0.14285714285714299</v>
      </c>
      <c r="BV16" s="19" t="s">
        <v>132</v>
      </c>
      <c r="BW16" s="19"/>
      <c r="BX16" s="19">
        <v>0</v>
      </c>
      <c r="BY16" s="19">
        <v>1</v>
      </c>
    </row>
    <row r="17" spans="2:2" x14ac:dyDescent="0.35">
      <c r="B17" t="s">
        <v>288</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Y21"/>
  <sheetViews>
    <sheetView showGridLines="0" topLeftCell="A6" workbookViewId="0">
      <pane xSplit="2" topLeftCell="C1" activePane="topRight" state="frozen"/>
      <selection pane="topRight" activeCell="B21" sqref="B2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295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73</v>
      </c>
      <c r="D7" s="10">
        <v>22</v>
      </c>
      <c r="E7" s="10">
        <v>51</v>
      </c>
      <c r="F7" s="10"/>
      <c r="G7" s="10">
        <v>32</v>
      </c>
      <c r="H7" s="10">
        <v>41</v>
      </c>
      <c r="I7" s="10"/>
      <c r="J7" s="10">
        <v>20</v>
      </c>
      <c r="K7" s="10">
        <v>10</v>
      </c>
      <c r="L7" s="10">
        <v>6</v>
      </c>
      <c r="M7" s="10">
        <v>37</v>
      </c>
      <c r="N7" s="10"/>
      <c r="O7" s="10">
        <v>10</v>
      </c>
      <c r="P7" s="10">
        <v>7</v>
      </c>
      <c r="Q7" s="10">
        <v>8</v>
      </c>
      <c r="R7" s="10">
        <v>6</v>
      </c>
      <c r="S7" s="10">
        <v>6</v>
      </c>
      <c r="T7" s="10">
        <v>5</v>
      </c>
      <c r="U7" s="10">
        <v>4</v>
      </c>
      <c r="V7" s="10">
        <v>4</v>
      </c>
      <c r="W7" s="10">
        <v>11</v>
      </c>
      <c r="X7" s="10">
        <v>9</v>
      </c>
      <c r="Y7" s="10">
        <v>3</v>
      </c>
      <c r="Z7" s="10" t="s">
        <v>131</v>
      </c>
      <c r="AA7" s="10"/>
      <c r="AB7" s="10">
        <v>34</v>
      </c>
      <c r="AC7" s="10">
        <v>20</v>
      </c>
      <c r="AD7" s="10">
        <v>6</v>
      </c>
      <c r="AE7" s="10">
        <v>7</v>
      </c>
      <c r="AF7" s="10"/>
      <c r="AG7" s="10">
        <v>41</v>
      </c>
      <c r="AH7" s="10">
        <v>17</v>
      </c>
      <c r="AI7" s="10">
        <v>6</v>
      </c>
      <c r="AJ7" s="10">
        <v>1</v>
      </c>
      <c r="AK7" s="10"/>
      <c r="AL7" s="10">
        <v>36</v>
      </c>
      <c r="AM7" s="10">
        <v>21</v>
      </c>
      <c r="AN7" s="10">
        <v>13</v>
      </c>
      <c r="AO7" s="10"/>
      <c r="AP7" s="10">
        <v>23</v>
      </c>
      <c r="AQ7" s="10">
        <v>22</v>
      </c>
      <c r="AR7" s="10">
        <v>3</v>
      </c>
      <c r="AS7" s="10">
        <v>1</v>
      </c>
      <c r="AT7" s="10">
        <v>11</v>
      </c>
      <c r="AU7" s="10"/>
      <c r="AV7" s="10">
        <v>2</v>
      </c>
      <c r="AW7" s="10">
        <v>2</v>
      </c>
      <c r="AX7" s="10">
        <v>2</v>
      </c>
      <c r="AY7" s="10">
        <v>4</v>
      </c>
      <c r="AZ7" s="10">
        <v>5</v>
      </c>
      <c r="BA7" s="10">
        <v>10</v>
      </c>
      <c r="BB7" s="10">
        <v>16</v>
      </c>
      <c r="BC7" s="10"/>
      <c r="BD7" s="10">
        <v>31</v>
      </c>
      <c r="BE7" s="10">
        <v>9</v>
      </c>
      <c r="BF7" s="10">
        <v>8</v>
      </c>
      <c r="BG7" s="10">
        <v>12</v>
      </c>
      <c r="BH7" s="10">
        <v>9</v>
      </c>
      <c r="BI7" s="10">
        <v>4</v>
      </c>
      <c r="BJ7" s="10"/>
      <c r="BK7" s="10">
        <v>13</v>
      </c>
      <c r="BL7" s="10">
        <v>24</v>
      </c>
      <c r="BM7" s="10">
        <v>8</v>
      </c>
      <c r="BN7" s="10">
        <v>13</v>
      </c>
      <c r="BO7" s="10">
        <v>9</v>
      </c>
      <c r="BP7" s="10">
        <v>6</v>
      </c>
      <c r="BQ7" s="10"/>
      <c r="BR7" s="10">
        <v>56</v>
      </c>
      <c r="BS7" s="10">
        <v>17</v>
      </c>
      <c r="BT7" s="10"/>
      <c r="BU7" s="10">
        <v>38</v>
      </c>
      <c r="BV7" s="10">
        <v>35</v>
      </c>
      <c r="BW7" s="10"/>
      <c r="BX7" s="10">
        <v>51</v>
      </c>
      <c r="BY7" s="10">
        <v>21</v>
      </c>
    </row>
    <row r="8" spans="2:77" x14ac:dyDescent="0.35">
      <c r="B8" s="16" t="s">
        <v>221</v>
      </c>
      <c r="C8" s="15">
        <v>4.1095890410958902E-2</v>
      </c>
      <c r="D8" s="15">
        <v>4.5454545454545497E-2</v>
      </c>
      <c r="E8" s="15">
        <v>3.9215686274509803E-2</v>
      </c>
      <c r="F8" s="15"/>
      <c r="G8" s="15">
        <v>0</v>
      </c>
      <c r="H8" s="15">
        <v>7.3170731707317097E-2</v>
      </c>
      <c r="I8" s="15"/>
      <c r="J8" s="15">
        <v>0</v>
      </c>
      <c r="K8" s="15">
        <v>0.1</v>
      </c>
      <c r="L8" s="15">
        <v>0</v>
      </c>
      <c r="M8" s="15">
        <v>5.4054054054054099E-2</v>
      </c>
      <c r="N8" s="15"/>
      <c r="O8" s="15">
        <v>0</v>
      </c>
      <c r="P8" s="15">
        <v>0.14285714285714299</v>
      </c>
      <c r="Q8" s="15">
        <v>0</v>
      </c>
      <c r="R8" s="15">
        <v>0</v>
      </c>
      <c r="S8" s="15">
        <v>0</v>
      </c>
      <c r="T8" s="15">
        <v>0.2</v>
      </c>
      <c r="U8" s="15">
        <v>0</v>
      </c>
      <c r="V8" s="15">
        <v>0</v>
      </c>
      <c r="W8" s="15">
        <v>9.0909090909090898E-2</v>
      </c>
      <c r="X8" s="15">
        <v>0</v>
      </c>
      <c r="Y8" s="15">
        <v>0</v>
      </c>
      <c r="Z8" s="15" t="s">
        <v>132</v>
      </c>
      <c r="AA8" s="15"/>
      <c r="AB8" s="15">
        <v>8.8235294117647106E-2</v>
      </c>
      <c r="AC8" s="15">
        <v>0</v>
      </c>
      <c r="AD8" s="15">
        <v>0</v>
      </c>
      <c r="AE8" s="15">
        <v>0</v>
      </c>
      <c r="AF8" s="15"/>
      <c r="AG8" s="15">
        <v>0</v>
      </c>
      <c r="AH8" s="15">
        <v>0</v>
      </c>
      <c r="AI8" s="15">
        <v>0</v>
      </c>
      <c r="AJ8" s="15">
        <v>1</v>
      </c>
      <c r="AK8" s="15"/>
      <c r="AL8" s="15">
        <v>2.7777777777777801E-2</v>
      </c>
      <c r="AM8" s="15">
        <v>4.7619047619047603E-2</v>
      </c>
      <c r="AN8" s="15">
        <v>7.69230769230769E-2</v>
      </c>
      <c r="AO8" s="15"/>
      <c r="AP8" s="15">
        <v>8.6956521739130405E-2</v>
      </c>
      <c r="AQ8" s="15">
        <v>0</v>
      </c>
      <c r="AR8" s="15">
        <v>0</v>
      </c>
      <c r="AS8" s="15">
        <v>0</v>
      </c>
      <c r="AT8" s="15">
        <v>9.0909090909090898E-2</v>
      </c>
      <c r="AU8" s="15"/>
      <c r="AV8" s="15">
        <v>0</v>
      </c>
      <c r="AW8" s="15">
        <v>0</v>
      </c>
      <c r="AX8" s="15">
        <v>0</v>
      </c>
      <c r="AY8" s="15">
        <v>0</v>
      </c>
      <c r="AZ8" s="15">
        <v>0</v>
      </c>
      <c r="BA8" s="15">
        <v>0.1</v>
      </c>
      <c r="BB8" s="15">
        <v>6.25E-2</v>
      </c>
      <c r="BC8" s="15"/>
      <c r="BD8" s="15">
        <v>0</v>
      </c>
      <c r="BE8" s="15">
        <v>0.11111111111111099</v>
      </c>
      <c r="BF8" s="15">
        <v>0.125</v>
      </c>
      <c r="BG8" s="15">
        <v>0</v>
      </c>
      <c r="BH8" s="15">
        <v>0.11111111111111099</v>
      </c>
      <c r="BI8" s="15">
        <v>0</v>
      </c>
      <c r="BJ8" s="15"/>
      <c r="BK8" s="15">
        <v>0</v>
      </c>
      <c r="BL8" s="15">
        <v>8.3333333333333301E-2</v>
      </c>
      <c r="BM8" s="15">
        <v>0</v>
      </c>
      <c r="BN8" s="15">
        <v>0</v>
      </c>
      <c r="BO8" s="15">
        <v>0.11111111111111099</v>
      </c>
      <c r="BP8" s="15">
        <v>0</v>
      </c>
      <c r="BQ8" s="15"/>
      <c r="BR8" s="15">
        <v>5.3571428571428603E-2</v>
      </c>
      <c r="BS8" s="15">
        <v>0</v>
      </c>
      <c r="BT8" s="15"/>
      <c r="BU8" s="15">
        <v>7.8947368421052599E-2</v>
      </c>
      <c r="BV8" s="15">
        <v>0</v>
      </c>
      <c r="BW8" s="15"/>
      <c r="BX8" s="15">
        <v>3.9215686274509803E-2</v>
      </c>
      <c r="BY8" s="15">
        <v>4.7619047619047603E-2</v>
      </c>
    </row>
    <row r="9" spans="2:77" x14ac:dyDescent="0.35">
      <c r="B9" s="16" t="s">
        <v>222</v>
      </c>
      <c r="C9" s="15">
        <v>0.10958904109589</v>
      </c>
      <c r="D9" s="15">
        <v>9.0909090909090898E-2</v>
      </c>
      <c r="E9" s="15">
        <v>0.11764705882352899</v>
      </c>
      <c r="F9" s="15"/>
      <c r="G9" s="15">
        <v>0.125</v>
      </c>
      <c r="H9" s="15">
        <v>9.7560975609756101E-2</v>
      </c>
      <c r="I9" s="15"/>
      <c r="J9" s="15">
        <v>0.25</v>
      </c>
      <c r="K9" s="15">
        <v>0.2</v>
      </c>
      <c r="L9" s="15">
        <v>0</v>
      </c>
      <c r="M9" s="15">
        <v>2.7027027027027001E-2</v>
      </c>
      <c r="N9" s="15"/>
      <c r="O9" s="15">
        <v>0.2</v>
      </c>
      <c r="P9" s="15">
        <v>0</v>
      </c>
      <c r="Q9" s="15">
        <v>0</v>
      </c>
      <c r="R9" s="15">
        <v>0</v>
      </c>
      <c r="S9" s="15">
        <v>0.16666666666666699</v>
      </c>
      <c r="T9" s="15">
        <v>0</v>
      </c>
      <c r="U9" s="15">
        <v>0</v>
      </c>
      <c r="V9" s="15">
        <v>0.25</v>
      </c>
      <c r="W9" s="15">
        <v>0.18181818181818199</v>
      </c>
      <c r="X9" s="15">
        <v>0</v>
      </c>
      <c r="Y9" s="15">
        <v>0.66666666666666696</v>
      </c>
      <c r="Z9" s="15" t="s">
        <v>132</v>
      </c>
      <c r="AA9" s="15"/>
      <c r="AB9" s="15">
        <v>5.8823529411764698E-2</v>
      </c>
      <c r="AC9" s="15">
        <v>0.1</v>
      </c>
      <c r="AD9" s="15">
        <v>0.16666666666666699</v>
      </c>
      <c r="AE9" s="15">
        <v>0.28571428571428598</v>
      </c>
      <c r="AF9" s="15"/>
      <c r="AG9" s="15">
        <v>0.146341463414634</v>
      </c>
      <c r="AH9" s="15">
        <v>0.11764705882352899</v>
      </c>
      <c r="AI9" s="15">
        <v>0</v>
      </c>
      <c r="AJ9" s="15">
        <v>0</v>
      </c>
      <c r="AK9" s="15"/>
      <c r="AL9" s="15">
        <v>0.11111111111111099</v>
      </c>
      <c r="AM9" s="15">
        <v>9.5238095238095205E-2</v>
      </c>
      <c r="AN9" s="15">
        <v>0.15384615384615399</v>
      </c>
      <c r="AO9" s="15"/>
      <c r="AP9" s="15">
        <v>0.13043478260869601</v>
      </c>
      <c r="AQ9" s="15">
        <v>0.13636363636363599</v>
      </c>
      <c r="AR9" s="15">
        <v>0.33333333333333298</v>
      </c>
      <c r="AS9" s="15">
        <v>0</v>
      </c>
      <c r="AT9" s="15">
        <v>9.0909090909090898E-2</v>
      </c>
      <c r="AU9" s="15"/>
      <c r="AV9" s="15">
        <v>0</v>
      </c>
      <c r="AW9" s="15">
        <v>0</v>
      </c>
      <c r="AX9" s="15">
        <v>0</v>
      </c>
      <c r="AY9" s="15">
        <v>0.5</v>
      </c>
      <c r="AZ9" s="15">
        <v>0.2</v>
      </c>
      <c r="BA9" s="15">
        <v>0</v>
      </c>
      <c r="BB9" s="15">
        <v>0.1875</v>
      </c>
      <c r="BC9" s="15"/>
      <c r="BD9" s="15">
        <v>6.4516129032258104E-2</v>
      </c>
      <c r="BE9" s="15">
        <v>0.22222222222222199</v>
      </c>
      <c r="BF9" s="15">
        <v>0</v>
      </c>
      <c r="BG9" s="15">
        <v>0.16666666666666699</v>
      </c>
      <c r="BH9" s="15">
        <v>0.11111111111111099</v>
      </c>
      <c r="BI9" s="15">
        <v>0.25</v>
      </c>
      <c r="BJ9" s="15"/>
      <c r="BK9" s="15">
        <v>0</v>
      </c>
      <c r="BL9" s="15">
        <v>8.3333333333333301E-2</v>
      </c>
      <c r="BM9" s="15">
        <v>0</v>
      </c>
      <c r="BN9" s="15">
        <v>0.30769230769230799</v>
      </c>
      <c r="BO9" s="15">
        <v>0.22222222222222199</v>
      </c>
      <c r="BP9" s="15">
        <v>0</v>
      </c>
      <c r="BQ9" s="15"/>
      <c r="BR9" s="15">
        <v>8.9285714285714302E-2</v>
      </c>
      <c r="BS9" s="15">
        <v>0.17647058823529399</v>
      </c>
      <c r="BT9" s="15"/>
      <c r="BU9" s="15">
        <v>5.2631578947368397E-2</v>
      </c>
      <c r="BV9" s="15">
        <v>0.17142857142857101</v>
      </c>
      <c r="BW9" s="15"/>
      <c r="BX9" s="15">
        <v>7.8431372549019607E-2</v>
      </c>
      <c r="BY9" s="15">
        <v>0.19047619047618999</v>
      </c>
    </row>
    <row r="10" spans="2:77" x14ac:dyDescent="0.35">
      <c r="B10" s="16" t="s">
        <v>223</v>
      </c>
      <c r="C10" s="15">
        <v>0.20547945205479501</v>
      </c>
      <c r="D10" s="15">
        <v>0.22727272727272699</v>
      </c>
      <c r="E10" s="15">
        <v>0.19607843137254899</v>
      </c>
      <c r="F10" s="15"/>
      <c r="G10" s="15">
        <v>0.28125</v>
      </c>
      <c r="H10" s="15">
        <v>0.146341463414634</v>
      </c>
      <c r="I10" s="15"/>
      <c r="J10" s="15">
        <v>0.2</v>
      </c>
      <c r="K10" s="15">
        <v>0.1</v>
      </c>
      <c r="L10" s="15">
        <v>0.16666666666666699</v>
      </c>
      <c r="M10" s="15">
        <v>0.24324324324324301</v>
      </c>
      <c r="N10" s="15"/>
      <c r="O10" s="15">
        <v>0.1</v>
      </c>
      <c r="P10" s="15">
        <v>0.28571428571428598</v>
      </c>
      <c r="Q10" s="15">
        <v>0.25</v>
      </c>
      <c r="R10" s="15">
        <v>0.33333333333333298</v>
      </c>
      <c r="S10" s="15">
        <v>0.16666666666666699</v>
      </c>
      <c r="T10" s="15">
        <v>0</v>
      </c>
      <c r="U10" s="15">
        <v>0.5</v>
      </c>
      <c r="V10" s="15">
        <v>0.25</v>
      </c>
      <c r="W10" s="15">
        <v>9.0909090909090898E-2</v>
      </c>
      <c r="X10" s="15">
        <v>0.22222222222222199</v>
      </c>
      <c r="Y10" s="15">
        <v>0.33333333333333298</v>
      </c>
      <c r="Z10" s="15" t="s">
        <v>132</v>
      </c>
      <c r="AA10" s="15"/>
      <c r="AB10" s="15">
        <v>0.20588235294117599</v>
      </c>
      <c r="AC10" s="15">
        <v>0.35</v>
      </c>
      <c r="AD10" s="15">
        <v>0.16666666666666699</v>
      </c>
      <c r="AE10" s="15">
        <v>0</v>
      </c>
      <c r="AF10" s="15"/>
      <c r="AG10" s="15">
        <v>0.26829268292682901</v>
      </c>
      <c r="AH10" s="15">
        <v>0.23529411764705899</v>
      </c>
      <c r="AI10" s="15">
        <v>0</v>
      </c>
      <c r="AJ10" s="15">
        <v>0</v>
      </c>
      <c r="AK10" s="15"/>
      <c r="AL10" s="15">
        <v>0.13888888888888901</v>
      </c>
      <c r="AM10" s="15">
        <v>0.19047619047618999</v>
      </c>
      <c r="AN10" s="15">
        <v>0.30769230769230799</v>
      </c>
      <c r="AO10" s="15"/>
      <c r="AP10" s="15">
        <v>0.173913043478261</v>
      </c>
      <c r="AQ10" s="15">
        <v>4.5454545454545497E-2</v>
      </c>
      <c r="AR10" s="15">
        <v>0.33333333333333298</v>
      </c>
      <c r="AS10" s="15">
        <v>0</v>
      </c>
      <c r="AT10" s="15">
        <v>0.45454545454545497</v>
      </c>
      <c r="AU10" s="15"/>
      <c r="AV10" s="15">
        <v>0.5</v>
      </c>
      <c r="AW10" s="15">
        <v>0</v>
      </c>
      <c r="AX10" s="15">
        <v>0</v>
      </c>
      <c r="AY10" s="15">
        <v>0.5</v>
      </c>
      <c r="AZ10" s="15">
        <v>0</v>
      </c>
      <c r="BA10" s="15">
        <v>0.1</v>
      </c>
      <c r="BB10" s="15">
        <v>0.3125</v>
      </c>
      <c r="BC10" s="15"/>
      <c r="BD10" s="15">
        <v>0.16129032258064499</v>
      </c>
      <c r="BE10" s="15">
        <v>0.22222222222222199</v>
      </c>
      <c r="BF10" s="15">
        <v>0.125</v>
      </c>
      <c r="BG10" s="15">
        <v>0.25</v>
      </c>
      <c r="BH10" s="15">
        <v>0.22222222222222199</v>
      </c>
      <c r="BI10" s="15">
        <v>0.5</v>
      </c>
      <c r="BJ10" s="15"/>
      <c r="BK10" s="15">
        <v>7.69230769230769E-2</v>
      </c>
      <c r="BL10" s="15">
        <v>0.25</v>
      </c>
      <c r="BM10" s="15">
        <v>0.125</v>
      </c>
      <c r="BN10" s="15">
        <v>0.230769230769231</v>
      </c>
      <c r="BO10" s="15">
        <v>0.22222222222222199</v>
      </c>
      <c r="BP10" s="15">
        <v>0.33333333333333298</v>
      </c>
      <c r="BQ10" s="15"/>
      <c r="BR10" s="15">
        <v>0.17857142857142899</v>
      </c>
      <c r="BS10" s="15">
        <v>0.29411764705882398</v>
      </c>
      <c r="BT10" s="15"/>
      <c r="BU10" s="15">
        <v>0.18421052631578899</v>
      </c>
      <c r="BV10" s="15">
        <v>0.22857142857142901</v>
      </c>
      <c r="BW10" s="15"/>
      <c r="BX10" s="15">
        <v>0.25490196078431399</v>
      </c>
      <c r="BY10" s="15">
        <v>9.5238095238095205E-2</v>
      </c>
    </row>
    <row r="11" spans="2:77" x14ac:dyDescent="0.35">
      <c r="B11" s="16" t="s">
        <v>224</v>
      </c>
      <c r="C11" s="15">
        <v>0.24657534246575299</v>
      </c>
      <c r="D11" s="15">
        <v>0.18181818181818199</v>
      </c>
      <c r="E11" s="15">
        <v>0.27450980392156898</v>
      </c>
      <c r="F11" s="15"/>
      <c r="G11" s="15">
        <v>0.15625</v>
      </c>
      <c r="H11" s="15">
        <v>0.31707317073170699</v>
      </c>
      <c r="I11" s="15"/>
      <c r="J11" s="15">
        <v>0.15</v>
      </c>
      <c r="K11" s="15">
        <v>0.3</v>
      </c>
      <c r="L11" s="15">
        <v>0.5</v>
      </c>
      <c r="M11" s="15">
        <v>0.24324324324324301</v>
      </c>
      <c r="N11" s="15"/>
      <c r="O11" s="15">
        <v>0.1</v>
      </c>
      <c r="P11" s="15">
        <v>0</v>
      </c>
      <c r="Q11" s="15">
        <v>0.375</v>
      </c>
      <c r="R11" s="15">
        <v>0.5</v>
      </c>
      <c r="S11" s="15">
        <v>0.5</v>
      </c>
      <c r="T11" s="15">
        <v>0.4</v>
      </c>
      <c r="U11" s="15">
        <v>0.25</v>
      </c>
      <c r="V11" s="15">
        <v>0.25</v>
      </c>
      <c r="W11" s="15">
        <v>0.18181818181818199</v>
      </c>
      <c r="X11" s="15">
        <v>0.22222222222222199</v>
      </c>
      <c r="Y11" s="15">
        <v>0</v>
      </c>
      <c r="Z11" s="15" t="s">
        <v>132</v>
      </c>
      <c r="AA11" s="15"/>
      <c r="AB11" s="15">
        <v>0.23529411764705899</v>
      </c>
      <c r="AC11" s="15">
        <v>0.2</v>
      </c>
      <c r="AD11" s="15">
        <v>0.33333333333333298</v>
      </c>
      <c r="AE11" s="15">
        <v>0.14285714285714299</v>
      </c>
      <c r="AF11" s="15"/>
      <c r="AG11" s="15">
        <v>0.292682926829268</v>
      </c>
      <c r="AH11" s="15">
        <v>0.23529411764705899</v>
      </c>
      <c r="AI11" s="15">
        <v>0.16666666666666699</v>
      </c>
      <c r="AJ11" s="15">
        <v>0</v>
      </c>
      <c r="AK11" s="15"/>
      <c r="AL11" s="15">
        <v>0.33333333333333298</v>
      </c>
      <c r="AM11" s="15">
        <v>0.14285714285714299</v>
      </c>
      <c r="AN11" s="15">
        <v>0.230769230769231</v>
      </c>
      <c r="AO11" s="15"/>
      <c r="AP11" s="15">
        <v>0.26086956521739102</v>
      </c>
      <c r="AQ11" s="15">
        <v>0.36363636363636398</v>
      </c>
      <c r="AR11" s="15">
        <v>0</v>
      </c>
      <c r="AS11" s="15">
        <v>0</v>
      </c>
      <c r="AT11" s="15">
        <v>0.18181818181818199</v>
      </c>
      <c r="AU11" s="15"/>
      <c r="AV11" s="15">
        <v>0.5</v>
      </c>
      <c r="AW11" s="15">
        <v>0.5</v>
      </c>
      <c r="AX11" s="15">
        <v>0.5</v>
      </c>
      <c r="AY11" s="15">
        <v>0</v>
      </c>
      <c r="AZ11" s="15">
        <v>0.2</v>
      </c>
      <c r="BA11" s="15">
        <v>0.4</v>
      </c>
      <c r="BB11" s="15">
        <v>0.125</v>
      </c>
      <c r="BC11" s="15"/>
      <c r="BD11" s="15">
        <v>0.38709677419354799</v>
      </c>
      <c r="BE11" s="15">
        <v>0</v>
      </c>
      <c r="BF11" s="15">
        <v>0.25</v>
      </c>
      <c r="BG11" s="15">
        <v>0.25</v>
      </c>
      <c r="BH11" s="15">
        <v>0.11111111111111099</v>
      </c>
      <c r="BI11" s="15">
        <v>0</v>
      </c>
      <c r="BJ11" s="15"/>
      <c r="BK11" s="15">
        <v>0.38461538461538503</v>
      </c>
      <c r="BL11" s="15">
        <v>0.20833333333333301</v>
      </c>
      <c r="BM11" s="15">
        <v>0.5</v>
      </c>
      <c r="BN11" s="15">
        <v>0.15384615384615399</v>
      </c>
      <c r="BO11" s="15">
        <v>0.22222222222222199</v>
      </c>
      <c r="BP11" s="15">
        <v>0</v>
      </c>
      <c r="BQ11" s="15"/>
      <c r="BR11" s="15">
        <v>0.25</v>
      </c>
      <c r="BS11" s="15">
        <v>0.23529411764705899</v>
      </c>
      <c r="BT11" s="15"/>
      <c r="BU11" s="15">
        <v>0.31578947368421101</v>
      </c>
      <c r="BV11" s="15">
        <v>0.17142857142857101</v>
      </c>
      <c r="BW11" s="15"/>
      <c r="BX11" s="15">
        <v>0.21568627450980399</v>
      </c>
      <c r="BY11" s="15">
        <v>0.28571428571428598</v>
      </c>
    </row>
    <row r="12" spans="2:77" x14ac:dyDescent="0.35">
      <c r="B12" s="16" t="s">
        <v>225</v>
      </c>
      <c r="C12" s="15">
        <v>0.36986301369863001</v>
      </c>
      <c r="D12" s="15">
        <v>0.40909090909090901</v>
      </c>
      <c r="E12" s="15">
        <v>0.35294117647058798</v>
      </c>
      <c r="F12" s="15"/>
      <c r="G12" s="15">
        <v>0.40625</v>
      </c>
      <c r="H12" s="15">
        <v>0.34146341463414598</v>
      </c>
      <c r="I12" s="15"/>
      <c r="J12" s="15">
        <v>0.4</v>
      </c>
      <c r="K12" s="15">
        <v>0.3</v>
      </c>
      <c r="L12" s="15">
        <v>0.16666666666666699</v>
      </c>
      <c r="M12" s="15">
        <v>0.40540540540540498</v>
      </c>
      <c r="N12" s="15"/>
      <c r="O12" s="15">
        <v>0.5</v>
      </c>
      <c r="P12" s="15">
        <v>0.57142857142857095</v>
      </c>
      <c r="Q12" s="15">
        <v>0.375</v>
      </c>
      <c r="R12" s="15">
        <v>0</v>
      </c>
      <c r="S12" s="15">
        <v>0.16666666666666699</v>
      </c>
      <c r="T12" s="15">
        <v>0.4</v>
      </c>
      <c r="U12" s="15">
        <v>0.25</v>
      </c>
      <c r="V12" s="15">
        <v>0.25</v>
      </c>
      <c r="W12" s="15">
        <v>0.45454545454545497</v>
      </c>
      <c r="X12" s="15">
        <v>0.55555555555555602</v>
      </c>
      <c r="Y12" s="15">
        <v>0</v>
      </c>
      <c r="Z12" s="15" t="s">
        <v>132</v>
      </c>
      <c r="AA12" s="15"/>
      <c r="AB12" s="15">
        <v>0.41176470588235298</v>
      </c>
      <c r="AC12" s="15">
        <v>0.25</v>
      </c>
      <c r="AD12" s="15">
        <v>0.33333333333333298</v>
      </c>
      <c r="AE12" s="15">
        <v>0.57142857142857095</v>
      </c>
      <c r="AF12" s="15"/>
      <c r="AG12" s="15">
        <v>0.292682926829268</v>
      </c>
      <c r="AH12" s="15">
        <v>0.35294117647058798</v>
      </c>
      <c r="AI12" s="15">
        <v>0.83333333333333304</v>
      </c>
      <c r="AJ12" s="15">
        <v>0</v>
      </c>
      <c r="AK12" s="15"/>
      <c r="AL12" s="15">
        <v>0.36111111111111099</v>
      </c>
      <c r="AM12" s="15">
        <v>0.476190476190476</v>
      </c>
      <c r="AN12" s="15">
        <v>0.230769230769231</v>
      </c>
      <c r="AO12" s="15"/>
      <c r="AP12" s="15">
        <v>0.34782608695652201</v>
      </c>
      <c r="AQ12" s="15">
        <v>0.36363636363636398</v>
      </c>
      <c r="AR12" s="15">
        <v>0.33333333333333298</v>
      </c>
      <c r="AS12" s="15">
        <v>1</v>
      </c>
      <c r="AT12" s="15">
        <v>0.18181818181818199</v>
      </c>
      <c r="AU12" s="15"/>
      <c r="AV12" s="15">
        <v>0</v>
      </c>
      <c r="AW12" s="15">
        <v>0.5</v>
      </c>
      <c r="AX12" s="15">
        <v>0.5</v>
      </c>
      <c r="AY12" s="15">
        <v>0</v>
      </c>
      <c r="AZ12" s="15">
        <v>0.6</v>
      </c>
      <c r="BA12" s="15">
        <v>0.4</v>
      </c>
      <c r="BB12" s="15">
        <v>0.3125</v>
      </c>
      <c r="BC12" s="15"/>
      <c r="BD12" s="15">
        <v>0.35483870967741898</v>
      </c>
      <c r="BE12" s="15">
        <v>0.44444444444444398</v>
      </c>
      <c r="BF12" s="15">
        <v>0.375</v>
      </c>
      <c r="BG12" s="15">
        <v>0.33333333333333298</v>
      </c>
      <c r="BH12" s="15">
        <v>0.44444444444444398</v>
      </c>
      <c r="BI12" s="15">
        <v>0.25</v>
      </c>
      <c r="BJ12" s="15"/>
      <c r="BK12" s="15">
        <v>0.46153846153846201</v>
      </c>
      <c r="BL12" s="15">
        <v>0.375</v>
      </c>
      <c r="BM12" s="15">
        <v>0.375</v>
      </c>
      <c r="BN12" s="15">
        <v>0.30769230769230799</v>
      </c>
      <c r="BO12" s="15">
        <v>0.22222222222222199</v>
      </c>
      <c r="BP12" s="15">
        <v>0.5</v>
      </c>
      <c r="BQ12" s="15"/>
      <c r="BR12" s="15">
        <v>0.39285714285714302</v>
      </c>
      <c r="BS12" s="15">
        <v>0.29411764705882398</v>
      </c>
      <c r="BT12" s="15"/>
      <c r="BU12" s="15">
        <v>0.36842105263157898</v>
      </c>
      <c r="BV12" s="15">
        <v>0.371428571428571</v>
      </c>
      <c r="BW12" s="15"/>
      <c r="BX12" s="15">
        <v>0.41176470588235298</v>
      </c>
      <c r="BY12" s="15">
        <v>0.28571428571428598</v>
      </c>
    </row>
    <row r="13" spans="2:77" x14ac:dyDescent="0.35">
      <c r="B13" s="16" t="s">
        <v>96</v>
      </c>
      <c r="C13" s="15">
        <v>2.7397260273972601E-2</v>
      </c>
      <c r="D13" s="15">
        <v>4.5454545454545497E-2</v>
      </c>
      <c r="E13" s="15">
        <v>1.9607843137254902E-2</v>
      </c>
      <c r="F13" s="15"/>
      <c r="G13" s="15">
        <v>3.125E-2</v>
      </c>
      <c r="H13" s="15">
        <v>2.4390243902439001E-2</v>
      </c>
      <c r="I13" s="15"/>
      <c r="J13" s="15">
        <v>0</v>
      </c>
      <c r="K13" s="15">
        <v>0</v>
      </c>
      <c r="L13" s="15">
        <v>0.16666666666666699</v>
      </c>
      <c r="M13" s="15">
        <v>2.7027027027027001E-2</v>
      </c>
      <c r="N13" s="15"/>
      <c r="O13" s="15">
        <v>0.1</v>
      </c>
      <c r="P13" s="15">
        <v>0</v>
      </c>
      <c r="Q13" s="15">
        <v>0</v>
      </c>
      <c r="R13" s="15">
        <v>0.16666666666666699</v>
      </c>
      <c r="S13" s="15">
        <v>0</v>
      </c>
      <c r="T13" s="15">
        <v>0</v>
      </c>
      <c r="U13" s="15">
        <v>0</v>
      </c>
      <c r="V13" s="15">
        <v>0</v>
      </c>
      <c r="W13" s="15">
        <v>0</v>
      </c>
      <c r="X13" s="15">
        <v>0</v>
      </c>
      <c r="Y13" s="15">
        <v>0</v>
      </c>
      <c r="Z13" s="15" t="s">
        <v>132</v>
      </c>
      <c r="AA13" s="15"/>
      <c r="AB13" s="15">
        <v>0</v>
      </c>
      <c r="AC13" s="15">
        <v>0.1</v>
      </c>
      <c r="AD13" s="15">
        <v>0</v>
      </c>
      <c r="AE13" s="15">
        <v>0</v>
      </c>
      <c r="AF13" s="15"/>
      <c r="AG13" s="15">
        <v>0</v>
      </c>
      <c r="AH13" s="15">
        <v>5.8823529411764698E-2</v>
      </c>
      <c r="AI13" s="15">
        <v>0</v>
      </c>
      <c r="AJ13" s="15">
        <v>0</v>
      </c>
      <c r="AK13" s="15"/>
      <c r="AL13" s="15">
        <v>2.7777777777777801E-2</v>
      </c>
      <c r="AM13" s="15">
        <v>4.7619047619047603E-2</v>
      </c>
      <c r="AN13" s="15">
        <v>0</v>
      </c>
      <c r="AO13" s="15"/>
      <c r="AP13" s="15">
        <v>0</v>
      </c>
      <c r="AQ13" s="15">
        <v>9.0909090909090898E-2</v>
      </c>
      <c r="AR13" s="15">
        <v>0</v>
      </c>
      <c r="AS13" s="15">
        <v>0</v>
      </c>
      <c r="AT13" s="15">
        <v>0</v>
      </c>
      <c r="AU13" s="15"/>
      <c r="AV13" s="15">
        <v>0</v>
      </c>
      <c r="AW13" s="15">
        <v>0</v>
      </c>
      <c r="AX13" s="15">
        <v>0</v>
      </c>
      <c r="AY13" s="15">
        <v>0</v>
      </c>
      <c r="AZ13" s="15">
        <v>0</v>
      </c>
      <c r="BA13" s="15">
        <v>0</v>
      </c>
      <c r="BB13" s="15">
        <v>0</v>
      </c>
      <c r="BC13" s="15"/>
      <c r="BD13" s="15">
        <v>3.2258064516128997E-2</v>
      </c>
      <c r="BE13" s="15">
        <v>0</v>
      </c>
      <c r="BF13" s="15">
        <v>0.125</v>
      </c>
      <c r="BG13" s="15">
        <v>0</v>
      </c>
      <c r="BH13" s="15">
        <v>0</v>
      </c>
      <c r="BI13" s="15">
        <v>0</v>
      </c>
      <c r="BJ13" s="15"/>
      <c r="BK13" s="15">
        <v>7.69230769230769E-2</v>
      </c>
      <c r="BL13" s="15">
        <v>0</v>
      </c>
      <c r="BM13" s="15">
        <v>0</v>
      </c>
      <c r="BN13" s="15">
        <v>0</v>
      </c>
      <c r="BO13" s="15">
        <v>0</v>
      </c>
      <c r="BP13" s="15">
        <v>0.16666666666666699</v>
      </c>
      <c r="BQ13" s="15"/>
      <c r="BR13" s="15">
        <v>3.5714285714285698E-2</v>
      </c>
      <c r="BS13" s="15">
        <v>0</v>
      </c>
      <c r="BT13" s="15"/>
      <c r="BU13" s="15">
        <v>0</v>
      </c>
      <c r="BV13" s="15">
        <v>5.7142857142857099E-2</v>
      </c>
      <c r="BW13" s="15"/>
      <c r="BX13" s="15">
        <v>0</v>
      </c>
      <c r="BY13" s="15">
        <v>9.5238095238095205E-2</v>
      </c>
    </row>
    <row r="14" spans="2:77" x14ac:dyDescent="0.35">
      <c r="B14" s="16" t="s">
        <v>226</v>
      </c>
      <c r="C14" s="18">
        <v>0.150684931506849</v>
      </c>
      <c r="D14" s="18">
        <v>0.13636363636363599</v>
      </c>
      <c r="E14" s="18">
        <v>0.15686274509803899</v>
      </c>
      <c r="F14" s="18"/>
      <c r="G14" s="18">
        <v>0.125</v>
      </c>
      <c r="H14" s="18">
        <v>0.17073170731707299</v>
      </c>
      <c r="I14" s="18"/>
      <c r="J14" s="18">
        <v>0.25</v>
      </c>
      <c r="K14" s="18">
        <v>0.3</v>
      </c>
      <c r="L14" s="18">
        <v>0</v>
      </c>
      <c r="M14" s="18">
        <v>8.1081081081081099E-2</v>
      </c>
      <c r="N14" s="18"/>
      <c r="O14" s="18">
        <v>0.2</v>
      </c>
      <c r="P14" s="18">
        <v>0.14285714285714299</v>
      </c>
      <c r="Q14" s="18">
        <v>0</v>
      </c>
      <c r="R14" s="18">
        <v>0</v>
      </c>
      <c r="S14" s="18">
        <v>0.16666666666666699</v>
      </c>
      <c r="T14" s="18">
        <v>0.2</v>
      </c>
      <c r="U14" s="18">
        <v>0</v>
      </c>
      <c r="V14" s="18">
        <v>0.25</v>
      </c>
      <c r="W14" s="18">
        <v>0.27272727272727298</v>
      </c>
      <c r="X14" s="18">
        <v>0</v>
      </c>
      <c r="Y14" s="18">
        <v>0.66666666666666696</v>
      </c>
      <c r="Z14" s="18" t="s">
        <v>132</v>
      </c>
      <c r="AA14" s="18"/>
      <c r="AB14" s="18">
        <v>0.14705882352941199</v>
      </c>
      <c r="AC14" s="18">
        <v>0.1</v>
      </c>
      <c r="AD14" s="18">
        <v>0.16666666666666699</v>
      </c>
      <c r="AE14" s="18">
        <v>0.28571428571428598</v>
      </c>
      <c r="AF14" s="18"/>
      <c r="AG14" s="18">
        <v>0.146341463414634</v>
      </c>
      <c r="AH14" s="18">
        <v>0.11764705882352899</v>
      </c>
      <c r="AI14" s="18">
        <v>0</v>
      </c>
      <c r="AJ14" s="18">
        <v>1</v>
      </c>
      <c r="AK14" s="18"/>
      <c r="AL14" s="18">
        <v>0.13888888888888901</v>
      </c>
      <c r="AM14" s="18">
        <v>0.14285714285714299</v>
      </c>
      <c r="AN14" s="18">
        <v>0.230769230769231</v>
      </c>
      <c r="AO14" s="18"/>
      <c r="AP14" s="18">
        <v>0.217391304347826</v>
      </c>
      <c r="AQ14" s="18">
        <v>0.13636363636363599</v>
      </c>
      <c r="AR14" s="18">
        <v>0.33333333333333298</v>
      </c>
      <c r="AS14" s="18">
        <v>0</v>
      </c>
      <c r="AT14" s="18">
        <v>0.18181818181818199</v>
      </c>
      <c r="AU14" s="18"/>
      <c r="AV14" s="18">
        <v>0</v>
      </c>
      <c r="AW14" s="18">
        <v>0</v>
      </c>
      <c r="AX14" s="18">
        <v>0</v>
      </c>
      <c r="AY14" s="18">
        <v>0.5</v>
      </c>
      <c r="AZ14" s="18">
        <v>0.2</v>
      </c>
      <c r="BA14" s="18">
        <v>0.1</v>
      </c>
      <c r="BB14" s="18">
        <v>0.25</v>
      </c>
      <c r="BC14" s="18"/>
      <c r="BD14" s="18">
        <v>6.4516129032258104E-2</v>
      </c>
      <c r="BE14" s="18">
        <v>0.33333333333333298</v>
      </c>
      <c r="BF14" s="18">
        <v>0.125</v>
      </c>
      <c r="BG14" s="18">
        <v>0.16666666666666699</v>
      </c>
      <c r="BH14" s="18">
        <v>0.22222222222222199</v>
      </c>
      <c r="BI14" s="18">
        <v>0.25</v>
      </c>
      <c r="BJ14" s="18"/>
      <c r="BK14" s="18">
        <v>0</v>
      </c>
      <c r="BL14" s="18">
        <v>0.16666666666666699</v>
      </c>
      <c r="BM14" s="18">
        <v>0</v>
      </c>
      <c r="BN14" s="18">
        <v>0.30769230769230799</v>
      </c>
      <c r="BO14" s="18">
        <v>0.33333333333333298</v>
      </c>
      <c r="BP14" s="18">
        <v>0</v>
      </c>
      <c r="BQ14" s="18"/>
      <c r="BR14" s="18">
        <v>0.14285714285714299</v>
      </c>
      <c r="BS14" s="18">
        <v>0.17647058823529399</v>
      </c>
      <c r="BT14" s="18"/>
      <c r="BU14" s="18">
        <v>0.13157894736842099</v>
      </c>
      <c r="BV14" s="18">
        <v>0.17142857142857101</v>
      </c>
      <c r="BW14" s="18"/>
      <c r="BX14" s="18">
        <v>0.11764705882352899</v>
      </c>
      <c r="BY14" s="18">
        <v>0.238095238095238</v>
      </c>
    </row>
    <row r="15" spans="2:77" x14ac:dyDescent="0.35">
      <c r="B15" s="16" t="s">
        <v>227</v>
      </c>
      <c r="C15" s="18">
        <v>0.61643835616438403</v>
      </c>
      <c r="D15" s="18">
        <v>0.59090909090909105</v>
      </c>
      <c r="E15" s="18">
        <v>0.62745098039215697</v>
      </c>
      <c r="F15" s="18"/>
      <c r="G15" s="18">
        <v>0.5625</v>
      </c>
      <c r="H15" s="18">
        <v>0.65853658536585402</v>
      </c>
      <c r="I15" s="18"/>
      <c r="J15" s="18">
        <v>0.55000000000000004</v>
      </c>
      <c r="K15" s="18">
        <v>0.6</v>
      </c>
      <c r="L15" s="18">
        <v>0.66666666666666696</v>
      </c>
      <c r="M15" s="18">
        <v>0.64864864864864902</v>
      </c>
      <c r="N15" s="18"/>
      <c r="O15" s="18">
        <v>0.6</v>
      </c>
      <c r="P15" s="18">
        <v>0.57142857142857095</v>
      </c>
      <c r="Q15" s="18">
        <v>0.75</v>
      </c>
      <c r="R15" s="18">
        <v>0.5</v>
      </c>
      <c r="S15" s="18">
        <v>0.66666666666666696</v>
      </c>
      <c r="T15" s="18">
        <v>0.8</v>
      </c>
      <c r="U15" s="18">
        <v>0.5</v>
      </c>
      <c r="V15" s="18">
        <v>0.5</v>
      </c>
      <c r="W15" s="18">
        <v>0.63636363636363602</v>
      </c>
      <c r="X15" s="18">
        <v>0.77777777777777801</v>
      </c>
      <c r="Y15" s="18">
        <v>0</v>
      </c>
      <c r="Z15" s="18" t="s">
        <v>132</v>
      </c>
      <c r="AA15" s="18"/>
      <c r="AB15" s="18">
        <v>0.64705882352941202</v>
      </c>
      <c r="AC15" s="18">
        <v>0.45</v>
      </c>
      <c r="AD15" s="18">
        <v>0.66666666666666696</v>
      </c>
      <c r="AE15" s="18">
        <v>0.71428571428571397</v>
      </c>
      <c r="AF15" s="18"/>
      <c r="AG15" s="18">
        <v>0.58536585365853699</v>
      </c>
      <c r="AH15" s="18">
        <v>0.58823529411764697</v>
      </c>
      <c r="AI15" s="18">
        <v>1</v>
      </c>
      <c r="AJ15" s="18">
        <v>0</v>
      </c>
      <c r="AK15" s="18"/>
      <c r="AL15" s="18">
        <v>0.69444444444444398</v>
      </c>
      <c r="AM15" s="18">
        <v>0.61904761904761896</v>
      </c>
      <c r="AN15" s="18">
        <v>0.46153846153846201</v>
      </c>
      <c r="AO15" s="18"/>
      <c r="AP15" s="18">
        <v>0.60869565217391297</v>
      </c>
      <c r="AQ15" s="18">
        <v>0.72727272727272696</v>
      </c>
      <c r="AR15" s="18">
        <v>0.33333333333333298</v>
      </c>
      <c r="AS15" s="18">
        <v>1</v>
      </c>
      <c r="AT15" s="18">
        <v>0.36363636363636398</v>
      </c>
      <c r="AU15" s="18"/>
      <c r="AV15" s="18">
        <v>0.5</v>
      </c>
      <c r="AW15" s="18">
        <v>1</v>
      </c>
      <c r="AX15" s="18">
        <v>1</v>
      </c>
      <c r="AY15" s="18">
        <v>0</v>
      </c>
      <c r="AZ15" s="18">
        <v>0.8</v>
      </c>
      <c r="BA15" s="18">
        <v>0.8</v>
      </c>
      <c r="BB15" s="18">
        <v>0.4375</v>
      </c>
      <c r="BC15" s="18"/>
      <c r="BD15" s="18">
        <v>0.74193548387096797</v>
      </c>
      <c r="BE15" s="18">
        <v>0.44444444444444398</v>
      </c>
      <c r="BF15" s="18">
        <v>0.625</v>
      </c>
      <c r="BG15" s="18">
        <v>0.58333333333333304</v>
      </c>
      <c r="BH15" s="18">
        <v>0.55555555555555602</v>
      </c>
      <c r="BI15" s="18">
        <v>0.25</v>
      </c>
      <c r="BJ15" s="18"/>
      <c r="BK15" s="18">
        <v>0.84615384615384603</v>
      </c>
      <c r="BL15" s="18">
        <v>0.58333333333333304</v>
      </c>
      <c r="BM15" s="18">
        <v>0.875</v>
      </c>
      <c r="BN15" s="18">
        <v>0.46153846153846201</v>
      </c>
      <c r="BO15" s="18">
        <v>0.44444444444444398</v>
      </c>
      <c r="BP15" s="18">
        <v>0.5</v>
      </c>
      <c r="BQ15" s="18"/>
      <c r="BR15" s="18">
        <v>0.64285714285714302</v>
      </c>
      <c r="BS15" s="18">
        <v>0.52941176470588203</v>
      </c>
      <c r="BT15" s="18"/>
      <c r="BU15" s="18">
        <v>0.68421052631578905</v>
      </c>
      <c r="BV15" s="18">
        <v>0.54285714285714304</v>
      </c>
      <c r="BW15" s="18"/>
      <c r="BX15" s="18">
        <v>0.62745098039215697</v>
      </c>
      <c r="BY15" s="18">
        <v>0.57142857142857095</v>
      </c>
    </row>
    <row r="16" spans="2:77" x14ac:dyDescent="0.35">
      <c r="B16" s="16" t="s">
        <v>108</v>
      </c>
      <c r="C16" s="19">
        <v>-0.465753424657534</v>
      </c>
      <c r="D16" s="19">
        <v>-0.45454545454545497</v>
      </c>
      <c r="E16" s="19">
        <v>-0.47058823529411797</v>
      </c>
      <c r="F16" s="19"/>
      <c r="G16" s="19">
        <v>-0.4375</v>
      </c>
      <c r="H16" s="19">
        <v>-0.48780487804878098</v>
      </c>
      <c r="I16" s="19"/>
      <c r="J16" s="19">
        <v>-0.3</v>
      </c>
      <c r="K16" s="19">
        <v>-0.3</v>
      </c>
      <c r="L16" s="19">
        <v>-0.66666666666666696</v>
      </c>
      <c r="M16" s="19">
        <v>-0.56756756756756799</v>
      </c>
      <c r="N16" s="19"/>
      <c r="O16" s="19">
        <v>-0.4</v>
      </c>
      <c r="P16" s="19">
        <v>-0.42857142857142899</v>
      </c>
      <c r="Q16" s="19">
        <v>-0.75</v>
      </c>
      <c r="R16" s="19">
        <v>-0.5</v>
      </c>
      <c r="S16" s="19">
        <v>-0.5</v>
      </c>
      <c r="T16" s="19">
        <v>-0.6</v>
      </c>
      <c r="U16" s="19">
        <v>-0.5</v>
      </c>
      <c r="V16" s="19">
        <v>-0.25</v>
      </c>
      <c r="W16" s="19">
        <v>-0.36363636363636398</v>
      </c>
      <c r="X16" s="19">
        <v>-0.77777777777777801</v>
      </c>
      <c r="Y16" s="19">
        <v>0.66666666666666696</v>
      </c>
      <c r="Z16" s="19" t="s">
        <v>132</v>
      </c>
      <c r="AA16" s="19"/>
      <c r="AB16" s="19">
        <v>-0.5</v>
      </c>
      <c r="AC16" s="19">
        <v>-0.35</v>
      </c>
      <c r="AD16" s="19">
        <v>-0.5</v>
      </c>
      <c r="AE16" s="19">
        <v>-0.42857142857142799</v>
      </c>
      <c r="AF16" s="19"/>
      <c r="AG16" s="19">
        <v>-0.439024390243902</v>
      </c>
      <c r="AH16" s="19">
        <v>-0.47058823529411797</v>
      </c>
      <c r="AI16" s="19">
        <v>-1</v>
      </c>
      <c r="AJ16" s="19">
        <v>1</v>
      </c>
      <c r="AK16" s="19"/>
      <c r="AL16" s="19">
        <v>-0.55555555555555602</v>
      </c>
      <c r="AM16" s="19">
        <v>-0.476190476190476</v>
      </c>
      <c r="AN16" s="19">
        <v>-0.230769230769231</v>
      </c>
      <c r="AO16" s="19"/>
      <c r="AP16" s="19">
        <v>-0.39130434782608697</v>
      </c>
      <c r="AQ16" s="19">
        <v>-0.59090909090909105</v>
      </c>
      <c r="AR16" s="19">
        <v>0</v>
      </c>
      <c r="AS16" s="19">
        <v>-1</v>
      </c>
      <c r="AT16" s="19">
        <v>-0.18181818181818199</v>
      </c>
      <c r="AU16" s="19"/>
      <c r="AV16" s="19">
        <v>-0.5</v>
      </c>
      <c r="AW16" s="19">
        <v>-1</v>
      </c>
      <c r="AX16" s="19">
        <v>-1</v>
      </c>
      <c r="AY16" s="19">
        <v>0.5</v>
      </c>
      <c r="AZ16" s="19">
        <v>-0.6</v>
      </c>
      <c r="BA16" s="19">
        <v>-0.7</v>
      </c>
      <c r="BB16" s="19">
        <v>-0.1875</v>
      </c>
      <c r="BC16" s="19"/>
      <c r="BD16" s="19">
        <v>-0.67741935483870996</v>
      </c>
      <c r="BE16" s="19">
        <v>-0.11111111111111099</v>
      </c>
      <c r="BF16" s="19">
        <v>-0.5</v>
      </c>
      <c r="BG16" s="19">
        <v>-0.41666666666666702</v>
      </c>
      <c r="BH16" s="19">
        <v>-0.33333333333333298</v>
      </c>
      <c r="BI16" s="19">
        <v>0</v>
      </c>
      <c r="BJ16" s="19"/>
      <c r="BK16" s="19">
        <v>-0.84615384615384603</v>
      </c>
      <c r="BL16" s="19">
        <v>-0.41666666666666702</v>
      </c>
      <c r="BM16" s="19">
        <v>-0.875</v>
      </c>
      <c r="BN16" s="19">
        <v>-0.15384615384615399</v>
      </c>
      <c r="BO16" s="19">
        <v>-0.11111111111111099</v>
      </c>
      <c r="BP16" s="19">
        <v>-0.5</v>
      </c>
      <c r="BQ16" s="19"/>
      <c r="BR16" s="19">
        <v>-0.5</v>
      </c>
      <c r="BS16" s="19">
        <v>-0.35294117647058798</v>
      </c>
      <c r="BT16" s="19"/>
      <c r="BU16" s="19">
        <v>-0.55263157894736803</v>
      </c>
      <c r="BV16" s="19">
        <v>-0.371428571428571</v>
      </c>
      <c r="BW16" s="19"/>
      <c r="BX16" s="19">
        <v>-0.50980392156862697</v>
      </c>
      <c r="BY16" s="19">
        <v>-0.33333333333333298</v>
      </c>
    </row>
    <row r="17" spans="2:2" x14ac:dyDescent="0.35">
      <c r="B17" t="s">
        <v>279</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0.57716701902748402</v>
      </c>
      <c r="D8" s="15">
        <v>0.56157635467980305</v>
      </c>
      <c r="E8" s="15">
        <v>0.58888888888888902</v>
      </c>
      <c r="F8" s="15"/>
      <c r="G8" s="15">
        <v>0.53535353535353503</v>
      </c>
      <c r="H8" s="15">
        <v>0.58823529411764697</v>
      </c>
      <c r="I8" s="15"/>
      <c r="J8" s="15">
        <v>0.581395348837209</v>
      </c>
      <c r="K8" s="15">
        <v>0.55371900826446296</v>
      </c>
      <c r="L8" s="15">
        <v>0.59322033898305104</v>
      </c>
      <c r="M8" s="15">
        <v>0.569620253164557</v>
      </c>
      <c r="N8" s="15"/>
      <c r="O8" s="15">
        <v>0.58695652173913004</v>
      </c>
      <c r="P8" s="15">
        <v>0.63013698630137005</v>
      </c>
      <c r="Q8" s="15">
        <v>0.61764705882352899</v>
      </c>
      <c r="R8" s="15">
        <v>0.64583333333333304</v>
      </c>
      <c r="S8" s="15">
        <v>0.56000000000000005</v>
      </c>
      <c r="T8" s="15">
        <v>0.41025641025641002</v>
      </c>
      <c r="U8" s="15">
        <v>0.5</v>
      </c>
      <c r="V8" s="15">
        <v>0.56000000000000005</v>
      </c>
      <c r="W8" s="15">
        <v>0.47540983606557402</v>
      </c>
      <c r="X8" s="15">
        <v>0.63461538461538503</v>
      </c>
      <c r="Y8" s="15">
        <v>0.73684210526315796</v>
      </c>
      <c r="Z8" s="15">
        <v>1</v>
      </c>
      <c r="AA8" s="15"/>
      <c r="AB8" s="15">
        <v>0.57368421052631602</v>
      </c>
      <c r="AC8" s="15">
        <v>0.62937062937062904</v>
      </c>
      <c r="AD8" s="15">
        <v>0.60344827586206895</v>
      </c>
      <c r="AE8" s="15">
        <v>0.51020408163265296</v>
      </c>
      <c r="AF8" s="15"/>
      <c r="AG8" s="15">
        <v>0.57044673539518898</v>
      </c>
      <c r="AH8" s="15">
        <v>0.55555555555555602</v>
      </c>
      <c r="AI8" s="15">
        <v>0.65217391304347805</v>
      </c>
      <c r="AJ8" s="15">
        <v>0.75</v>
      </c>
      <c r="AK8" s="15"/>
      <c r="AL8" s="15">
        <v>0.56696428571428603</v>
      </c>
      <c r="AM8" s="15">
        <v>0.65027322404371601</v>
      </c>
      <c r="AN8" s="15">
        <v>0.40677966101694901</v>
      </c>
      <c r="AO8" s="15"/>
      <c r="AP8" s="15">
        <v>0.542713567839196</v>
      </c>
      <c r="AQ8" s="15">
        <v>0.6875</v>
      </c>
      <c r="AR8" s="15">
        <v>0.63888888888888895</v>
      </c>
      <c r="AS8" s="15">
        <v>0.66666666666666696</v>
      </c>
      <c r="AT8" s="15">
        <v>0.49152542372881403</v>
      </c>
      <c r="AU8" s="15"/>
      <c r="AV8" s="15">
        <v>0.2</v>
      </c>
      <c r="AW8" s="15">
        <v>0.75</v>
      </c>
      <c r="AX8" s="15">
        <v>0.75</v>
      </c>
      <c r="AY8" s="15">
        <v>0.46808510638297901</v>
      </c>
      <c r="AZ8" s="15">
        <v>0.51162790697674398</v>
      </c>
      <c r="BA8" s="15">
        <v>0.7</v>
      </c>
      <c r="BB8" s="15">
        <v>0.6875</v>
      </c>
      <c r="BC8" s="15"/>
      <c r="BD8" s="15">
        <v>0.59010600706713801</v>
      </c>
      <c r="BE8" s="15">
        <v>0.50847457627118597</v>
      </c>
      <c r="BF8" s="15">
        <v>0.58823529411764697</v>
      </c>
      <c r="BG8" s="15">
        <v>0.53571428571428603</v>
      </c>
      <c r="BH8" s="15">
        <v>0.58823529411764697</v>
      </c>
      <c r="BI8" s="15">
        <v>1</v>
      </c>
      <c r="BJ8" s="15"/>
      <c r="BK8" s="15">
        <v>0.58461538461538498</v>
      </c>
      <c r="BL8" s="15">
        <v>0.54966887417218502</v>
      </c>
      <c r="BM8" s="15">
        <v>0.46</v>
      </c>
      <c r="BN8" s="15">
        <v>0.60185185185185197</v>
      </c>
      <c r="BO8" s="15">
        <v>0.6875</v>
      </c>
      <c r="BP8" s="15">
        <v>0.58823529411764697</v>
      </c>
      <c r="BQ8" s="15"/>
      <c r="BR8" s="15">
        <v>0.57142857142857095</v>
      </c>
      <c r="BS8" s="15">
        <v>0.587878787878788</v>
      </c>
      <c r="BT8" s="15"/>
      <c r="BU8" s="15">
        <v>0.55828220858895705</v>
      </c>
      <c r="BV8" s="15">
        <v>0.587096774193548</v>
      </c>
      <c r="BW8" s="15"/>
      <c r="BX8" s="15">
        <v>0.62068965517241403</v>
      </c>
      <c r="BY8" s="15">
        <v>0.53170731707317098</v>
      </c>
    </row>
    <row r="9" spans="2:77" x14ac:dyDescent="0.35">
      <c r="B9" s="16" t="s">
        <v>222</v>
      </c>
      <c r="C9" s="15">
        <v>0.30443974630021098</v>
      </c>
      <c r="D9" s="15">
        <v>0.31034482758620702</v>
      </c>
      <c r="E9" s="15">
        <v>0.3</v>
      </c>
      <c r="F9" s="15"/>
      <c r="G9" s="15">
        <v>0.29292929292929298</v>
      </c>
      <c r="H9" s="15">
        <v>0.30748663101604301</v>
      </c>
      <c r="I9" s="15"/>
      <c r="J9" s="15">
        <v>0.27906976744186002</v>
      </c>
      <c r="K9" s="15">
        <v>0.30578512396694202</v>
      </c>
      <c r="L9" s="15">
        <v>0.338983050847458</v>
      </c>
      <c r="M9" s="15">
        <v>0.322784810126582</v>
      </c>
      <c r="N9" s="15"/>
      <c r="O9" s="15">
        <v>0.26086956521739102</v>
      </c>
      <c r="P9" s="15">
        <v>0.27397260273972601</v>
      </c>
      <c r="Q9" s="15">
        <v>0.32352941176470601</v>
      </c>
      <c r="R9" s="15">
        <v>0.29166666666666702</v>
      </c>
      <c r="S9" s="15">
        <v>0.28000000000000003</v>
      </c>
      <c r="T9" s="15">
        <v>0.35897435897435898</v>
      </c>
      <c r="U9" s="15">
        <v>0.39130434782608697</v>
      </c>
      <c r="V9" s="15">
        <v>0.32</v>
      </c>
      <c r="W9" s="15">
        <v>0.36065573770491799</v>
      </c>
      <c r="X9" s="15">
        <v>0.28846153846153799</v>
      </c>
      <c r="Y9" s="15">
        <v>0.157894736842105</v>
      </c>
      <c r="Z9" s="15">
        <v>0</v>
      </c>
      <c r="AA9" s="15"/>
      <c r="AB9" s="15">
        <v>0.32105263157894698</v>
      </c>
      <c r="AC9" s="15">
        <v>0.286713286713287</v>
      </c>
      <c r="AD9" s="15">
        <v>0.25862068965517199</v>
      </c>
      <c r="AE9" s="15">
        <v>0.38775510204081598</v>
      </c>
      <c r="AF9" s="15"/>
      <c r="AG9" s="15">
        <v>0.31271477663230202</v>
      </c>
      <c r="AH9" s="15">
        <v>0.32478632478632502</v>
      </c>
      <c r="AI9" s="15">
        <v>0.23913043478260901</v>
      </c>
      <c r="AJ9" s="15">
        <v>0.25</v>
      </c>
      <c r="AK9" s="15"/>
      <c r="AL9" s="15">
        <v>0.32142857142857101</v>
      </c>
      <c r="AM9" s="15">
        <v>0.26229508196721302</v>
      </c>
      <c r="AN9" s="15">
        <v>0.38983050847457601</v>
      </c>
      <c r="AO9" s="15"/>
      <c r="AP9" s="15">
        <v>0.33668341708542698</v>
      </c>
      <c r="AQ9" s="15">
        <v>0.24107142857142899</v>
      </c>
      <c r="AR9" s="15">
        <v>0.36111111111111099</v>
      </c>
      <c r="AS9" s="15">
        <v>0.11111111111111099</v>
      </c>
      <c r="AT9" s="15">
        <v>0.322033898305085</v>
      </c>
      <c r="AU9" s="15"/>
      <c r="AV9" s="15">
        <v>0.4</v>
      </c>
      <c r="AW9" s="15">
        <v>0.125</v>
      </c>
      <c r="AX9" s="15">
        <v>0.125</v>
      </c>
      <c r="AY9" s="15">
        <v>0.29787234042553201</v>
      </c>
      <c r="AZ9" s="15">
        <v>0.32558139534883701</v>
      </c>
      <c r="BA9" s="15">
        <v>0.266666666666667</v>
      </c>
      <c r="BB9" s="15">
        <v>0.1875</v>
      </c>
      <c r="BC9" s="15"/>
      <c r="BD9" s="15">
        <v>0.307420494699647</v>
      </c>
      <c r="BE9" s="15">
        <v>0.338983050847458</v>
      </c>
      <c r="BF9" s="15">
        <v>0.26470588235294101</v>
      </c>
      <c r="BG9" s="15">
        <v>0.33928571428571402</v>
      </c>
      <c r="BH9" s="15">
        <v>0.26470588235294101</v>
      </c>
      <c r="BI9" s="15">
        <v>0</v>
      </c>
      <c r="BJ9" s="15"/>
      <c r="BK9" s="15">
        <v>0.27692307692307699</v>
      </c>
      <c r="BL9" s="15">
        <v>0.33112582781457001</v>
      </c>
      <c r="BM9" s="15">
        <v>0.4</v>
      </c>
      <c r="BN9" s="15">
        <v>0.296296296296296</v>
      </c>
      <c r="BO9" s="15">
        <v>0.21875</v>
      </c>
      <c r="BP9" s="15">
        <v>0.26470588235294101</v>
      </c>
      <c r="BQ9" s="15"/>
      <c r="BR9" s="15">
        <v>0.30844155844155802</v>
      </c>
      <c r="BS9" s="15">
        <v>0.29696969696969699</v>
      </c>
      <c r="BT9" s="15"/>
      <c r="BU9" s="15">
        <v>0.32515337423312901</v>
      </c>
      <c r="BV9" s="15">
        <v>0.293548387096774</v>
      </c>
      <c r="BW9" s="15"/>
      <c r="BX9" s="15">
        <v>0.30268199233716497</v>
      </c>
      <c r="BY9" s="15">
        <v>0.302439024390244</v>
      </c>
    </row>
    <row r="10" spans="2:77" x14ac:dyDescent="0.35">
      <c r="B10" s="16" t="s">
        <v>223</v>
      </c>
      <c r="C10" s="15">
        <v>6.5539112050740006E-2</v>
      </c>
      <c r="D10" s="15">
        <v>5.91133004926108E-2</v>
      </c>
      <c r="E10" s="15">
        <v>7.0370370370370403E-2</v>
      </c>
      <c r="F10" s="15"/>
      <c r="G10" s="15">
        <v>9.0909090909090898E-2</v>
      </c>
      <c r="H10" s="15">
        <v>5.8823529411764698E-2</v>
      </c>
      <c r="I10" s="15"/>
      <c r="J10" s="15">
        <v>0.10077519379845</v>
      </c>
      <c r="K10" s="15">
        <v>7.43801652892562E-2</v>
      </c>
      <c r="L10" s="15">
        <v>5.0847457627118599E-2</v>
      </c>
      <c r="M10" s="15">
        <v>3.7974683544303799E-2</v>
      </c>
      <c r="N10" s="15"/>
      <c r="O10" s="15">
        <v>6.5217391304347797E-2</v>
      </c>
      <c r="P10" s="15">
        <v>5.4794520547945202E-2</v>
      </c>
      <c r="Q10" s="15">
        <v>0</v>
      </c>
      <c r="R10" s="15">
        <v>2.0833333333333301E-2</v>
      </c>
      <c r="S10" s="15">
        <v>0.08</v>
      </c>
      <c r="T10" s="15">
        <v>0.128205128205128</v>
      </c>
      <c r="U10" s="15">
        <v>8.6956521739130405E-2</v>
      </c>
      <c r="V10" s="15">
        <v>0.08</v>
      </c>
      <c r="W10" s="15">
        <v>8.1967213114754106E-2</v>
      </c>
      <c r="X10" s="15">
        <v>7.69230769230769E-2</v>
      </c>
      <c r="Y10" s="15">
        <v>5.2631578947368397E-2</v>
      </c>
      <c r="Z10" s="15">
        <v>0</v>
      </c>
      <c r="AA10" s="15"/>
      <c r="AB10" s="15">
        <v>4.2105263157894701E-2</v>
      </c>
      <c r="AC10" s="15">
        <v>4.1958041958042001E-2</v>
      </c>
      <c r="AD10" s="15">
        <v>6.8965517241379296E-2</v>
      </c>
      <c r="AE10" s="15">
        <v>0.102040816326531</v>
      </c>
      <c r="AF10" s="15"/>
      <c r="AG10" s="15">
        <v>6.18556701030928E-2</v>
      </c>
      <c r="AH10" s="15">
        <v>6.8376068376068397E-2</v>
      </c>
      <c r="AI10" s="15">
        <v>4.3478260869565202E-2</v>
      </c>
      <c r="AJ10" s="15">
        <v>0</v>
      </c>
      <c r="AK10" s="15"/>
      <c r="AL10" s="15">
        <v>6.25E-2</v>
      </c>
      <c r="AM10" s="15">
        <v>4.3715846994535498E-2</v>
      </c>
      <c r="AN10" s="15">
        <v>0.13559322033898299</v>
      </c>
      <c r="AO10" s="15"/>
      <c r="AP10" s="15">
        <v>8.0402010050251299E-2</v>
      </c>
      <c r="AQ10" s="15">
        <v>1.7857142857142901E-2</v>
      </c>
      <c r="AR10" s="15">
        <v>0</v>
      </c>
      <c r="AS10" s="15">
        <v>0</v>
      </c>
      <c r="AT10" s="15">
        <v>0.11864406779661001</v>
      </c>
      <c r="AU10" s="15"/>
      <c r="AV10" s="15">
        <v>0.2</v>
      </c>
      <c r="AW10" s="15">
        <v>0.125</v>
      </c>
      <c r="AX10" s="15">
        <v>0.125</v>
      </c>
      <c r="AY10" s="15">
        <v>6.3829787234042507E-2</v>
      </c>
      <c r="AZ10" s="15">
        <v>6.9767441860465101E-2</v>
      </c>
      <c r="BA10" s="15">
        <v>0</v>
      </c>
      <c r="BB10" s="15">
        <v>0.125</v>
      </c>
      <c r="BC10" s="15"/>
      <c r="BD10" s="15">
        <v>7.0671378091872794E-2</v>
      </c>
      <c r="BE10" s="15">
        <v>5.0847457627118599E-2</v>
      </c>
      <c r="BF10" s="15">
        <v>5.8823529411764698E-2</v>
      </c>
      <c r="BG10" s="15">
        <v>3.5714285714285698E-2</v>
      </c>
      <c r="BH10" s="15">
        <v>8.8235294117647106E-2</v>
      </c>
      <c r="BI10" s="15">
        <v>0</v>
      </c>
      <c r="BJ10" s="15"/>
      <c r="BK10" s="15">
        <v>4.6153846153846198E-2</v>
      </c>
      <c r="BL10" s="15">
        <v>6.6225165562913899E-2</v>
      </c>
      <c r="BM10" s="15">
        <v>0.06</v>
      </c>
      <c r="BN10" s="15">
        <v>5.5555555555555601E-2</v>
      </c>
      <c r="BO10" s="15">
        <v>7.8125E-2</v>
      </c>
      <c r="BP10" s="15">
        <v>0.11764705882352899</v>
      </c>
      <c r="BQ10" s="15"/>
      <c r="BR10" s="15">
        <v>6.8181818181818205E-2</v>
      </c>
      <c r="BS10" s="15">
        <v>6.0606060606060601E-2</v>
      </c>
      <c r="BT10" s="15"/>
      <c r="BU10" s="15">
        <v>6.13496932515337E-2</v>
      </c>
      <c r="BV10" s="15">
        <v>6.7741935483871002E-2</v>
      </c>
      <c r="BW10" s="15"/>
      <c r="BX10" s="15">
        <v>3.4482758620689703E-2</v>
      </c>
      <c r="BY10" s="15">
        <v>0.10243902439024399</v>
      </c>
    </row>
    <row r="11" spans="2:77" x14ac:dyDescent="0.35">
      <c r="B11" s="16" t="s">
        <v>224</v>
      </c>
      <c r="C11" s="15">
        <v>6.3424947145877403E-3</v>
      </c>
      <c r="D11" s="15">
        <v>1.47783251231527E-2</v>
      </c>
      <c r="E11" s="15">
        <v>0</v>
      </c>
      <c r="F11" s="15"/>
      <c r="G11" s="15">
        <v>1.01010101010101E-2</v>
      </c>
      <c r="H11" s="15">
        <v>5.3475935828877002E-3</v>
      </c>
      <c r="I11" s="15"/>
      <c r="J11" s="15">
        <v>0</v>
      </c>
      <c r="K11" s="15">
        <v>8.2644628099173608E-3</v>
      </c>
      <c r="L11" s="15">
        <v>0</v>
      </c>
      <c r="M11" s="15">
        <v>1.26582278481013E-2</v>
      </c>
      <c r="N11" s="15"/>
      <c r="O11" s="15">
        <v>0</v>
      </c>
      <c r="P11" s="15">
        <v>1.3698630136986301E-2</v>
      </c>
      <c r="Q11" s="15">
        <v>0</v>
      </c>
      <c r="R11" s="15">
        <v>2.0833333333333301E-2</v>
      </c>
      <c r="S11" s="15">
        <v>0</v>
      </c>
      <c r="T11" s="15">
        <v>2.5641025641025599E-2</v>
      </c>
      <c r="U11" s="15">
        <v>0</v>
      </c>
      <c r="V11" s="15">
        <v>0</v>
      </c>
      <c r="W11" s="15">
        <v>0</v>
      </c>
      <c r="X11" s="15">
        <v>0</v>
      </c>
      <c r="Y11" s="15">
        <v>0</v>
      </c>
      <c r="Z11" s="15">
        <v>0</v>
      </c>
      <c r="AA11" s="15"/>
      <c r="AB11" s="15">
        <v>1.05263157894737E-2</v>
      </c>
      <c r="AC11" s="15">
        <v>0</v>
      </c>
      <c r="AD11" s="15">
        <v>1.72413793103448E-2</v>
      </c>
      <c r="AE11" s="15">
        <v>0</v>
      </c>
      <c r="AF11" s="15"/>
      <c r="AG11" s="15">
        <v>6.8728522336769802E-3</v>
      </c>
      <c r="AH11" s="15">
        <v>0</v>
      </c>
      <c r="AI11" s="15">
        <v>2.1739130434782601E-2</v>
      </c>
      <c r="AJ11" s="15">
        <v>0</v>
      </c>
      <c r="AK11" s="15"/>
      <c r="AL11" s="15">
        <v>8.9285714285714298E-3</v>
      </c>
      <c r="AM11" s="15">
        <v>5.4644808743169399E-3</v>
      </c>
      <c r="AN11" s="15">
        <v>0</v>
      </c>
      <c r="AO11" s="15"/>
      <c r="AP11" s="15">
        <v>1.00502512562814E-2</v>
      </c>
      <c r="AQ11" s="15">
        <v>0</v>
      </c>
      <c r="AR11" s="15">
        <v>0</v>
      </c>
      <c r="AS11" s="15">
        <v>0.11111111111111099</v>
      </c>
      <c r="AT11" s="15">
        <v>0</v>
      </c>
      <c r="AU11" s="15"/>
      <c r="AV11" s="15">
        <v>0</v>
      </c>
      <c r="AW11" s="15">
        <v>0</v>
      </c>
      <c r="AX11" s="15">
        <v>0</v>
      </c>
      <c r="AY11" s="15">
        <v>4.2553191489361701E-2</v>
      </c>
      <c r="AZ11" s="15">
        <v>0</v>
      </c>
      <c r="BA11" s="15">
        <v>0</v>
      </c>
      <c r="BB11" s="15">
        <v>0</v>
      </c>
      <c r="BC11" s="15"/>
      <c r="BD11" s="15">
        <v>3.53356890459364E-3</v>
      </c>
      <c r="BE11" s="15">
        <v>1.6949152542372899E-2</v>
      </c>
      <c r="BF11" s="15">
        <v>0</v>
      </c>
      <c r="BG11" s="15">
        <v>1.7857142857142901E-2</v>
      </c>
      <c r="BH11" s="15">
        <v>0</v>
      </c>
      <c r="BI11" s="15">
        <v>0</v>
      </c>
      <c r="BJ11" s="15"/>
      <c r="BK11" s="15">
        <v>1.5384615384615399E-2</v>
      </c>
      <c r="BL11" s="15">
        <v>1.3245033112582801E-2</v>
      </c>
      <c r="BM11" s="15">
        <v>0</v>
      </c>
      <c r="BN11" s="15">
        <v>0</v>
      </c>
      <c r="BO11" s="15">
        <v>0</v>
      </c>
      <c r="BP11" s="15">
        <v>0</v>
      </c>
      <c r="BQ11" s="15"/>
      <c r="BR11" s="15">
        <v>3.24675324675325E-3</v>
      </c>
      <c r="BS11" s="15">
        <v>1.21212121212121E-2</v>
      </c>
      <c r="BT11" s="15"/>
      <c r="BU11" s="15">
        <v>6.13496932515337E-3</v>
      </c>
      <c r="BV11" s="15">
        <v>6.4516129032258099E-3</v>
      </c>
      <c r="BW11" s="15"/>
      <c r="BX11" s="15">
        <v>0</v>
      </c>
      <c r="BY11" s="15">
        <v>1.46341463414634E-2</v>
      </c>
    </row>
    <row r="12" spans="2:77" x14ac:dyDescent="0.35">
      <c r="B12" s="16" t="s">
        <v>225</v>
      </c>
      <c r="C12" s="15">
        <v>6.3424947145877403E-3</v>
      </c>
      <c r="D12" s="15">
        <v>9.8522167487684695E-3</v>
      </c>
      <c r="E12" s="15">
        <v>3.7037037037036999E-3</v>
      </c>
      <c r="F12" s="15"/>
      <c r="G12" s="15">
        <v>1.01010101010101E-2</v>
      </c>
      <c r="H12" s="15">
        <v>5.3475935828877002E-3</v>
      </c>
      <c r="I12" s="15"/>
      <c r="J12" s="15">
        <v>7.7519379844961196E-3</v>
      </c>
      <c r="K12" s="15">
        <v>8.2644628099173608E-3</v>
      </c>
      <c r="L12" s="15">
        <v>0</v>
      </c>
      <c r="M12" s="15">
        <v>6.3291139240506302E-3</v>
      </c>
      <c r="N12" s="15"/>
      <c r="O12" s="15">
        <v>0</v>
      </c>
      <c r="P12" s="15">
        <v>0</v>
      </c>
      <c r="Q12" s="15">
        <v>0</v>
      </c>
      <c r="R12" s="15">
        <v>0</v>
      </c>
      <c r="S12" s="15">
        <v>0.04</v>
      </c>
      <c r="T12" s="15">
        <v>0</v>
      </c>
      <c r="U12" s="15">
        <v>0</v>
      </c>
      <c r="V12" s="15">
        <v>0</v>
      </c>
      <c r="W12" s="15">
        <v>3.2786885245901599E-2</v>
      </c>
      <c r="X12" s="15">
        <v>0</v>
      </c>
      <c r="Y12" s="15">
        <v>0</v>
      </c>
      <c r="Z12" s="15">
        <v>0</v>
      </c>
      <c r="AA12" s="15"/>
      <c r="AB12" s="15">
        <v>1.05263157894737E-2</v>
      </c>
      <c r="AC12" s="15">
        <v>6.9930069930069904E-3</v>
      </c>
      <c r="AD12" s="15">
        <v>0</v>
      </c>
      <c r="AE12" s="15">
        <v>0</v>
      </c>
      <c r="AF12" s="15"/>
      <c r="AG12" s="15">
        <v>6.8728522336769802E-3</v>
      </c>
      <c r="AH12" s="15">
        <v>8.5470085470085496E-3</v>
      </c>
      <c r="AI12" s="15">
        <v>0</v>
      </c>
      <c r="AJ12" s="15">
        <v>0</v>
      </c>
      <c r="AK12" s="15"/>
      <c r="AL12" s="15">
        <v>0</v>
      </c>
      <c r="AM12" s="15">
        <v>1.63934426229508E-2</v>
      </c>
      <c r="AN12" s="15">
        <v>0</v>
      </c>
      <c r="AO12" s="15"/>
      <c r="AP12" s="15">
        <v>0</v>
      </c>
      <c r="AQ12" s="15">
        <v>2.6785714285714302E-2</v>
      </c>
      <c r="AR12" s="15">
        <v>0</v>
      </c>
      <c r="AS12" s="15">
        <v>0</v>
      </c>
      <c r="AT12" s="15">
        <v>0</v>
      </c>
      <c r="AU12" s="15"/>
      <c r="AV12" s="15">
        <v>0</v>
      </c>
      <c r="AW12" s="15">
        <v>0</v>
      </c>
      <c r="AX12" s="15">
        <v>0</v>
      </c>
      <c r="AY12" s="15">
        <v>4.2553191489361701E-2</v>
      </c>
      <c r="AZ12" s="15">
        <v>2.32558139534884E-2</v>
      </c>
      <c r="BA12" s="15">
        <v>0</v>
      </c>
      <c r="BB12" s="15">
        <v>0</v>
      </c>
      <c r="BC12" s="15"/>
      <c r="BD12" s="15">
        <v>0</v>
      </c>
      <c r="BE12" s="15">
        <v>3.3898305084745797E-2</v>
      </c>
      <c r="BF12" s="15">
        <v>2.9411764705882401E-2</v>
      </c>
      <c r="BG12" s="15">
        <v>0</v>
      </c>
      <c r="BH12" s="15">
        <v>0</v>
      </c>
      <c r="BI12" s="15">
        <v>0</v>
      </c>
      <c r="BJ12" s="15"/>
      <c r="BK12" s="15">
        <v>1.5384615384615399E-2</v>
      </c>
      <c r="BL12" s="15">
        <v>6.6225165562913899E-3</v>
      </c>
      <c r="BM12" s="15">
        <v>0</v>
      </c>
      <c r="BN12" s="15">
        <v>9.2592592592592605E-3</v>
      </c>
      <c r="BO12" s="15">
        <v>0</v>
      </c>
      <c r="BP12" s="15">
        <v>0</v>
      </c>
      <c r="BQ12" s="15"/>
      <c r="BR12" s="15">
        <v>6.4935064935064896E-3</v>
      </c>
      <c r="BS12" s="15">
        <v>6.0606060606060597E-3</v>
      </c>
      <c r="BT12" s="15"/>
      <c r="BU12" s="15">
        <v>1.22699386503067E-2</v>
      </c>
      <c r="BV12" s="15">
        <v>3.2258064516129002E-3</v>
      </c>
      <c r="BW12" s="15"/>
      <c r="BX12" s="15">
        <v>7.6628352490421504E-3</v>
      </c>
      <c r="BY12" s="15">
        <v>4.8780487804877997E-3</v>
      </c>
    </row>
    <row r="13" spans="2:77" x14ac:dyDescent="0.35">
      <c r="B13" s="16" t="s">
        <v>96</v>
      </c>
      <c r="C13" s="15">
        <v>4.0169133192389003E-2</v>
      </c>
      <c r="D13" s="15">
        <v>4.4334975369458102E-2</v>
      </c>
      <c r="E13" s="15">
        <v>3.7037037037037E-2</v>
      </c>
      <c r="F13" s="15"/>
      <c r="G13" s="15">
        <v>6.0606060606060601E-2</v>
      </c>
      <c r="H13" s="15">
        <v>3.4759358288770102E-2</v>
      </c>
      <c r="I13" s="15"/>
      <c r="J13" s="15">
        <v>3.1007751937984499E-2</v>
      </c>
      <c r="K13" s="15">
        <v>4.9586776859504099E-2</v>
      </c>
      <c r="L13" s="15">
        <v>1.6949152542372899E-2</v>
      </c>
      <c r="M13" s="15">
        <v>5.0632911392405097E-2</v>
      </c>
      <c r="N13" s="15"/>
      <c r="O13" s="15">
        <v>8.6956521739130405E-2</v>
      </c>
      <c r="P13" s="15">
        <v>2.7397260273972601E-2</v>
      </c>
      <c r="Q13" s="15">
        <v>5.8823529411764698E-2</v>
      </c>
      <c r="R13" s="15">
        <v>2.0833333333333301E-2</v>
      </c>
      <c r="S13" s="15">
        <v>0.04</v>
      </c>
      <c r="T13" s="15">
        <v>7.69230769230769E-2</v>
      </c>
      <c r="U13" s="15">
        <v>2.1739130434782601E-2</v>
      </c>
      <c r="V13" s="15">
        <v>0.04</v>
      </c>
      <c r="W13" s="15">
        <v>4.91803278688525E-2</v>
      </c>
      <c r="X13" s="15">
        <v>0</v>
      </c>
      <c r="Y13" s="15">
        <v>5.2631578947368397E-2</v>
      </c>
      <c r="Z13" s="15">
        <v>0</v>
      </c>
      <c r="AA13" s="15"/>
      <c r="AB13" s="15">
        <v>4.2105263157894701E-2</v>
      </c>
      <c r="AC13" s="15">
        <v>3.4965034965035002E-2</v>
      </c>
      <c r="AD13" s="15">
        <v>5.1724137931034503E-2</v>
      </c>
      <c r="AE13" s="15">
        <v>0</v>
      </c>
      <c r="AF13" s="15"/>
      <c r="AG13" s="15">
        <v>4.1237113402061903E-2</v>
      </c>
      <c r="AH13" s="15">
        <v>4.2735042735042701E-2</v>
      </c>
      <c r="AI13" s="15">
        <v>4.3478260869565202E-2</v>
      </c>
      <c r="AJ13" s="15">
        <v>0</v>
      </c>
      <c r="AK13" s="15"/>
      <c r="AL13" s="15">
        <v>4.0178571428571397E-2</v>
      </c>
      <c r="AM13" s="15">
        <v>2.1857923497267801E-2</v>
      </c>
      <c r="AN13" s="15">
        <v>6.7796610169491497E-2</v>
      </c>
      <c r="AO13" s="15"/>
      <c r="AP13" s="15">
        <v>3.0150753768844199E-2</v>
      </c>
      <c r="AQ13" s="15">
        <v>2.6785714285714302E-2</v>
      </c>
      <c r="AR13" s="15">
        <v>0</v>
      </c>
      <c r="AS13" s="15">
        <v>0.11111111111111099</v>
      </c>
      <c r="AT13" s="15">
        <v>6.7796610169491497E-2</v>
      </c>
      <c r="AU13" s="15"/>
      <c r="AV13" s="15">
        <v>0.2</v>
      </c>
      <c r="AW13" s="15">
        <v>0</v>
      </c>
      <c r="AX13" s="15">
        <v>0</v>
      </c>
      <c r="AY13" s="15">
        <v>8.5106382978723402E-2</v>
      </c>
      <c r="AZ13" s="15">
        <v>6.9767441860465101E-2</v>
      </c>
      <c r="BA13" s="15">
        <v>3.3333333333333298E-2</v>
      </c>
      <c r="BB13" s="15">
        <v>0</v>
      </c>
      <c r="BC13" s="15"/>
      <c r="BD13" s="15">
        <v>2.8268551236749099E-2</v>
      </c>
      <c r="BE13" s="15">
        <v>5.0847457627118599E-2</v>
      </c>
      <c r="BF13" s="15">
        <v>5.8823529411764698E-2</v>
      </c>
      <c r="BG13" s="15">
        <v>7.1428571428571397E-2</v>
      </c>
      <c r="BH13" s="15">
        <v>5.8823529411764698E-2</v>
      </c>
      <c r="BI13" s="15">
        <v>0</v>
      </c>
      <c r="BJ13" s="15"/>
      <c r="BK13" s="15">
        <v>6.15384615384615E-2</v>
      </c>
      <c r="BL13" s="15">
        <v>3.3112582781456998E-2</v>
      </c>
      <c r="BM13" s="15">
        <v>0.08</v>
      </c>
      <c r="BN13" s="15">
        <v>3.7037037037037E-2</v>
      </c>
      <c r="BO13" s="15">
        <v>1.5625E-2</v>
      </c>
      <c r="BP13" s="15">
        <v>2.9411764705882401E-2</v>
      </c>
      <c r="BQ13" s="15"/>
      <c r="BR13" s="15">
        <v>4.2207792207792201E-2</v>
      </c>
      <c r="BS13" s="15">
        <v>3.6363636363636397E-2</v>
      </c>
      <c r="BT13" s="15"/>
      <c r="BU13" s="15">
        <v>3.6809815950920199E-2</v>
      </c>
      <c r="BV13" s="15">
        <v>4.1935483870967703E-2</v>
      </c>
      <c r="BW13" s="15"/>
      <c r="BX13" s="15">
        <v>3.4482758620689703E-2</v>
      </c>
      <c r="BY13" s="15">
        <v>4.39024390243902E-2</v>
      </c>
    </row>
    <row r="14" spans="2:77" x14ac:dyDescent="0.35">
      <c r="B14" s="16" t="s">
        <v>226</v>
      </c>
      <c r="C14" s="18">
        <v>0.881606765327696</v>
      </c>
      <c r="D14" s="18">
        <v>0.87192118226601001</v>
      </c>
      <c r="E14" s="18">
        <v>0.88888888888888895</v>
      </c>
      <c r="F14" s="18"/>
      <c r="G14" s="18">
        <v>0.82828282828282795</v>
      </c>
      <c r="H14" s="18">
        <v>0.89572192513368998</v>
      </c>
      <c r="I14" s="18"/>
      <c r="J14" s="18">
        <v>0.86046511627906996</v>
      </c>
      <c r="K14" s="18">
        <v>0.85950413223140498</v>
      </c>
      <c r="L14" s="18">
        <v>0.93220338983050799</v>
      </c>
      <c r="M14" s="18">
        <v>0.892405063291139</v>
      </c>
      <c r="N14" s="18"/>
      <c r="O14" s="18">
        <v>0.84782608695652195</v>
      </c>
      <c r="P14" s="18">
        <v>0.90410958904109595</v>
      </c>
      <c r="Q14" s="18">
        <v>0.94117647058823495</v>
      </c>
      <c r="R14" s="18">
        <v>0.9375</v>
      </c>
      <c r="S14" s="18">
        <v>0.84</v>
      </c>
      <c r="T14" s="18">
        <v>0.76923076923076905</v>
      </c>
      <c r="U14" s="18">
        <v>0.89130434782608703</v>
      </c>
      <c r="V14" s="18">
        <v>0.88</v>
      </c>
      <c r="W14" s="18">
        <v>0.83606557377049195</v>
      </c>
      <c r="X14" s="18">
        <v>0.92307692307692302</v>
      </c>
      <c r="Y14" s="18">
        <v>0.89473684210526305</v>
      </c>
      <c r="Z14" s="18">
        <v>1</v>
      </c>
      <c r="AA14" s="18"/>
      <c r="AB14" s="18">
        <v>0.89473684210526305</v>
      </c>
      <c r="AC14" s="18">
        <v>0.91608391608391604</v>
      </c>
      <c r="AD14" s="18">
        <v>0.86206896551724099</v>
      </c>
      <c r="AE14" s="18">
        <v>0.89795918367346905</v>
      </c>
      <c r="AF14" s="18"/>
      <c r="AG14" s="18">
        <v>0.88316151202749105</v>
      </c>
      <c r="AH14" s="18">
        <v>0.88034188034187999</v>
      </c>
      <c r="AI14" s="18">
        <v>0.89130434782608703</v>
      </c>
      <c r="AJ14" s="18">
        <v>1</v>
      </c>
      <c r="AK14" s="18"/>
      <c r="AL14" s="18">
        <v>0.88839285714285698</v>
      </c>
      <c r="AM14" s="18">
        <v>0.91256830601092898</v>
      </c>
      <c r="AN14" s="18">
        <v>0.79661016949152597</v>
      </c>
      <c r="AO14" s="18"/>
      <c r="AP14" s="18">
        <v>0.87939698492462304</v>
      </c>
      <c r="AQ14" s="18">
        <v>0.92857142857142905</v>
      </c>
      <c r="AR14" s="18">
        <v>1</v>
      </c>
      <c r="AS14" s="18">
        <v>0.77777777777777801</v>
      </c>
      <c r="AT14" s="18">
        <v>0.81355932203389802</v>
      </c>
      <c r="AU14" s="18"/>
      <c r="AV14" s="18">
        <v>0.6</v>
      </c>
      <c r="AW14" s="18">
        <v>0.875</v>
      </c>
      <c r="AX14" s="18">
        <v>0.875</v>
      </c>
      <c r="AY14" s="18">
        <v>0.76595744680851097</v>
      </c>
      <c r="AZ14" s="18">
        <v>0.837209302325581</v>
      </c>
      <c r="BA14" s="18">
        <v>0.96666666666666701</v>
      </c>
      <c r="BB14" s="18">
        <v>0.875</v>
      </c>
      <c r="BC14" s="18"/>
      <c r="BD14" s="18">
        <v>0.89752650176678395</v>
      </c>
      <c r="BE14" s="18">
        <v>0.84745762711864403</v>
      </c>
      <c r="BF14" s="18">
        <v>0.85294117647058798</v>
      </c>
      <c r="BG14" s="18">
        <v>0.875</v>
      </c>
      <c r="BH14" s="18">
        <v>0.85294117647058798</v>
      </c>
      <c r="BI14" s="18">
        <v>1</v>
      </c>
      <c r="BJ14" s="18"/>
      <c r="BK14" s="18">
        <v>0.86153846153846203</v>
      </c>
      <c r="BL14" s="18">
        <v>0.88079470198675502</v>
      </c>
      <c r="BM14" s="18">
        <v>0.86</v>
      </c>
      <c r="BN14" s="18">
        <v>0.89814814814814803</v>
      </c>
      <c r="BO14" s="18">
        <v>0.90625</v>
      </c>
      <c r="BP14" s="18">
        <v>0.85294117647058798</v>
      </c>
      <c r="BQ14" s="18"/>
      <c r="BR14" s="18">
        <v>0.87987012987013002</v>
      </c>
      <c r="BS14" s="18">
        <v>0.884848484848485</v>
      </c>
      <c r="BT14" s="18"/>
      <c r="BU14" s="18">
        <v>0.88343558282208601</v>
      </c>
      <c r="BV14" s="18">
        <v>0.880645161290323</v>
      </c>
      <c r="BW14" s="18"/>
      <c r="BX14" s="18">
        <v>0.92337164750957901</v>
      </c>
      <c r="BY14" s="18">
        <v>0.83414634146341504</v>
      </c>
    </row>
    <row r="15" spans="2:77" x14ac:dyDescent="0.35">
      <c r="B15" s="16" t="s">
        <v>227</v>
      </c>
      <c r="C15" s="18">
        <v>1.26849894291755E-2</v>
      </c>
      <c r="D15" s="18">
        <v>2.4630541871921201E-2</v>
      </c>
      <c r="E15" s="18">
        <v>3.7037037037036999E-3</v>
      </c>
      <c r="F15" s="18"/>
      <c r="G15" s="18">
        <v>2.02020202020202E-2</v>
      </c>
      <c r="H15" s="18">
        <v>1.06951871657754E-2</v>
      </c>
      <c r="I15" s="18"/>
      <c r="J15" s="18">
        <v>7.7519379844961196E-3</v>
      </c>
      <c r="K15" s="18">
        <v>1.6528925619834701E-2</v>
      </c>
      <c r="L15" s="18">
        <v>0</v>
      </c>
      <c r="M15" s="18">
        <v>1.8987341772151899E-2</v>
      </c>
      <c r="N15" s="18"/>
      <c r="O15" s="18">
        <v>0</v>
      </c>
      <c r="P15" s="18">
        <v>1.3698630136986301E-2</v>
      </c>
      <c r="Q15" s="18">
        <v>0</v>
      </c>
      <c r="R15" s="18">
        <v>2.0833333333333301E-2</v>
      </c>
      <c r="S15" s="18">
        <v>0.04</v>
      </c>
      <c r="T15" s="18">
        <v>2.5641025641025599E-2</v>
      </c>
      <c r="U15" s="18">
        <v>0</v>
      </c>
      <c r="V15" s="18">
        <v>0</v>
      </c>
      <c r="W15" s="18">
        <v>3.2786885245901599E-2</v>
      </c>
      <c r="X15" s="18">
        <v>0</v>
      </c>
      <c r="Y15" s="18">
        <v>0</v>
      </c>
      <c r="Z15" s="18">
        <v>0</v>
      </c>
      <c r="AA15" s="18"/>
      <c r="AB15" s="18">
        <v>2.1052631578947399E-2</v>
      </c>
      <c r="AC15" s="18">
        <v>6.9930069930069904E-3</v>
      </c>
      <c r="AD15" s="18">
        <v>1.72413793103448E-2</v>
      </c>
      <c r="AE15" s="18">
        <v>0</v>
      </c>
      <c r="AF15" s="18"/>
      <c r="AG15" s="18">
        <v>1.3745704467354E-2</v>
      </c>
      <c r="AH15" s="18">
        <v>8.5470085470085496E-3</v>
      </c>
      <c r="AI15" s="18">
        <v>2.1739130434782601E-2</v>
      </c>
      <c r="AJ15" s="18">
        <v>0</v>
      </c>
      <c r="AK15" s="18"/>
      <c r="AL15" s="18">
        <v>8.9285714285714298E-3</v>
      </c>
      <c r="AM15" s="18">
        <v>2.1857923497267801E-2</v>
      </c>
      <c r="AN15" s="18">
        <v>0</v>
      </c>
      <c r="AO15" s="18"/>
      <c r="AP15" s="18">
        <v>1.00502512562814E-2</v>
      </c>
      <c r="AQ15" s="18">
        <v>2.6785714285714302E-2</v>
      </c>
      <c r="AR15" s="18">
        <v>0</v>
      </c>
      <c r="AS15" s="18">
        <v>0.11111111111111099</v>
      </c>
      <c r="AT15" s="18">
        <v>0</v>
      </c>
      <c r="AU15" s="18"/>
      <c r="AV15" s="18">
        <v>0</v>
      </c>
      <c r="AW15" s="18">
        <v>0</v>
      </c>
      <c r="AX15" s="18">
        <v>0</v>
      </c>
      <c r="AY15" s="18">
        <v>8.5106382978723402E-2</v>
      </c>
      <c r="AZ15" s="18">
        <v>2.32558139534884E-2</v>
      </c>
      <c r="BA15" s="18">
        <v>0</v>
      </c>
      <c r="BB15" s="18">
        <v>0</v>
      </c>
      <c r="BC15" s="18"/>
      <c r="BD15" s="18">
        <v>3.53356890459364E-3</v>
      </c>
      <c r="BE15" s="18">
        <v>5.0847457627118599E-2</v>
      </c>
      <c r="BF15" s="18">
        <v>2.9411764705882401E-2</v>
      </c>
      <c r="BG15" s="18">
        <v>1.7857142857142901E-2</v>
      </c>
      <c r="BH15" s="18">
        <v>0</v>
      </c>
      <c r="BI15" s="18">
        <v>0</v>
      </c>
      <c r="BJ15" s="18"/>
      <c r="BK15" s="18">
        <v>3.0769230769230799E-2</v>
      </c>
      <c r="BL15" s="18">
        <v>1.9867549668874201E-2</v>
      </c>
      <c r="BM15" s="18">
        <v>0</v>
      </c>
      <c r="BN15" s="18">
        <v>9.2592592592592605E-3</v>
      </c>
      <c r="BO15" s="18">
        <v>0</v>
      </c>
      <c r="BP15" s="18">
        <v>0</v>
      </c>
      <c r="BQ15" s="18"/>
      <c r="BR15" s="18">
        <v>9.74025974025974E-3</v>
      </c>
      <c r="BS15" s="18">
        <v>1.8181818181818198E-2</v>
      </c>
      <c r="BT15" s="18"/>
      <c r="BU15" s="18">
        <v>1.84049079754601E-2</v>
      </c>
      <c r="BV15" s="18">
        <v>9.6774193548387101E-3</v>
      </c>
      <c r="BW15" s="18"/>
      <c r="BX15" s="18">
        <v>7.6628352490421504E-3</v>
      </c>
      <c r="BY15" s="18">
        <v>1.9512195121951199E-2</v>
      </c>
    </row>
    <row r="16" spans="2:77" x14ac:dyDescent="0.35">
      <c r="B16" s="16" t="s">
        <v>108</v>
      </c>
      <c r="C16" s="19">
        <v>0.86892177589852004</v>
      </c>
      <c r="D16" s="19">
        <v>0.84729064039408897</v>
      </c>
      <c r="E16" s="19">
        <v>0.88518518518518496</v>
      </c>
      <c r="F16" s="19"/>
      <c r="G16" s="19">
        <v>0.80808080808080796</v>
      </c>
      <c r="H16" s="19">
        <v>0.88502673796791398</v>
      </c>
      <c r="I16" s="19"/>
      <c r="J16" s="19">
        <v>0.85271317829457405</v>
      </c>
      <c r="K16" s="19">
        <v>0.84297520661156999</v>
      </c>
      <c r="L16" s="19">
        <v>0.93220338983050799</v>
      </c>
      <c r="M16" s="19">
        <v>0.873417721518987</v>
      </c>
      <c r="N16" s="19"/>
      <c r="O16" s="19">
        <v>0.84782608695652195</v>
      </c>
      <c r="P16" s="19">
        <v>0.89041095890411004</v>
      </c>
      <c r="Q16" s="19">
        <v>0.94117647058823495</v>
      </c>
      <c r="R16" s="19">
        <v>0.91666666666666696</v>
      </c>
      <c r="S16" s="19">
        <v>0.8</v>
      </c>
      <c r="T16" s="19">
        <v>0.74358974358974395</v>
      </c>
      <c r="U16" s="19">
        <v>0.89130434782608703</v>
      </c>
      <c r="V16" s="19">
        <v>0.88</v>
      </c>
      <c r="W16" s="19">
        <v>0.80327868852458995</v>
      </c>
      <c r="X16" s="19">
        <v>0.92307692307692302</v>
      </c>
      <c r="Y16" s="19">
        <v>0.89473684210526305</v>
      </c>
      <c r="Z16" s="19">
        <v>1</v>
      </c>
      <c r="AA16" s="19"/>
      <c r="AB16" s="19">
        <v>0.87368421052631595</v>
      </c>
      <c r="AC16" s="19">
        <v>0.90909090909090895</v>
      </c>
      <c r="AD16" s="19">
        <v>0.84482758620689602</v>
      </c>
      <c r="AE16" s="19">
        <v>0.89795918367346905</v>
      </c>
      <c r="AF16" s="19"/>
      <c r="AG16" s="19">
        <v>0.86941580756013703</v>
      </c>
      <c r="AH16" s="19">
        <v>0.87179487179487203</v>
      </c>
      <c r="AI16" s="19">
        <v>0.86956521739130399</v>
      </c>
      <c r="AJ16" s="19">
        <v>1</v>
      </c>
      <c r="AK16" s="19"/>
      <c r="AL16" s="19">
        <v>0.87946428571428603</v>
      </c>
      <c r="AM16" s="19">
        <v>0.89071038251366097</v>
      </c>
      <c r="AN16" s="19">
        <v>0.79661016949152597</v>
      </c>
      <c r="AO16" s="19"/>
      <c r="AP16" s="19">
        <v>0.86934673366834203</v>
      </c>
      <c r="AQ16" s="19">
        <v>0.90178571428571397</v>
      </c>
      <c r="AR16" s="19">
        <v>1</v>
      </c>
      <c r="AS16" s="19">
        <v>0.66666666666666696</v>
      </c>
      <c r="AT16" s="19">
        <v>0.81355932203389802</v>
      </c>
      <c r="AU16" s="19"/>
      <c r="AV16" s="19">
        <v>0.6</v>
      </c>
      <c r="AW16" s="19">
        <v>0.875</v>
      </c>
      <c r="AX16" s="19">
        <v>0.875</v>
      </c>
      <c r="AY16" s="19">
        <v>0.680851063829787</v>
      </c>
      <c r="AZ16" s="19">
        <v>0.81395348837209303</v>
      </c>
      <c r="BA16" s="19">
        <v>0.96666666666666701</v>
      </c>
      <c r="BB16" s="19">
        <v>0.875</v>
      </c>
      <c r="BC16" s="19"/>
      <c r="BD16" s="19">
        <v>0.89399293286219095</v>
      </c>
      <c r="BE16" s="19">
        <v>0.79661016949152497</v>
      </c>
      <c r="BF16" s="19">
        <v>0.82352941176470595</v>
      </c>
      <c r="BG16" s="19">
        <v>0.85714285714285698</v>
      </c>
      <c r="BH16" s="19">
        <v>0.85294117647058798</v>
      </c>
      <c r="BI16" s="19">
        <v>1</v>
      </c>
      <c r="BJ16" s="19"/>
      <c r="BK16" s="19">
        <v>0.83076923076923104</v>
      </c>
      <c r="BL16" s="19">
        <v>0.86092715231788097</v>
      </c>
      <c r="BM16" s="19">
        <v>0.86</v>
      </c>
      <c r="BN16" s="19">
        <v>0.88888888888888895</v>
      </c>
      <c r="BO16" s="19">
        <v>0.90625</v>
      </c>
      <c r="BP16" s="19">
        <v>0.85294117647058798</v>
      </c>
      <c r="BQ16" s="19"/>
      <c r="BR16" s="19">
        <v>0.87012987012986998</v>
      </c>
      <c r="BS16" s="19">
        <v>0.86666666666666703</v>
      </c>
      <c r="BT16" s="19"/>
      <c r="BU16" s="19">
        <v>0.86503067484662599</v>
      </c>
      <c r="BV16" s="19">
        <v>0.87096774193548399</v>
      </c>
      <c r="BW16" s="19"/>
      <c r="BX16" s="19">
        <v>0.91570881226053602</v>
      </c>
      <c r="BY16" s="19">
        <v>0.81463414634146303</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297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0.37632135306553899</v>
      </c>
      <c r="D8" s="15">
        <v>0.38423645320196997</v>
      </c>
      <c r="E8" s="15">
        <v>0.37037037037037002</v>
      </c>
      <c r="F8" s="15"/>
      <c r="G8" s="15">
        <v>0.32323232323232298</v>
      </c>
      <c r="H8" s="15">
        <v>0.39037433155080198</v>
      </c>
      <c r="I8" s="15"/>
      <c r="J8" s="15">
        <v>0.24031007751937999</v>
      </c>
      <c r="K8" s="15">
        <v>0.338842975206612</v>
      </c>
      <c r="L8" s="15">
        <v>0.49152542372881403</v>
      </c>
      <c r="M8" s="15">
        <v>0.468354430379747</v>
      </c>
      <c r="N8" s="15"/>
      <c r="O8" s="15">
        <v>0.47826086956521702</v>
      </c>
      <c r="P8" s="15">
        <v>0.35616438356164398</v>
      </c>
      <c r="Q8" s="15">
        <v>0.47058823529411797</v>
      </c>
      <c r="R8" s="15">
        <v>0.41666666666666702</v>
      </c>
      <c r="S8" s="15">
        <v>0.36</v>
      </c>
      <c r="T8" s="15">
        <v>0.33333333333333298</v>
      </c>
      <c r="U8" s="15">
        <v>0.39130434782608697</v>
      </c>
      <c r="V8" s="15">
        <v>0.36</v>
      </c>
      <c r="W8" s="15">
        <v>0.29508196721311503</v>
      </c>
      <c r="X8" s="15">
        <v>0.30769230769230799</v>
      </c>
      <c r="Y8" s="15">
        <v>0.42105263157894701</v>
      </c>
      <c r="Z8" s="15">
        <v>0.6</v>
      </c>
      <c r="AA8" s="15"/>
      <c r="AB8" s="15">
        <v>0.46315789473684199</v>
      </c>
      <c r="AC8" s="15">
        <v>0.38461538461538503</v>
      </c>
      <c r="AD8" s="15">
        <v>0.32758620689655199</v>
      </c>
      <c r="AE8" s="15">
        <v>0.16326530612244899</v>
      </c>
      <c r="AF8" s="15"/>
      <c r="AG8" s="15">
        <v>0.37113402061855699</v>
      </c>
      <c r="AH8" s="15">
        <v>0.32478632478632502</v>
      </c>
      <c r="AI8" s="15">
        <v>0.45652173913043498</v>
      </c>
      <c r="AJ8" s="15">
        <v>0.5</v>
      </c>
      <c r="AK8" s="15"/>
      <c r="AL8" s="15">
        <v>0.40178571428571402</v>
      </c>
      <c r="AM8" s="15">
        <v>0.34972677595628399</v>
      </c>
      <c r="AN8" s="15">
        <v>0.355932203389831</v>
      </c>
      <c r="AO8" s="15"/>
      <c r="AP8" s="15">
        <v>0.33668341708542698</v>
      </c>
      <c r="AQ8" s="15">
        <v>0.40178571428571402</v>
      </c>
      <c r="AR8" s="15">
        <v>0.38888888888888901</v>
      </c>
      <c r="AS8" s="15">
        <v>0.66666666666666696</v>
      </c>
      <c r="AT8" s="15">
        <v>0.49152542372881403</v>
      </c>
      <c r="AU8" s="15"/>
      <c r="AV8" s="15">
        <v>0.6</v>
      </c>
      <c r="AW8" s="15">
        <v>0.125</v>
      </c>
      <c r="AX8" s="15">
        <v>0.125</v>
      </c>
      <c r="AY8" s="15">
        <v>0.42553191489361702</v>
      </c>
      <c r="AZ8" s="15">
        <v>0.27906976744186002</v>
      </c>
      <c r="BA8" s="15">
        <v>0.53333333333333299</v>
      </c>
      <c r="BB8" s="15">
        <v>0.5625</v>
      </c>
      <c r="BC8" s="15"/>
      <c r="BD8" s="15">
        <v>0.34628975265017697</v>
      </c>
      <c r="BE8" s="15">
        <v>0.305084745762712</v>
      </c>
      <c r="BF8" s="15">
        <v>0.441176470588235</v>
      </c>
      <c r="BG8" s="15">
        <v>0.46428571428571402</v>
      </c>
      <c r="BH8" s="15">
        <v>0.5</v>
      </c>
      <c r="BI8" s="15">
        <v>0.8</v>
      </c>
      <c r="BJ8" s="15"/>
      <c r="BK8" s="15">
        <v>0.44615384615384601</v>
      </c>
      <c r="BL8" s="15">
        <v>0.39072847682119199</v>
      </c>
      <c r="BM8" s="15">
        <v>0.34</v>
      </c>
      <c r="BN8" s="15">
        <v>0.33333333333333298</v>
      </c>
      <c r="BO8" s="15">
        <v>0.421875</v>
      </c>
      <c r="BP8" s="15">
        <v>0.29411764705882398</v>
      </c>
      <c r="BQ8" s="15"/>
      <c r="BR8" s="15">
        <v>0.37337662337662297</v>
      </c>
      <c r="BS8" s="15">
        <v>0.381818181818182</v>
      </c>
      <c r="BT8" s="15"/>
      <c r="BU8" s="15">
        <v>0.41104294478527598</v>
      </c>
      <c r="BV8" s="15">
        <v>0.35806451612903201</v>
      </c>
      <c r="BW8" s="15"/>
      <c r="BX8" s="15">
        <v>0.46360153256705</v>
      </c>
      <c r="BY8" s="15">
        <v>0.26829268292682901</v>
      </c>
    </row>
    <row r="9" spans="2:77" x14ac:dyDescent="0.35">
      <c r="B9" s="16" t="s">
        <v>222</v>
      </c>
      <c r="C9" s="15">
        <v>0.37843551797040198</v>
      </c>
      <c r="D9" s="15">
        <v>0.37931034482758602</v>
      </c>
      <c r="E9" s="15">
        <v>0.37777777777777799</v>
      </c>
      <c r="F9" s="15"/>
      <c r="G9" s="15">
        <v>0.39393939393939398</v>
      </c>
      <c r="H9" s="15">
        <v>0.37433155080213898</v>
      </c>
      <c r="I9" s="15"/>
      <c r="J9" s="15">
        <v>0.36434108527131798</v>
      </c>
      <c r="K9" s="15">
        <v>0.43801652892561999</v>
      </c>
      <c r="L9" s="15">
        <v>0.322033898305085</v>
      </c>
      <c r="M9" s="15">
        <v>0.360759493670886</v>
      </c>
      <c r="N9" s="15"/>
      <c r="O9" s="15">
        <v>0.217391304347826</v>
      </c>
      <c r="P9" s="15">
        <v>0.43835616438356201</v>
      </c>
      <c r="Q9" s="15">
        <v>0.35294117647058798</v>
      </c>
      <c r="R9" s="15">
        <v>0.375</v>
      </c>
      <c r="S9" s="15">
        <v>0.36</v>
      </c>
      <c r="T9" s="15">
        <v>0.38461538461538503</v>
      </c>
      <c r="U9" s="15">
        <v>0.30434782608695699</v>
      </c>
      <c r="V9" s="15">
        <v>0.36</v>
      </c>
      <c r="W9" s="15">
        <v>0.47540983606557402</v>
      </c>
      <c r="X9" s="15">
        <v>0.44230769230769201</v>
      </c>
      <c r="Y9" s="15">
        <v>0.36842105263157898</v>
      </c>
      <c r="Z9" s="15">
        <v>0.2</v>
      </c>
      <c r="AA9" s="15"/>
      <c r="AB9" s="15">
        <v>0.36842105263157898</v>
      </c>
      <c r="AC9" s="15">
        <v>0.38461538461538503</v>
      </c>
      <c r="AD9" s="15">
        <v>0.37931034482758602</v>
      </c>
      <c r="AE9" s="15">
        <v>0.38775510204081598</v>
      </c>
      <c r="AF9" s="15"/>
      <c r="AG9" s="15">
        <v>0.39862542955326502</v>
      </c>
      <c r="AH9" s="15">
        <v>0.41880341880341898</v>
      </c>
      <c r="AI9" s="15">
        <v>0.26086956521739102</v>
      </c>
      <c r="AJ9" s="15">
        <v>0</v>
      </c>
      <c r="AK9" s="15"/>
      <c r="AL9" s="15">
        <v>0.41517857142857101</v>
      </c>
      <c r="AM9" s="15">
        <v>0.35519125683060099</v>
      </c>
      <c r="AN9" s="15">
        <v>0.355932203389831</v>
      </c>
      <c r="AO9" s="15"/>
      <c r="AP9" s="15">
        <v>0.39698492462311602</v>
      </c>
      <c r="AQ9" s="15">
        <v>0.4375</v>
      </c>
      <c r="AR9" s="15">
        <v>0.25</v>
      </c>
      <c r="AS9" s="15">
        <v>0.22222222222222199</v>
      </c>
      <c r="AT9" s="15">
        <v>0.322033898305085</v>
      </c>
      <c r="AU9" s="15"/>
      <c r="AV9" s="15">
        <v>0.2</v>
      </c>
      <c r="AW9" s="15">
        <v>0.75</v>
      </c>
      <c r="AX9" s="15">
        <v>0.75</v>
      </c>
      <c r="AY9" s="15">
        <v>0.340425531914894</v>
      </c>
      <c r="AZ9" s="15">
        <v>0.39534883720930197</v>
      </c>
      <c r="BA9" s="15">
        <v>0.36666666666666697</v>
      </c>
      <c r="BB9" s="15">
        <v>0.25</v>
      </c>
      <c r="BC9" s="15"/>
      <c r="BD9" s="15">
        <v>0.399293286219081</v>
      </c>
      <c r="BE9" s="15">
        <v>0.355932203389831</v>
      </c>
      <c r="BF9" s="15">
        <v>0.35294117647058798</v>
      </c>
      <c r="BG9" s="15">
        <v>0.375</v>
      </c>
      <c r="BH9" s="15">
        <v>0.26470588235294101</v>
      </c>
      <c r="BI9" s="15">
        <v>0.2</v>
      </c>
      <c r="BJ9" s="15"/>
      <c r="BK9" s="15">
        <v>0.33846153846153798</v>
      </c>
      <c r="BL9" s="15">
        <v>0.38410596026490101</v>
      </c>
      <c r="BM9" s="15">
        <v>0.42</v>
      </c>
      <c r="BN9" s="15">
        <v>0.44444444444444398</v>
      </c>
      <c r="BO9" s="15">
        <v>0.3125</v>
      </c>
      <c r="BP9" s="15">
        <v>0.29411764705882398</v>
      </c>
      <c r="BQ9" s="15"/>
      <c r="BR9" s="15">
        <v>0.38311688311688302</v>
      </c>
      <c r="BS9" s="15">
        <v>0.36969696969697002</v>
      </c>
      <c r="BT9" s="15"/>
      <c r="BU9" s="15">
        <v>0.35582822085889598</v>
      </c>
      <c r="BV9" s="15">
        <v>0.39032258064516101</v>
      </c>
      <c r="BW9" s="15"/>
      <c r="BX9" s="15">
        <v>0.360153256704981</v>
      </c>
      <c r="BY9" s="15">
        <v>0.4</v>
      </c>
    </row>
    <row r="10" spans="2:77" x14ac:dyDescent="0.35">
      <c r="B10" s="16" t="s">
        <v>223</v>
      </c>
      <c r="C10" s="15">
        <v>0.133192389006343</v>
      </c>
      <c r="D10" s="15">
        <v>0.123152709359606</v>
      </c>
      <c r="E10" s="15">
        <v>0.140740740740741</v>
      </c>
      <c r="F10" s="15"/>
      <c r="G10" s="15">
        <v>0.15151515151515199</v>
      </c>
      <c r="H10" s="15">
        <v>0.12834224598930499</v>
      </c>
      <c r="I10" s="15"/>
      <c r="J10" s="15">
        <v>0.24031007751937999</v>
      </c>
      <c r="K10" s="15">
        <v>0.12396694214876</v>
      </c>
      <c r="L10" s="15">
        <v>0.101694915254237</v>
      </c>
      <c r="M10" s="15">
        <v>6.9620253164557E-2</v>
      </c>
      <c r="N10" s="15"/>
      <c r="O10" s="15">
        <v>0.173913043478261</v>
      </c>
      <c r="P10" s="15">
        <v>6.8493150684931503E-2</v>
      </c>
      <c r="Q10" s="15">
        <v>5.8823529411764698E-2</v>
      </c>
      <c r="R10" s="15">
        <v>0.125</v>
      </c>
      <c r="S10" s="15">
        <v>0.24</v>
      </c>
      <c r="T10" s="15">
        <v>0.128205128205128</v>
      </c>
      <c r="U10" s="15">
        <v>0.19565217391304299</v>
      </c>
      <c r="V10" s="15">
        <v>0.2</v>
      </c>
      <c r="W10" s="15">
        <v>0.13114754098360701</v>
      </c>
      <c r="X10" s="15">
        <v>0.134615384615385</v>
      </c>
      <c r="Y10" s="15">
        <v>0.105263157894737</v>
      </c>
      <c r="Z10" s="15">
        <v>0</v>
      </c>
      <c r="AA10" s="15"/>
      <c r="AB10" s="15">
        <v>8.42105263157895E-2</v>
      </c>
      <c r="AC10" s="15">
        <v>0.111888111888112</v>
      </c>
      <c r="AD10" s="15">
        <v>0.17241379310344801</v>
      </c>
      <c r="AE10" s="15">
        <v>0.30612244897959201</v>
      </c>
      <c r="AF10" s="15"/>
      <c r="AG10" s="15">
        <v>0.14089347079037801</v>
      </c>
      <c r="AH10" s="15">
        <v>0.128205128205128</v>
      </c>
      <c r="AI10" s="15">
        <v>0.13043478260869601</v>
      </c>
      <c r="AJ10" s="15">
        <v>0.25</v>
      </c>
      <c r="AK10" s="15"/>
      <c r="AL10" s="15">
        <v>0.111607142857143</v>
      </c>
      <c r="AM10" s="15">
        <v>0.14754098360655701</v>
      </c>
      <c r="AN10" s="15">
        <v>0.169491525423729</v>
      </c>
      <c r="AO10" s="15"/>
      <c r="AP10" s="15">
        <v>0.16080402010050299</v>
      </c>
      <c r="AQ10" s="15">
        <v>8.0357142857142905E-2</v>
      </c>
      <c r="AR10" s="15">
        <v>0.194444444444444</v>
      </c>
      <c r="AS10" s="15">
        <v>0.11111111111111099</v>
      </c>
      <c r="AT10" s="15">
        <v>0.101694915254237</v>
      </c>
      <c r="AU10" s="15"/>
      <c r="AV10" s="15">
        <v>0.2</v>
      </c>
      <c r="AW10" s="15">
        <v>0</v>
      </c>
      <c r="AX10" s="15">
        <v>0</v>
      </c>
      <c r="AY10" s="15">
        <v>0.10638297872340401</v>
      </c>
      <c r="AZ10" s="15">
        <v>0.186046511627907</v>
      </c>
      <c r="BA10" s="15">
        <v>3.3333333333333298E-2</v>
      </c>
      <c r="BB10" s="15">
        <v>6.25E-2</v>
      </c>
      <c r="BC10" s="15"/>
      <c r="BD10" s="15">
        <v>0.13780918727915201</v>
      </c>
      <c r="BE10" s="15">
        <v>0.186440677966102</v>
      </c>
      <c r="BF10" s="15">
        <v>0.11764705882352899</v>
      </c>
      <c r="BG10" s="15">
        <v>0.107142857142857</v>
      </c>
      <c r="BH10" s="15">
        <v>8.8235294117647106E-2</v>
      </c>
      <c r="BI10" s="15">
        <v>0</v>
      </c>
      <c r="BJ10" s="15"/>
      <c r="BK10" s="15">
        <v>0.138461538461538</v>
      </c>
      <c r="BL10" s="15">
        <v>0.112582781456954</v>
      </c>
      <c r="BM10" s="15">
        <v>0.16</v>
      </c>
      <c r="BN10" s="15">
        <v>7.4074074074074098E-2</v>
      </c>
      <c r="BO10" s="15">
        <v>0.1875</v>
      </c>
      <c r="BP10" s="15">
        <v>0.26470588235294101</v>
      </c>
      <c r="BQ10" s="15"/>
      <c r="BR10" s="15">
        <v>0.14610389610389601</v>
      </c>
      <c r="BS10" s="15">
        <v>0.109090909090909</v>
      </c>
      <c r="BT10" s="15"/>
      <c r="BU10" s="15">
        <v>0.14723926380368099</v>
      </c>
      <c r="BV10" s="15">
        <v>0.12580645161290299</v>
      </c>
      <c r="BW10" s="15"/>
      <c r="BX10" s="15">
        <v>8.8122605363984696E-2</v>
      </c>
      <c r="BY10" s="15">
        <v>0.19512195121951201</v>
      </c>
    </row>
    <row r="11" spans="2:77" x14ac:dyDescent="0.35">
      <c r="B11" s="16" t="s">
        <v>224</v>
      </c>
      <c r="C11" s="15">
        <v>3.1712473572938701E-2</v>
      </c>
      <c r="D11" s="15">
        <v>5.4187192118226597E-2</v>
      </c>
      <c r="E11" s="15">
        <v>1.48148148148148E-2</v>
      </c>
      <c r="F11" s="15"/>
      <c r="G11" s="15">
        <v>5.0505050505050497E-2</v>
      </c>
      <c r="H11" s="15">
        <v>2.6737967914438499E-2</v>
      </c>
      <c r="I11" s="15"/>
      <c r="J11" s="15">
        <v>6.2015503875968998E-2</v>
      </c>
      <c r="K11" s="15">
        <v>1.6528925619834701E-2</v>
      </c>
      <c r="L11" s="15">
        <v>1.6949152542372899E-2</v>
      </c>
      <c r="M11" s="15">
        <v>2.53164556962025E-2</v>
      </c>
      <c r="N11" s="15"/>
      <c r="O11" s="15">
        <v>0</v>
      </c>
      <c r="P11" s="15">
        <v>4.1095890410958902E-2</v>
      </c>
      <c r="Q11" s="15">
        <v>0</v>
      </c>
      <c r="R11" s="15">
        <v>4.1666666666666699E-2</v>
      </c>
      <c r="S11" s="15">
        <v>0.04</v>
      </c>
      <c r="T11" s="15">
        <v>0.102564102564103</v>
      </c>
      <c r="U11" s="15">
        <v>2.1739130434782601E-2</v>
      </c>
      <c r="V11" s="15">
        <v>0.04</v>
      </c>
      <c r="W11" s="15">
        <v>0</v>
      </c>
      <c r="X11" s="15">
        <v>3.8461538461538498E-2</v>
      </c>
      <c r="Y11" s="15">
        <v>0</v>
      </c>
      <c r="Z11" s="15">
        <v>0.2</v>
      </c>
      <c r="AA11" s="15"/>
      <c r="AB11" s="15">
        <v>2.6315789473684199E-2</v>
      </c>
      <c r="AC11" s="15">
        <v>1.3986013986014E-2</v>
      </c>
      <c r="AD11" s="15">
        <v>5.1724137931034503E-2</v>
      </c>
      <c r="AE11" s="15">
        <v>8.1632653061224497E-2</v>
      </c>
      <c r="AF11" s="15"/>
      <c r="AG11" s="15">
        <v>1.71821305841924E-2</v>
      </c>
      <c r="AH11" s="15">
        <v>3.4188034188034198E-2</v>
      </c>
      <c r="AI11" s="15">
        <v>8.6956521739130405E-2</v>
      </c>
      <c r="AJ11" s="15">
        <v>0.25</v>
      </c>
      <c r="AK11" s="15"/>
      <c r="AL11" s="15">
        <v>1.7857142857142901E-2</v>
      </c>
      <c r="AM11" s="15">
        <v>5.4644808743169397E-2</v>
      </c>
      <c r="AN11" s="15">
        <v>0</v>
      </c>
      <c r="AO11" s="15"/>
      <c r="AP11" s="15">
        <v>4.5226130653266298E-2</v>
      </c>
      <c r="AQ11" s="15">
        <v>1.7857142857142901E-2</v>
      </c>
      <c r="AR11" s="15">
        <v>0</v>
      </c>
      <c r="AS11" s="15">
        <v>0</v>
      </c>
      <c r="AT11" s="15">
        <v>0</v>
      </c>
      <c r="AU11" s="15"/>
      <c r="AV11" s="15">
        <v>0</v>
      </c>
      <c r="AW11" s="15">
        <v>0</v>
      </c>
      <c r="AX11" s="15">
        <v>0</v>
      </c>
      <c r="AY11" s="15">
        <v>4.2553191489361701E-2</v>
      </c>
      <c r="AZ11" s="15">
        <v>6.9767441860465101E-2</v>
      </c>
      <c r="BA11" s="15">
        <v>0</v>
      </c>
      <c r="BB11" s="15">
        <v>6.25E-2</v>
      </c>
      <c r="BC11" s="15"/>
      <c r="BD11" s="15">
        <v>3.1802120141342802E-2</v>
      </c>
      <c r="BE11" s="15">
        <v>6.7796610169491497E-2</v>
      </c>
      <c r="BF11" s="15">
        <v>2.9411764705882401E-2</v>
      </c>
      <c r="BG11" s="15">
        <v>0</v>
      </c>
      <c r="BH11" s="15">
        <v>2.9411764705882401E-2</v>
      </c>
      <c r="BI11" s="15">
        <v>0</v>
      </c>
      <c r="BJ11" s="15"/>
      <c r="BK11" s="15">
        <v>4.6153846153846198E-2</v>
      </c>
      <c r="BL11" s="15">
        <v>1.9867549668874201E-2</v>
      </c>
      <c r="BM11" s="15">
        <v>0.02</v>
      </c>
      <c r="BN11" s="15">
        <v>3.7037037037037E-2</v>
      </c>
      <c r="BO11" s="15">
        <v>3.125E-2</v>
      </c>
      <c r="BP11" s="15">
        <v>5.8823529411764698E-2</v>
      </c>
      <c r="BQ11" s="15"/>
      <c r="BR11" s="15">
        <v>3.2467532467532499E-2</v>
      </c>
      <c r="BS11" s="15">
        <v>3.03030303030303E-2</v>
      </c>
      <c r="BT11" s="15"/>
      <c r="BU11" s="15">
        <v>2.4539877300613501E-2</v>
      </c>
      <c r="BV11" s="15">
        <v>3.5483870967741901E-2</v>
      </c>
      <c r="BW11" s="15"/>
      <c r="BX11" s="15">
        <v>2.68199233716475E-2</v>
      </c>
      <c r="BY11" s="15">
        <v>3.9024390243902397E-2</v>
      </c>
    </row>
    <row r="12" spans="2:77" x14ac:dyDescent="0.35">
      <c r="B12" s="16" t="s">
        <v>225</v>
      </c>
      <c r="C12" s="15">
        <v>0</v>
      </c>
      <c r="D12" s="15">
        <v>0</v>
      </c>
      <c r="E12" s="15">
        <v>0</v>
      </c>
      <c r="F12" s="15"/>
      <c r="G12" s="15">
        <v>0</v>
      </c>
      <c r="H12" s="15">
        <v>0</v>
      </c>
      <c r="I12" s="15"/>
      <c r="J12" s="15">
        <v>0</v>
      </c>
      <c r="K12" s="15">
        <v>0</v>
      </c>
      <c r="L12" s="15">
        <v>0</v>
      </c>
      <c r="M12" s="15">
        <v>0</v>
      </c>
      <c r="N12" s="15"/>
      <c r="O12" s="15">
        <v>0</v>
      </c>
      <c r="P12" s="15">
        <v>0</v>
      </c>
      <c r="Q12" s="15">
        <v>0</v>
      </c>
      <c r="R12" s="15">
        <v>0</v>
      </c>
      <c r="S12" s="15">
        <v>0</v>
      </c>
      <c r="T12" s="15">
        <v>0</v>
      </c>
      <c r="U12" s="15">
        <v>0</v>
      </c>
      <c r="V12" s="15">
        <v>0</v>
      </c>
      <c r="W12" s="15">
        <v>0</v>
      </c>
      <c r="X12" s="15">
        <v>0</v>
      </c>
      <c r="Y12" s="15">
        <v>0</v>
      </c>
      <c r="Z12" s="15">
        <v>0</v>
      </c>
      <c r="AA12" s="15"/>
      <c r="AB12" s="15">
        <v>0</v>
      </c>
      <c r="AC12" s="15">
        <v>0</v>
      </c>
      <c r="AD12" s="15">
        <v>0</v>
      </c>
      <c r="AE12" s="15">
        <v>0</v>
      </c>
      <c r="AF12" s="15"/>
      <c r="AG12" s="15">
        <v>0</v>
      </c>
      <c r="AH12" s="15">
        <v>0</v>
      </c>
      <c r="AI12" s="15">
        <v>0</v>
      </c>
      <c r="AJ12" s="15">
        <v>0</v>
      </c>
      <c r="AK12" s="15"/>
      <c r="AL12" s="15">
        <v>0</v>
      </c>
      <c r="AM12" s="15">
        <v>0</v>
      </c>
      <c r="AN12" s="15">
        <v>0</v>
      </c>
      <c r="AO12" s="15"/>
      <c r="AP12" s="15">
        <v>0</v>
      </c>
      <c r="AQ12" s="15">
        <v>0</v>
      </c>
      <c r="AR12" s="15">
        <v>0</v>
      </c>
      <c r="AS12" s="15">
        <v>0</v>
      </c>
      <c r="AT12" s="15">
        <v>0</v>
      </c>
      <c r="AU12" s="15"/>
      <c r="AV12" s="15">
        <v>0</v>
      </c>
      <c r="AW12" s="15">
        <v>0</v>
      </c>
      <c r="AX12" s="15">
        <v>0</v>
      </c>
      <c r="AY12" s="15">
        <v>0</v>
      </c>
      <c r="AZ12" s="15">
        <v>0</v>
      </c>
      <c r="BA12" s="15">
        <v>0</v>
      </c>
      <c r="BB12" s="15">
        <v>0</v>
      </c>
      <c r="BC12" s="15"/>
      <c r="BD12" s="15">
        <v>0</v>
      </c>
      <c r="BE12" s="15">
        <v>0</v>
      </c>
      <c r="BF12" s="15">
        <v>0</v>
      </c>
      <c r="BG12" s="15">
        <v>0</v>
      </c>
      <c r="BH12" s="15">
        <v>0</v>
      </c>
      <c r="BI12" s="15">
        <v>0</v>
      </c>
      <c r="BJ12" s="15"/>
      <c r="BK12" s="15">
        <v>0</v>
      </c>
      <c r="BL12" s="15">
        <v>0</v>
      </c>
      <c r="BM12" s="15">
        <v>0</v>
      </c>
      <c r="BN12" s="15">
        <v>0</v>
      </c>
      <c r="BO12" s="15">
        <v>0</v>
      </c>
      <c r="BP12" s="15">
        <v>0</v>
      </c>
      <c r="BQ12" s="15"/>
      <c r="BR12" s="15">
        <v>0</v>
      </c>
      <c r="BS12" s="15">
        <v>0</v>
      </c>
      <c r="BT12" s="15"/>
      <c r="BU12" s="15">
        <v>0</v>
      </c>
      <c r="BV12" s="15">
        <v>0</v>
      </c>
      <c r="BW12" s="15"/>
      <c r="BX12" s="15">
        <v>0</v>
      </c>
      <c r="BY12" s="15">
        <v>0</v>
      </c>
    </row>
    <row r="13" spans="2:77" x14ac:dyDescent="0.35">
      <c r="B13" s="16" t="s">
        <v>96</v>
      </c>
      <c r="C13" s="15">
        <v>8.0338266384778007E-2</v>
      </c>
      <c r="D13" s="15">
        <v>5.91133004926108E-2</v>
      </c>
      <c r="E13" s="15">
        <v>9.6296296296296297E-2</v>
      </c>
      <c r="F13" s="15"/>
      <c r="G13" s="15">
        <v>8.0808080808080801E-2</v>
      </c>
      <c r="H13" s="15">
        <v>8.0213903743315496E-2</v>
      </c>
      <c r="I13" s="15"/>
      <c r="J13" s="15">
        <v>9.3023255813953501E-2</v>
      </c>
      <c r="K13" s="15">
        <v>8.2644628099173598E-2</v>
      </c>
      <c r="L13" s="15">
        <v>6.7796610169491497E-2</v>
      </c>
      <c r="M13" s="15">
        <v>7.5949367088607597E-2</v>
      </c>
      <c r="N13" s="15"/>
      <c r="O13" s="15">
        <v>0.13043478260869601</v>
      </c>
      <c r="P13" s="15">
        <v>9.5890410958904104E-2</v>
      </c>
      <c r="Q13" s="15">
        <v>0.11764705882352899</v>
      </c>
      <c r="R13" s="15">
        <v>4.1666666666666699E-2</v>
      </c>
      <c r="S13" s="15">
        <v>0</v>
      </c>
      <c r="T13" s="15">
        <v>5.1282051282051301E-2</v>
      </c>
      <c r="U13" s="15">
        <v>8.6956521739130405E-2</v>
      </c>
      <c r="V13" s="15">
        <v>0.04</v>
      </c>
      <c r="W13" s="15">
        <v>9.8360655737704902E-2</v>
      </c>
      <c r="X13" s="15">
        <v>7.69230769230769E-2</v>
      </c>
      <c r="Y13" s="15">
        <v>0.105263157894737</v>
      </c>
      <c r="Z13" s="15">
        <v>0</v>
      </c>
      <c r="AA13" s="15"/>
      <c r="AB13" s="15">
        <v>5.7894736842105297E-2</v>
      </c>
      <c r="AC13" s="15">
        <v>0.10489510489510501</v>
      </c>
      <c r="AD13" s="15">
        <v>6.8965517241379296E-2</v>
      </c>
      <c r="AE13" s="15">
        <v>6.1224489795918401E-2</v>
      </c>
      <c r="AF13" s="15"/>
      <c r="AG13" s="15">
        <v>7.2164948453608199E-2</v>
      </c>
      <c r="AH13" s="15">
        <v>9.4017094017094002E-2</v>
      </c>
      <c r="AI13" s="15">
        <v>6.5217391304347797E-2</v>
      </c>
      <c r="AJ13" s="15">
        <v>0</v>
      </c>
      <c r="AK13" s="15"/>
      <c r="AL13" s="15">
        <v>5.3571428571428603E-2</v>
      </c>
      <c r="AM13" s="15">
        <v>9.2896174863387998E-2</v>
      </c>
      <c r="AN13" s="15">
        <v>0.11864406779661001</v>
      </c>
      <c r="AO13" s="15"/>
      <c r="AP13" s="15">
        <v>6.0301507537688398E-2</v>
      </c>
      <c r="AQ13" s="15">
        <v>6.25E-2</v>
      </c>
      <c r="AR13" s="15">
        <v>0.16666666666666699</v>
      </c>
      <c r="AS13" s="15">
        <v>0</v>
      </c>
      <c r="AT13" s="15">
        <v>8.4745762711864403E-2</v>
      </c>
      <c r="AU13" s="15"/>
      <c r="AV13" s="15">
        <v>0</v>
      </c>
      <c r="AW13" s="15">
        <v>0.125</v>
      </c>
      <c r="AX13" s="15">
        <v>0.125</v>
      </c>
      <c r="AY13" s="15">
        <v>8.5106382978723402E-2</v>
      </c>
      <c r="AZ13" s="15">
        <v>6.9767441860465101E-2</v>
      </c>
      <c r="BA13" s="15">
        <v>6.6666666666666693E-2</v>
      </c>
      <c r="BB13" s="15">
        <v>6.25E-2</v>
      </c>
      <c r="BC13" s="15"/>
      <c r="BD13" s="15">
        <v>8.4805653710247397E-2</v>
      </c>
      <c r="BE13" s="15">
        <v>8.4745762711864403E-2</v>
      </c>
      <c r="BF13" s="15">
        <v>5.8823529411764698E-2</v>
      </c>
      <c r="BG13" s="15">
        <v>5.3571428571428603E-2</v>
      </c>
      <c r="BH13" s="15">
        <v>0.11764705882352899</v>
      </c>
      <c r="BI13" s="15">
        <v>0</v>
      </c>
      <c r="BJ13" s="15"/>
      <c r="BK13" s="15">
        <v>3.0769230769230799E-2</v>
      </c>
      <c r="BL13" s="15">
        <v>9.27152317880795E-2</v>
      </c>
      <c r="BM13" s="15">
        <v>0.06</v>
      </c>
      <c r="BN13" s="15">
        <v>0.11111111111111099</v>
      </c>
      <c r="BO13" s="15">
        <v>4.6875E-2</v>
      </c>
      <c r="BP13" s="15">
        <v>8.8235294117647106E-2</v>
      </c>
      <c r="BQ13" s="15"/>
      <c r="BR13" s="15">
        <v>6.4935064935064901E-2</v>
      </c>
      <c r="BS13" s="15">
        <v>0.109090909090909</v>
      </c>
      <c r="BT13" s="15"/>
      <c r="BU13" s="15">
        <v>6.13496932515337E-2</v>
      </c>
      <c r="BV13" s="15">
        <v>9.0322580645161299E-2</v>
      </c>
      <c r="BW13" s="15"/>
      <c r="BX13" s="15">
        <v>6.1302681992337203E-2</v>
      </c>
      <c r="BY13" s="15">
        <v>9.7560975609756101E-2</v>
      </c>
    </row>
    <row r="14" spans="2:77" x14ac:dyDescent="0.35">
      <c r="B14" s="16" t="s">
        <v>226</v>
      </c>
      <c r="C14" s="18">
        <v>0.75475687103594102</v>
      </c>
      <c r="D14" s="18">
        <v>0.76354679802955705</v>
      </c>
      <c r="E14" s="18">
        <v>0.74814814814814801</v>
      </c>
      <c r="F14" s="18"/>
      <c r="G14" s="18">
        <v>0.71717171717171702</v>
      </c>
      <c r="H14" s="18">
        <v>0.76470588235294101</v>
      </c>
      <c r="I14" s="18"/>
      <c r="J14" s="18">
        <v>0.60465116279069797</v>
      </c>
      <c r="K14" s="18">
        <v>0.77685950413223104</v>
      </c>
      <c r="L14" s="18">
        <v>0.81355932203389802</v>
      </c>
      <c r="M14" s="18">
        <v>0.829113924050633</v>
      </c>
      <c r="N14" s="18"/>
      <c r="O14" s="18">
        <v>0.69565217391304301</v>
      </c>
      <c r="P14" s="18">
        <v>0.79452054794520499</v>
      </c>
      <c r="Q14" s="18">
        <v>0.82352941176470595</v>
      </c>
      <c r="R14" s="18">
        <v>0.79166666666666696</v>
      </c>
      <c r="S14" s="18">
        <v>0.72</v>
      </c>
      <c r="T14" s="18">
        <v>0.71794871794871795</v>
      </c>
      <c r="U14" s="18">
        <v>0.69565217391304301</v>
      </c>
      <c r="V14" s="18">
        <v>0.72</v>
      </c>
      <c r="W14" s="18">
        <v>0.77049180327868805</v>
      </c>
      <c r="X14" s="18">
        <v>0.75</v>
      </c>
      <c r="Y14" s="18">
        <v>0.78947368421052599</v>
      </c>
      <c r="Z14" s="18">
        <v>0.8</v>
      </c>
      <c r="AA14" s="18"/>
      <c r="AB14" s="18">
        <v>0.83157894736842097</v>
      </c>
      <c r="AC14" s="18">
        <v>0.76923076923076905</v>
      </c>
      <c r="AD14" s="18">
        <v>0.70689655172413801</v>
      </c>
      <c r="AE14" s="18">
        <v>0.55102040816326503</v>
      </c>
      <c r="AF14" s="18"/>
      <c r="AG14" s="18">
        <v>0.76975945017182101</v>
      </c>
      <c r="AH14" s="18">
        <v>0.74358974358974395</v>
      </c>
      <c r="AI14" s="18">
        <v>0.71739130434782605</v>
      </c>
      <c r="AJ14" s="18">
        <v>0.5</v>
      </c>
      <c r="AK14" s="18"/>
      <c r="AL14" s="18">
        <v>0.81696428571428603</v>
      </c>
      <c r="AM14" s="18">
        <v>0.70491803278688503</v>
      </c>
      <c r="AN14" s="18">
        <v>0.71186440677966101</v>
      </c>
      <c r="AO14" s="18"/>
      <c r="AP14" s="18">
        <v>0.733668341708543</v>
      </c>
      <c r="AQ14" s="18">
        <v>0.83928571428571397</v>
      </c>
      <c r="AR14" s="18">
        <v>0.63888888888888895</v>
      </c>
      <c r="AS14" s="18">
        <v>0.88888888888888895</v>
      </c>
      <c r="AT14" s="18">
        <v>0.81355932203389802</v>
      </c>
      <c r="AU14" s="18"/>
      <c r="AV14" s="18">
        <v>0.8</v>
      </c>
      <c r="AW14" s="18">
        <v>0.875</v>
      </c>
      <c r="AX14" s="18">
        <v>0.875</v>
      </c>
      <c r="AY14" s="18">
        <v>0.76595744680851097</v>
      </c>
      <c r="AZ14" s="18">
        <v>0.67441860465116299</v>
      </c>
      <c r="BA14" s="18">
        <v>0.9</v>
      </c>
      <c r="BB14" s="18">
        <v>0.8125</v>
      </c>
      <c r="BC14" s="18"/>
      <c r="BD14" s="18">
        <v>0.74558303886925803</v>
      </c>
      <c r="BE14" s="18">
        <v>0.66101694915254205</v>
      </c>
      <c r="BF14" s="18">
        <v>0.79411764705882404</v>
      </c>
      <c r="BG14" s="18">
        <v>0.83928571428571397</v>
      </c>
      <c r="BH14" s="18">
        <v>0.76470588235294101</v>
      </c>
      <c r="BI14" s="18">
        <v>1</v>
      </c>
      <c r="BJ14" s="18"/>
      <c r="BK14" s="18">
        <v>0.78461538461538505</v>
      </c>
      <c r="BL14" s="18">
        <v>0.77483443708609301</v>
      </c>
      <c r="BM14" s="18">
        <v>0.76</v>
      </c>
      <c r="BN14" s="18">
        <v>0.77777777777777801</v>
      </c>
      <c r="BO14" s="18">
        <v>0.734375</v>
      </c>
      <c r="BP14" s="18">
        <v>0.58823529411764697</v>
      </c>
      <c r="BQ14" s="18"/>
      <c r="BR14" s="18">
        <v>0.756493506493507</v>
      </c>
      <c r="BS14" s="18">
        <v>0.75151515151515103</v>
      </c>
      <c r="BT14" s="18"/>
      <c r="BU14" s="18">
        <v>0.76687116564417201</v>
      </c>
      <c r="BV14" s="18">
        <v>0.74838709677419402</v>
      </c>
      <c r="BW14" s="18"/>
      <c r="BX14" s="18">
        <v>0.82375478927203105</v>
      </c>
      <c r="BY14" s="18">
        <v>0.66829268292682897</v>
      </c>
    </row>
    <row r="15" spans="2:77" x14ac:dyDescent="0.35">
      <c r="B15" s="16" t="s">
        <v>227</v>
      </c>
      <c r="C15" s="18">
        <v>3.1712473572938701E-2</v>
      </c>
      <c r="D15" s="18">
        <v>5.4187192118226597E-2</v>
      </c>
      <c r="E15" s="18">
        <v>1.48148148148148E-2</v>
      </c>
      <c r="F15" s="18"/>
      <c r="G15" s="18">
        <v>5.0505050505050497E-2</v>
      </c>
      <c r="H15" s="18">
        <v>2.6737967914438499E-2</v>
      </c>
      <c r="I15" s="18"/>
      <c r="J15" s="18">
        <v>6.2015503875968998E-2</v>
      </c>
      <c r="K15" s="18">
        <v>1.6528925619834701E-2</v>
      </c>
      <c r="L15" s="18">
        <v>1.6949152542372899E-2</v>
      </c>
      <c r="M15" s="18">
        <v>2.53164556962025E-2</v>
      </c>
      <c r="N15" s="18"/>
      <c r="O15" s="18">
        <v>0</v>
      </c>
      <c r="P15" s="18">
        <v>4.1095890410958902E-2</v>
      </c>
      <c r="Q15" s="18">
        <v>0</v>
      </c>
      <c r="R15" s="18">
        <v>4.1666666666666699E-2</v>
      </c>
      <c r="S15" s="18">
        <v>0.04</v>
      </c>
      <c r="T15" s="18">
        <v>0.102564102564103</v>
      </c>
      <c r="U15" s="18">
        <v>2.1739130434782601E-2</v>
      </c>
      <c r="V15" s="18">
        <v>0.04</v>
      </c>
      <c r="W15" s="18">
        <v>0</v>
      </c>
      <c r="X15" s="18">
        <v>3.8461538461538498E-2</v>
      </c>
      <c r="Y15" s="18">
        <v>0</v>
      </c>
      <c r="Z15" s="18">
        <v>0.2</v>
      </c>
      <c r="AA15" s="18"/>
      <c r="AB15" s="18">
        <v>2.6315789473684199E-2</v>
      </c>
      <c r="AC15" s="18">
        <v>1.3986013986014E-2</v>
      </c>
      <c r="AD15" s="18">
        <v>5.1724137931034503E-2</v>
      </c>
      <c r="AE15" s="18">
        <v>8.1632653061224497E-2</v>
      </c>
      <c r="AF15" s="18"/>
      <c r="AG15" s="18">
        <v>1.71821305841924E-2</v>
      </c>
      <c r="AH15" s="18">
        <v>3.4188034188034198E-2</v>
      </c>
      <c r="AI15" s="18">
        <v>8.6956521739130405E-2</v>
      </c>
      <c r="AJ15" s="18">
        <v>0.25</v>
      </c>
      <c r="AK15" s="18"/>
      <c r="AL15" s="18">
        <v>1.7857142857142901E-2</v>
      </c>
      <c r="AM15" s="18">
        <v>5.4644808743169397E-2</v>
      </c>
      <c r="AN15" s="18">
        <v>0</v>
      </c>
      <c r="AO15" s="18"/>
      <c r="AP15" s="18">
        <v>4.5226130653266298E-2</v>
      </c>
      <c r="AQ15" s="18">
        <v>1.7857142857142901E-2</v>
      </c>
      <c r="AR15" s="18">
        <v>0</v>
      </c>
      <c r="AS15" s="18">
        <v>0</v>
      </c>
      <c r="AT15" s="18">
        <v>0</v>
      </c>
      <c r="AU15" s="18"/>
      <c r="AV15" s="18">
        <v>0</v>
      </c>
      <c r="AW15" s="18">
        <v>0</v>
      </c>
      <c r="AX15" s="18">
        <v>0</v>
      </c>
      <c r="AY15" s="18">
        <v>4.2553191489361701E-2</v>
      </c>
      <c r="AZ15" s="18">
        <v>6.9767441860465101E-2</v>
      </c>
      <c r="BA15" s="18">
        <v>0</v>
      </c>
      <c r="BB15" s="18">
        <v>6.25E-2</v>
      </c>
      <c r="BC15" s="18"/>
      <c r="BD15" s="18">
        <v>3.1802120141342802E-2</v>
      </c>
      <c r="BE15" s="18">
        <v>6.7796610169491497E-2</v>
      </c>
      <c r="BF15" s="18">
        <v>2.9411764705882401E-2</v>
      </c>
      <c r="BG15" s="18">
        <v>0</v>
      </c>
      <c r="BH15" s="18">
        <v>2.9411764705882401E-2</v>
      </c>
      <c r="BI15" s="18">
        <v>0</v>
      </c>
      <c r="BJ15" s="18"/>
      <c r="BK15" s="18">
        <v>4.6153846153846198E-2</v>
      </c>
      <c r="BL15" s="18">
        <v>1.9867549668874201E-2</v>
      </c>
      <c r="BM15" s="18">
        <v>0.02</v>
      </c>
      <c r="BN15" s="18">
        <v>3.7037037037037E-2</v>
      </c>
      <c r="BO15" s="18">
        <v>3.125E-2</v>
      </c>
      <c r="BP15" s="18">
        <v>5.8823529411764698E-2</v>
      </c>
      <c r="BQ15" s="18"/>
      <c r="BR15" s="18">
        <v>3.2467532467532499E-2</v>
      </c>
      <c r="BS15" s="18">
        <v>3.03030303030303E-2</v>
      </c>
      <c r="BT15" s="18"/>
      <c r="BU15" s="18">
        <v>2.4539877300613501E-2</v>
      </c>
      <c r="BV15" s="18">
        <v>3.5483870967741901E-2</v>
      </c>
      <c r="BW15" s="18"/>
      <c r="BX15" s="18">
        <v>2.68199233716475E-2</v>
      </c>
      <c r="BY15" s="18">
        <v>3.9024390243902397E-2</v>
      </c>
    </row>
    <row r="16" spans="2:77" x14ac:dyDescent="0.35">
      <c r="B16" s="16" t="s">
        <v>108</v>
      </c>
      <c r="C16" s="19">
        <v>0.72304439746300198</v>
      </c>
      <c r="D16" s="19">
        <v>0.70935960591132996</v>
      </c>
      <c r="E16" s="19">
        <v>0.73333333333333295</v>
      </c>
      <c r="F16" s="19"/>
      <c r="G16" s="19">
        <v>0.66666666666666696</v>
      </c>
      <c r="H16" s="19">
        <v>0.73796791443850296</v>
      </c>
      <c r="I16" s="19"/>
      <c r="J16" s="19">
        <v>0.54263565891472898</v>
      </c>
      <c r="K16" s="19">
        <v>0.76033057851239705</v>
      </c>
      <c r="L16" s="19">
        <v>0.79661016949152597</v>
      </c>
      <c r="M16" s="19">
        <v>0.80379746835443</v>
      </c>
      <c r="N16" s="19"/>
      <c r="O16" s="19">
        <v>0.69565217391304301</v>
      </c>
      <c r="P16" s="19">
        <v>0.75342465753424603</v>
      </c>
      <c r="Q16" s="19">
        <v>0.82352941176470595</v>
      </c>
      <c r="R16" s="19">
        <v>0.75</v>
      </c>
      <c r="S16" s="19">
        <v>0.68</v>
      </c>
      <c r="T16" s="19">
        <v>0.61538461538461497</v>
      </c>
      <c r="U16" s="19">
        <v>0.67391304347826098</v>
      </c>
      <c r="V16" s="19">
        <v>0.68</v>
      </c>
      <c r="W16" s="19">
        <v>0.77049180327868805</v>
      </c>
      <c r="X16" s="19">
        <v>0.71153846153846201</v>
      </c>
      <c r="Y16" s="19">
        <v>0.78947368421052599</v>
      </c>
      <c r="Z16" s="19">
        <v>0.6</v>
      </c>
      <c r="AA16" s="19"/>
      <c r="AB16" s="19">
        <v>0.80526315789473701</v>
      </c>
      <c r="AC16" s="19">
        <v>0.75524475524475498</v>
      </c>
      <c r="AD16" s="19">
        <v>0.65517241379310298</v>
      </c>
      <c r="AE16" s="19">
        <v>0.469387755102041</v>
      </c>
      <c r="AF16" s="19"/>
      <c r="AG16" s="19">
        <v>0.75257731958762897</v>
      </c>
      <c r="AH16" s="19">
        <v>0.70940170940170899</v>
      </c>
      <c r="AI16" s="19">
        <v>0.63043478260869601</v>
      </c>
      <c r="AJ16" s="19">
        <v>0.25</v>
      </c>
      <c r="AK16" s="19"/>
      <c r="AL16" s="19">
        <v>0.79910714285714302</v>
      </c>
      <c r="AM16" s="19">
        <v>0.65027322404371601</v>
      </c>
      <c r="AN16" s="19">
        <v>0.71186440677966101</v>
      </c>
      <c r="AO16" s="19"/>
      <c r="AP16" s="19">
        <v>0.68844221105527603</v>
      </c>
      <c r="AQ16" s="19">
        <v>0.82142857142857095</v>
      </c>
      <c r="AR16" s="19">
        <v>0.63888888888888895</v>
      </c>
      <c r="AS16" s="19">
        <v>0.88888888888888895</v>
      </c>
      <c r="AT16" s="19">
        <v>0.81355932203389802</v>
      </c>
      <c r="AU16" s="19"/>
      <c r="AV16" s="19">
        <v>0.8</v>
      </c>
      <c r="AW16" s="19">
        <v>0.875</v>
      </c>
      <c r="AX16" s="19">
        <v>0.875</v>
      </c>
      <c r="AY16" s="19">
        <v>0.72340425531914898</v>
      </c>
      <c r="AZ16" s="19">
        <v>0.60465116279069797</v>
      </c>
      <c r="BA16" s="19">
        <v>0.9</v>
      </c>
      <c r="BB16" s="19">
        <v>0.75</v>
      </c>
      <c r="BC16" s="19"/>
      <c r="BD16" s="19">
        <v>0.71378091872791505</v>
      </c>
      <c r="BE16" s="19">
        <v>0.59322033898305104</v>
      </c>
      <c r="BF16" s="19">
        <v>0.76470588235294101</v>
      </c>
      <c r="BG16" s="19">
        <v>0.83928571428571397</v>
      </c>
      <c r="BH16" s="19">
        <v>0.73529411764705899</v>
      </c>
      <c r="BI16" s="19">
        <v>1</v>
      </c>
      <c r="BJ16" s="19"/>
      <c r="BK16" s="19">
        <v>0.73846153846153895</v>
      </c>
      <c r="BL16" s="19">
        <v>0.75496688741721896</v>
      </c>
      <c r="BM16" s="19">
        <v>0.74</v>
      </c>
      <c r="BN16" s="19">
        <v>0.74074074074074103</v>
      </c>
      <c r="BO16" s="19">
        <v>0.703125</v>
      </c>
      <c r="BP16" s="19">
        <v>0.52941176470588203</v>
      </c>
      <c r="BQ16" s="19"/>
      <c r="BR16" s="19">
        <v>0.72402597402597402</v>
      </c>
      <c r="BS16" s="19">
        <v>0.72121212121212097</v>
      </c>
      <c r="BT16" s="19"/>
      <c r="BU16" s="19">
        <v>0.74233128834355799</v>
      </c>
      <c r="BV16" s="19">
        <v>0.71290322580645205</v>
      </c>
      <c r="BW16" s="19"/>
      <c r="BX16" s="19">
        <v>0.79693486590038298</v>
      </c>
      <c r="BY16" s="19">
        <v>0.62926829268292706</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Y1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298</v>
      </c>
      <c r="C8" s="15">
        <v>0.36997885835095101</v>
      </c>
      <c r="D8" s="15">
        <v>0.334975369458128</v>
      </c>
      <c r="E8" s="15">
        <v>0.39629629629629598</v>
      </c>
      <c r="F8" s="15"/>
      <c r="G8" s="15">
        <v>0.39393939393939398</v>
      </c>
      <c r="H8" s="15">
        <v>0.36363636363636398</v>
      </c>
      <c r="I8" s="15"/>
      <c r="J8" s="15">
        <v>0.33333333333333298</v>
      </c>
      <c r="K8" s="15">
        <v>0.29752066115702502</v>
      </c>
      <c r="L8" s="15">
        <v>0.355932203389831</v>
      </c>
      <c r="M8" s="15">
        <v>0.462025316455696</v>
      </c>
      <c r="N8" s="15"/>
      <c r="O8" s="15">
        <v>0.434782608695652</v>
      </c>
      <c r="P8" s="15">
        <v>0.32876712328767099</v>
      </c>
      <c r="Q8" s="15">
        <v>0.441176470588235</v>
      </c>
      <c r="R8" s="15">
        <v>0.3125</v>
      </c>
      <c r="S8" s="15">
        <v>0.52</v>
      </c>
      <c r="T8" s="15">
        <v>0.256410256410256</v>
      </c>
      <c r="U8" s="15">
        <v>0.217391304347826</v>
      </c>
      <c r="V8" s="15">
        <v>0.24</v>
      </c>
      <c r="W8" s="15">
        <v>0.39344262295082</v>
      </c>
      <c r="X8" s="15">
        <v>0.44230769230769201</v>
      </c>
      <c r="Y8" s="15">
        <v>0.63157894736842102</v>
      </c>
      <c r="Z8" s="15">
        <v>0.6</v>
      </c>
      <c r="AA8" s="15"/>
      <c r="AB8" s="15">
        <v>0.442105263157895</v>
      </c>
      <c r="AC8" s="15">
        <v>0.34965034965035002</v>
      </c>
      <c r="AD8" s="15">
        <v>0.22413793103448301</v>
      </c>
      <c r="AE8" s="15">
        <v>0.34693877551020402</v>
      </c>
      <c r="AF8" s="15"/>
      <c r="AG8" s="15">
        <v>0.36769759450171802</v>
      </c>
      <c r="AH8" s="15">
        <v>0.35897435897435898</v>
      </c>
      <c r="AI8" s="15">
        <v>0.39130434782608697</v>
      </c>
      <c r="AJ8" s="15">
        <v>0.5</v>
      </c>
      <c r="AK8" s="15"/>
      <c r="AL8" s="15">
        <v>0.37946428571428598</v>
      </c>
      <c r="AM8" s="15">
        <v>0.34426229508196698</v>
      </c>
      <c r="AN8" s="15">
        <v>0.38983050847457601</v>
      </c>
      <c r="AO8" s="15"/>
      <c r="AP8" s="15">
        <v>0.32663316582914598</v>
      </c>
      <c r="AQ8" s="15">
        <v>0.40178571428571402</v>
      </c>
      <c r="AR8" s="15">
        <v>0.27777777777777801</v>
      </c>
      <c r="AS8" s="15">
        <v>0.44444444444444398</v>
      </c>
      <c r="AT8" s="15">
        <v>0.40677966101694901</v>
      </c>
      <c r="AU8" s="15"/>
      <c r="AV8" s="15">
        <v>0.6</v>
      </c>
      <c r="AW8" s="15">
        <v>0.5</v>
      </c>
      <c r="AX8" s="15">
        <v>0.5</v>
      </c>
      <c r="AY8" s="15">
        <v>0.23404255319148901</v>
      </c>
      <c r="AZ8" s="15">
        <v>0.39534883720930197</v>
      </c>
      <c r="BA8" s="15">
        <v>0.71666666666666701</v>
      </c>
      <c r="BB8" s="15">
        <v>0.625</v>
      </c>
      <c r="BC8" s="15"/>
      <c r="BD8" s="15">
        <v>0.307420494699647</v>
      </c>
      <c r="BE8" s="15">
        <v>0.40677966101694901</v>
      </c>
      <c r="BF8" s="15">
        <v>0.47058823529411797</v>
      </c>
      <c r="BG8" s="15">
        <v>0.5</v>
      </c>
      <c r="BH8" s="15">
        <v>0.47058823529411797</v>
      </c>
      <c r="BI8" s="15">
        <v>0.6</v>
      </c>
      <c r="BJ8" s="15"/>
      <c r="BK8" s="15">
        <v>0.47692307692307701</v>
      </c>
      <c r="BL8" s="15">
        <v>0.370860927152318</v>
      </c>
      <c r="BM8" s="15">
        <v>0.3</v>
      </c>
      <c r="BN8" s="15">
        <v>0.342592592592593</v>
      </c>
      <c r="BO8" s="15">
        <v>0.375</v>
      </c>
      <c r="BP8" s="15">
        <v>0.35294117647058798</v>
      </c>
      <c r="BQ8" s="15"/>
      <c r="BR8" s="15">
        <v>0.40259740259740301</v>
      </c>
      <c r="BS8" s="15">
        <v>0.30909090909090903</v>
      </c>
      <c r="BT8" s="15"/>
      <c r="BU8" s="15">
        <v>0.39263803680981602</v>
      </c>
      <c r="BV8" s="15">
        <v>0.35806451612903201</v>
      </c>
      <c r="BW8" s="15"/>
      <c r="BX8" s="15">
        <v>0.52490421455938696</v>
      </c>
      <c r="BY8" s="15">
        <v>0.17073170731707299</v>
      </c>
    </row>
    <row r="9" spans="2:77" x14ac:dyDescent="0.35">
      <c r="B9" s="16" t="s">
        <v>299</v>
      </c>
      <c r="C9" s="15">
        <v>0.566596194503171</v>
      </c>
      <c r="D9" s="15">
        <v>0.61576354679803003</v>
      </c>
      <c r="E9" s="15">
        <v>0.52962962962963001</v>
      </c>
      <c r="F9" s="15"/>
      <c r="G9" s="15">
        <v>0.51515151515151503</v>
      </c>
      <c r="H9" s="15">
        <v>0.58021390374331505</v>
      </c>
      <c r="I9" s="15"/>
      <c r="J9" s="15">
        <v>0.65116279069767402</v>
      </c>
      <c r="K9" s="15">
        <v>0.60330578512396704</v>
      </c>
      <c r="L9" s="15">
        <v>0.57627118644067798</v>
      </c>
      <c r="M9" s="15">
        <v>0.462025316455696</v>
      </c>
      <c r="N9" s="15"/>
      <c r="O9" s="15">
        <v>0.54347826086956497</v>
      </c>
      <c r="P9" s="15">
        <v>0.63013698630137005</v>
      </c>
      <c r="Q9" s="15">
        <v>0.41176470588235298</v>
      </c>
      <c r="R9" s="15">
        <v>0.64583333333333304</v>
      </c>
      <c r="S9" s="15">
        <v>0.4</v>
      </c>
      <c r="T9" s="15">
        <v>0.64102564102564097</v>
      </c>
      <c r="U9" s="15">
        <v>0.65217391304347805</v>
      </c>
      <c r="V9" s="15">
        <v>0.76</v>
      </c>
      <c r="W9" s="15">
        <v>0.55737704918032804</v>
      </c>
      <c r="X9" s="15">
        <v>0.5</v>
      </c>
      <c r="Y9" s="15">
        <v>0.36842105263157898</v>
      </c>
      <c r="Z9" s="15">
        <v>0.2</v>
      </c>
      <c r="AA9" s="15"/>
      <c r="AB9" s="15">
        <v>0.46842105263157902</v>
      </c>
      <c r="AC9" s="15">
        <v>0.59440559440559404</v>
      </c>
      <c r="AD9" s="15">
        <v>0.70689655172413801</v>
      </c>
      <c r="AE9" s="15">
        <v>0.63265306122449005</v>
      </c>
      <c r="AF9" s="15"/>
      <c r="AG9" s="15">
        <v>0.56357388316151202</v>
      </c>
      <c r="AH9" s="15">
        <v>0.57264957264957295</v>
      </c>
      <c r="AI9" s="15">
        <v>0.58695652173913004</v>
      </c>
      <c r="AJ9" s="15">
        <v>0.5</v>
      </c>
      <c r="AK9" s="15"/>
      <c r="AL9" s="15">
        <v>0.55803571428571397</v>
      </c>
      <c r="AM9" s="15">
        <v>0.60655737704918</v>
      </c>
      <c r="AN9" s="15">
        <v>0.50847457627118597</v>
      </c>
      <c r="AO9" s="15"/>
      <c r="AP9" s="15">
        <v>0.60804020100502498</v>
      </c>
      <c r="AQ9" s="15">
        <v>0.52678571428571397</v>
      </c>
      <c r="AR9" s="15">
        <v>0.66666666666666696</v>
      </c>
      <c r="AS9" s="15">
        <v>0.55555555555555602</v>
      </c>
      <c r="AT9" s="15">
        <v>0.49152542372881403</v>
      </c>
      <c r="AU9" s="15"/>
      <c r="AV9" s="15">
        <v>0.4</v>
      </c>
      <c r="AW9" s="15">
        <v>0.5</v>
      </c>
      <c r="AX9" s="15">
        <v>0.5</v>
      </c>
      <c r="AY9" s="15">
        <v>0.72340425531914898</v>
      </c>
      <c r="AZ9" s="15">
        <v>0.581395348837209</v>
      </c>
      <c r="BA9" s="15">
        <v>0.18333333333333299</v>
      </c>
      <c r="BB9" s="15">
        <v>0.3125</v>
      </c>
      <c r="BC9" s="15"/>
      <c r="BD9" s="15">
        <v>0.62897526501766798</v>
      </c>
      <c r="BE9" s="15">
        <v>0.55932203389830504</v>
      </c>
      <c r="BF9" s="15">
        <v>0.47058823529411797</v>
      </c>
      <c r="BG9" s="15">
        <v>0.41071428571428598</v>
      </c>
      <c r="BH9" s="15">
        <v>0.441176470588235</v>
      </c>
      <c r="BI9" s="15">
        <v>0.4</v>
      </c>
      <c r="BJ9" s="15"/>
      <c r="BK9" s="15">
        <v>0.47692307692307701</v>
      </c>
      <c r="BL9" s="15">
        <v>0.57615894039735105</v>
      </c>
      <c r="BM9" s="15">
        <v>0.6</v>
      </c>
      <c r="BN9" s="15">
        <v>0.62962962962962998</v>
      </c>
      <c r="BO9" s="15">
        <v>0.5</v>
      </c>
      <c r="BP9" s="15">
        <v>0.55882352941176505</v>
      </c>
      <c r="BQ9" s="15"/>
      <c r="BR9" s="15">
        <v>0.54220779220779203</v>
      </c>
      <c r="BS9" s="15">
        <v>0.61212121212121196</v>
      </c>
      <c r="BT9" s="15"/>
      <c r="BU9" s="15">
        <v>0.53374233128834403</v>
      </c>
      <c r="BV9" s="15">
        <v>0.58387096774193503</v>
      </c>
      <c r="BW9" s="15"/>
      <c r="BX9" s="15">
        <v>0.38314176245210702</v>
      </c>
      <c r="BY9" s="15">
        <v>0.809756097560976</v>
      </c>
    </row>
    <row r="10" spans="2:77" x14ac:dyDescent="0.35">
      <c r="B10" s="16" t="s">
        <v>96</v>
      </c>
      <c r="C10" s="17">
        <v>6.3424947145877403E-2</v>
      </c>
      <c r="D10" s="17">
        <v>4.9261083743842402E-2</v>
      </c>
      <c r="E10" s="17">
        <v>7.4074074074074098E-2</v>
      </c>
      <c r="F10" s="17"/>
      <c r="G10" s="17">
        <v>9.0909090909090898E-2</v>
      </c>
      <c r="H10" s="17">
        <v>5.61497326203209E-2</v>
      </c>
      <c r="I10" s="17"/>
      <c r="J10" s="17">
        <v>1.5503875968992199E-2</v>
      </c>
      <c r="K10" s="17">
        <v>9.9173553719008295E-2</v>
      </c>
      <c r="L10" s="17">
        <v>6.7796610169491497E-2</v>
      </c>
      <c r="M10" s="17">
        <v>7.5949367088607597E-2</v>
      </c>
      <c r="N10" s="17"/>
      <c r="O10" s="17">
        <v>2.1739130434782601E-2</v>
      </c>
      <c r="P10" s="17">
        <v>4.1095890410958902E-2</v>
      </c>
      <c r="Q10" s="17">
        <v>0.14705882352941199</v>
      </c>
      <c r="R10" s="17">
        <v>4.1666666666666699E-2</v>
      </c>
      <c r="S10" s="17">
        <v>0.08</v>
      </c>
      <c r="T10" s="17">
        <v>0.102564102564103</v>
      </c>
      <c r="U10" s="17">
        <v>0.13043478260869601</v>
      </c>
      <c r="V10" s="17">
        <v>0</v>
      </c>
      <c r="W10" s="17">
        <v>4.91803278688525E-2</v>
      </c>
      <c r="X10" s="17">
        <v>5.7692307692307702E-2</v>
      </c>
      <c r="Y10" s="17">
        <v>0</v>
      </c>
      <c r="Z10" s="17">
        <v>0.2</v>
      </c>
      <c r="AA10" s="17"/>
      <c r="AB10" s="17">
        <v>8.9473684210526302E-2</v>
      </c>
      <c r="AC10" s="17">
        <v>5.5944055944055902E-2</v>
      </c>
      <c r="AD10" s="17">
        <v>6.8965517241379296E-2</v>
      </c>
      <c r="AE10" s="17">
        <v>2.04081632653061E-2</v>
      </c>
      <c r="AF10" s="17"/>
      <c r="AG10" s="17">
        <v>6.8728522336769807E-2</v>
      </c>
      <c r="AH10" s="17">
        <v>6.8376068376068397E-2</v>
      </c>
      <c r="AI10" s="17">
        <v>2.1739130434782601E-2</v>
      </c>
      <c r="AJ10" s="17">
        <v>0</v>
      </c>
      <c r="AK10" s="17"/>
      <c r="AL10" s="17">
        <v>6.25E-2</v>
      </c>
      <c r="AM10" s="17">
        <v>4.91803278688525E-2</v>
      </c>
      <c r="AN10" s="17">
        <v>0.101694915254237</v>
      </c>
      <c r="AO10" s="17"/>
      <c r="AP10" s="17">
        <v>6.5326633165829207E-2</v>
      </c>
      <c r="AQ10" s="17">
        <v>7.1428571428571397E-2</v>
      </c>
      <c r="AR10" s="17">
        <v>5.5555555555555601E-2</v>
      </c>
      <c r="AS10" s="17">
        <v>0</v>
      </c>
      <c r="AT10" s="17">
        <v>0.101694915254237</v>
      </c>
      <c r="AU10" s="17"/>
      <c r="AV10" s="17">
        <v>0</v>
      </c>
      <c r="AW10" s="17">
        <v>0</v>
      </c>
      <c r="AX10" s="17">
        <v>0</v>
      </c>
      <c r="AY10" s="17">
        <v>4.2553191489361701E-2</v>
      </c>
      <c r="AZ10" s="17">
        <v>2.32558139534884E-2</v>
      </c>
      <c r="BA10" s="17">
        <v>0.1</v>
      </c>
      <c r="BB10" s="17">
        <v>6.25E-2</v>
      </c>
      <c r="BC10" s="17"/>
      <c r="BD10" s="17">
        <v>6.3604240282685506E-2</v>
      </c>
      <c r="BE10" s="17">
        <v>3.3898305084745797E-2</v>
      </c>
      <c r="BF10" s="17">
        <v>5.8823529411764698E-2</v>
      </c>
      <c r="BG10" s="17">
        <v>8.9285714285714302E-2</v>
      </c>
      <c r="BH10" s="17">
        <v>8.8235294117647106E-2</v>
      </c>
      <c r="BI10" s="17">
        <v>0</v>
      </c>
      <c r="BJ10" s="17"/>
      <c r="BK10" s="17">
        <v>4.6153846153846198E-2</v>
      </c>
      <c r="BL10" s="17">
        <v>5.2980132450331098E-2</v>
      </c>
      <c r="BM10" s="17">
        <v>0.1</v>
      </c>
      <c r="BN10" s="17">
        <v>2.7777777777777801E-2</v>
      </c>
      <c r="BO10" s="17">
        <v>0.125</v>
      </c>
      <c r="BP10" s="17">
        <v>8.8235294117647106E-2</v>
      </c>
      <c r="BQ10" s="17"/>
      <c r="BR10" s="17">
        <v>5.5194805194805199E-2</v>
      </c>
      <c r="BS10" s="17">
        <v>7.8787878787878796E-2</v>
      </c>
      <c r="BT10" s="17"/>
      <c r="BU10" s="17">
        <v>7.3619631901840496E-2</v>
      </c>
      <c r="BV10" s="17">
        <v>5.8064516129032302E-2</v>
      </c>
      <c r="BW10" s="17"/>
      <c r="BX10" s="17">
        <v>9.1954022988505704E-2</v>
      </c>
      <c r="BY10" s="17">
        <v>1.9512195121951199E-2</v>
      </c>
    </row>
    <row r="11" spans="2:77" x14ac:dyDescent="0.35">
      <c r="B11" s="14"/>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Y14"/>
  <sheetViews>
    <sheetView showGridLines="0" topLeftCell="A6" workbookViewId="0">
      <pane xSplit="2" topLeftCell="C1" activePane="topRight" state="frozen"/>
      <selection pane="topRight" activeCell="B10" sqref="B10"/>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261</v>
      </c>
      <c r="D7" s="10">
        <v>111</v>
      </c>
      <c r="E7" s="10">
        <v>150</v>
      </c>
      <c r="F7" s="10"/>
      <c r="G7" s="10">
        <v>64</v>
      </c>
      <c r="H7" s="10">
        <v>197</v>
      </c>
      <c r="I7" s="10"/>
      <c r="J7" s="10">
        <v>59</v>
      </c>
      <c r="K7" s="10">
        <v>57</v>
      </c>
      <c r="L7" s="10">
        <v>32</v>
      </c>
      <c r="M7" s="10">
        <v>109</v>
      </c>
      <c r="N7" s="10"/>
      <c r="O7" s="10">
        <v>29</v>
      </c>
      <c r="P7" s="10">
        <v>29</v>
      </c>
      <c r="Q7" s="10">
        <v>21</v>
      </c>
      <c r="R7" s="10">
        <v>22</v>
      </c>
      <c r="S7" s="10">
        <v>17</v>
      </c>
      <c r="T7" s="10">
        <v>21</v>
      </c>
      <c r="U7" s="10">
        <v>27</v>
      </c>
      <c r="V7" s="10">
        <v>11</v>
      </c>
      <c r="W7" s="10">
        <v>37</v>
      </c>
      <c r="X7" s="10">
        <v>30</v>
      </c>
      <c r="Y7" s="10">
        <v>13</v>
      </c>
      <c r="Z7" s="10">
        <v>4</v>
      </c>
      <c r="AA7" s="10"/>
      <c r="AB7" s="10">
        <v>126</v>
      </c>
      <c r="AC7" s="10">
        <v>76</v>
      </c>
      <c r="AD7" s="10">
        <v>27</v>
      </c>
      <c r="AE7" s="10">
        <v>21</v>
      </c>
      <c r="AF7" s="10"/>
      <c r="AG7" s="10">
        <v>165</v>
      </c>
      <c r="AH7" s="10">
        <v>58</v>
      </c>
      <c r="AI7" s="10">
        <v>27</v>
      </c>
      <c r="AJ7" s="10">
        <v>2</v>
      </c>
      <c r="AK7" s="10"/>
      <c r="AL7" s="10">
        <v>127</v>
      </c>
      <c r="AM7" s="10">
        <v>93</v>
      </c>
      <c r="AN7" s="10">
        <v>36</v>
      </c>
      <c r="AO7" s="10"/>
      <c r="AP7" s="10">
        <v>105</v>
      </c>
      <c r="AQ7" s="10">
        <v>68</v>
      </c>
      <c r="AR7" s="10">
        <v>19</v>
      </c>
      <c r="AS7" s="10">
        <v>5</v>
      </c>
      <c r="AT7" s="10">
        <v>37</v>
      </c>
      <c r="AU7" s="10"/>
      <c r="AV7" s="10">
        <v>4</v>
      </c>
      <c r="AW7" s="10">
        <v>4</v>
      </c>
      <c r="AX7" s="10">
        <v>4</v>
      </c>
      <c r="AY7" s="10">
        <v>26</v>
      </c>
      <c r="AZ7" s="10">
        <v>21</v>
      </c>
      <c r="BA7" s="10">
        <v>57</v>
      </c>
      <c r="BB7" s="10">
        <v>13</v>
      </c>
      <c r="BC7" s="10"/>
      <c r="BD7" s="10">
        <v>133</v>
      </c>
      <c r="BE7" s="10">
        <v>28</v>
      </c>
      <c r="BF7" s="10">
        <v>27</v>
      </c>
      <c r="BG7" s="10">
        <v>45</v>
      </c>
      <c r="BH7" s="10">
        <v>23</v>
      </c>
      <c r="BI7" s="10">
        <v>4</v>
      </c>
      <c r="BJ7" s="10"/>
      <c r="BK7" s="10">
        <v>41</v>
      </c>
      <c r="BL7" s="10">
        <v>82</v>
      </c>
      <c r="BM7" s="10">
        <v>27</v>
      </c>
      <c r="BN7" s="10">
        <v>58</v>
      </c>
      <c r="BO7" s="10">
        <v>35</v>
      </c>
      <c r="BP7" s="10">
        <v>17</v>
      </c>
      <c r="BQ7" s="10"/>
      <c r="BR7" s="10">
        <v>166</v>
      </c>
      <c r="BS7" s="10">
        <v>95</v>
      </c>
      <c r="BT7" s="10"/>
      <c r="BU7" s="10">
        <v>97</v>
      </c>
      <c r="BV7" s="10">
        <v>164</v>
      </c>
      <c r="BW7" s="10"/>
      <c r="BX7" s="10">
        <v>261</v>
      </c>
      <c r="BY7" s="10" t="s">
        <v>131</v>
      </c>
    </row>
    <row r="8" spans="2:77" x14ac:dyDescent="0.35">
      <c r="B8" s="16" t="s">
        <v>129</v>
      </c>
      <c r="C8" s="15">
        <v>0.96934865900383105</v>
      </c>
      <c r="D8" s="15">
        <v>0.98198198198198205</v>
      </c>
      <c r="E8" s="15">
        <v>0.96</v>
      </c>
      <c r="F8" s="15"/>
      <c r="G8" s="15">
        <v>0.96875</v>
      </c>
      <c r="H8" s="15">
        <v>0.96954314720812196</v>
      </c>
      <c r="I8" s="15"/>
      <c r="J8" s="15">
        <v>0.96610169491525399</v>
      </c>
      <c r="K8" s="15">
        <v>0.96491228070175405</v>
      </c>
      <c r="L8" s="15">
        <v>0.96875</v>
      </c>
      <c r="M8" s="15">
        <v>0.97247706422018398</v>
      </c>
      <c r="N8" s="15"/>
      <c r="O8" s="15">
        <v>1</v>
      </c>
      <c r="P8" s="15">
        <v>1</v>
      </c>
      <c r="Q8" s="15">
        <v>0.90476190476190499</v>
      </c>
      <c r="R8" s="15">
        <v>1</v>
      </c>
      <c r="S8" s="15">
        <v>1</v>
      </c>
      <c r="T8" s="15">
        <v>0.952380952380952</v>
      </c>
      <c r="U8" s="15">
        <v>0.96296296296296302</v>
      </c>
      <c r="V8" s="15">
        <v>1</v>
      </c>
      <c r="W8" s="15">
        <v>0.97297297297297303</v>
      </c>
      <c r="X8" s="15">
        <v>0.96666666666666701</v>
      </c>
      <c r="Y8" s="15">
        <v>0.92307692307692302</v>
      </c>
      <c r="Z8" s="15">
        <v>0.75</v>
      </c>
      <c r="AA8" s="15"/>
      <c r="AB8" s="15">
        <v>0.97619047619047605</v>
      </c>
      <c r="AC8" s="15">
        <v>0.96052631578947401</v>
      </c>
      <c r="AD8" s="15">
        <v>1</v>
      </c>
      <c r="AE8" s="15">
        <v>1</v>
      </c>
      <c r="AF8" s="15"/>
      <c r="AG8" s="15">
        <v>0.98181818181818203</v>
      </c>
      <c r="AH8" s="15">
        <v>1</v>
      </c>
      <c r="AI8" s="15">
        <v>0.88888888888888895</v>
      </c>
      <c r="AJ8" s="15">
        <v>0.5</v>
      </c>
      <c r="AK8" s="15"/>
      <c r="AL8" s="15">
        <v>0.96062992125984203</v>
      </c>
      <c r="AM8" s="15">
        <v>0.989247311827957</v>
      </c>
      <c r="AN8" s="15">
        <v>0.97222222222222199</v>
      </c>
      <c r="AO8" s="15"/>
      <c r="AP8" s="15">
        <v>0.99047619047619095</v>
      </c>
      <c r="AQ8" s="15">
        <v>0.94117647058823495</v>
      </c>
      <c r="AR8" s="15">
        <v>1</v>
      </c>
      <c r="AS8" s="15">
        <v>0.8</v>
      </c>
      <c r="AT8" s="15">
        <v>0.97297297297297303</v>
      </c>
      <c r="AU8" s="15"/>
      <c r="AV8" s="15">
        <v>1</v>
      </c>
      <c r="AW8" s="15">
        <v>1</v>
      </c>
      <c r="AX8" s="15">
        <v>1</v>
      </c>
      <c r="AY8" s="15">
        <v>1</v>
      </c>
      <c r="AZ8" s="15">
        <v>0.90476190476190499</v>
      </c>
      <c r="BA8" s="15">
        <v>0.98245614035087703</v>
      </c>
      <c r="BB8" s="15">
        <v>0.92307692307692302</v>
      </c>
      <c r="BC8" s="15"/>
      <c r="BD8" s="15">
        <v>0.96992481203007497</v>
      </c>
      <c r="BE8" s="15">
        <v>1</v>
      </c>
      <c r="BF8" s="15">
        <v>0.96296296296296302</v>
      </c>
      <c r="BG8" s="15">
        <v>0.97777777777777797</v>
      </c>
      <c r="BH8" s="15">
        <v>0.91304347826086996</v>
      </c>
      <c r="BI8" s="15">
        <v>1</v>
      </c>
      <c r="BJ8" s="15"/>
      <c r="BK8" s="15">
        <v>1</v>
      </c>
      <c r="BL8" s="15">
        <v>0.97560975609756095</v>
      </c>
      <c r="BM8" s="15">
        <v>0.85185185185185197</v>
      </c>
      <c r="BN8" s="15">
        <v>0.98275862068965503</v>
      </c>
      <c r="BO8" s="15">
        <v>1</v>
      </c>
      <c r="BP8" s="15">
        <v>0.94117647058823495</v>
      </c>
      <c r="BQ8" s="15"/>
      <c r="BR8" s="15">
        <v>0.96385542168674698</v>
      </c>
      <c r="BS8" s="15">
        <v>0.97894736842105301</v>
      </c>
      <c r="BT8" s="15"/>
      <c r="BU8" s="15">
        <v>0.94845360824742297</v>
      </c>
      <c r="BV8" s="15">
        <v>0.98170731707317105</v>
      </c>
      <c r="BW8" s="15"/>
      <c r="BX8" s="15">
        <v>0.96934865900383105</v>
      </c>
      <c r="BY8" s="15" t="s">
        <v>132</v>
      </c>
    </row>
    <row r="9" spans="2:77" x14ac:dyDescent="0.35">
      <c r="B9" s="16" t="s">
        <v>130</v>
      </c>
      <c r="C9" s="17">
        <v>3.0651340996168602E-2</v>
      </c>
      <c r="D9" s="17">
        <v>1.8018018018018001E-2</v>
      </c>
      <c r="E9" s="17">
        <v>0.04</v>
      </c>
      <c r="F9" s="17"/>
      <c r="G9" s="17">
        <v>3.125E-2</v>
      </c>
      <c r="H9" s="17">
        <v>3.0456852791878201E-2</v>
      </c>
      <c r="I9" s="17"/>
      <c r="J9" s="17">
        <v>3.3898305084745797E-2</v>
      </c>
      <c r="K9" s="17">
        <v>3.5087719298245598E-2</v>
      </c>
      <c r="L9" s="17">
        <v>3.125E-2</v>
      </c>
      <c r="M9" s="17">
        <v>2.7522935779816501E-2</v>
      </c>
      <c r="N9" s="17"/>
      <c r="O9" s="17">
        <v>0</v>
      </c>
      <c r="P9" s="17">
        <v>0</v>
      </c>
      <c r="Q9" s="17">
        <v>9.5238095238095205E-2</v>
      </c>
      <c r="R9" s="17">
        <v>0</v>
      </c>
      <c r="S9" s="17">
        <v>0</v>
      </c>
      <c r="T9" s="17">
        <v>4.7619047619047603E-2</v>
      </c>
      <c r="U9" s="17">
        <v>3.7037037037037E-2</v>
      </c>
      <c r="V9" s="17">
        <v>0</v>
      </c>
      <c r="W9" s="17">
        <v>2.7027027027027001E-2</v>
      </c>
      <c r="X9" s="17">
        <v>3.3333333333333298E-2</v>
      </c>
      <c r="Y9" s="17">
        <v>7.69230769230769E-2</v>
      </c>
      <c r="Z9" s="17">
        <v>0.25</v>
      </c>
      <c r="AA9" s="17"/>
      <c r="AB9" s="17">
        <v>2.3809523809523801E-2</v>
      </c>
      <c r="AC9" s="17">
        <v>3.94736842105263E-2</v>
      </c>
      <c r="AD9" s="17">
        <v>0</v>
      </c>
      <c r="AE9" s="17">
        <v>0</v>
      </c>
      <c r="AF9" s="17"/>
      <c r="AG9" s="17">
        <v>1.8181818181818198E-2</v>
      </c>
      <c r="AH9" s="17">
        <v>0</v>
      </c>
      <c r="AI9" s="17">
        <v>0.11111111111111099</v>
      </c>
      <c r="AJ9" s="17">
        <v>0.5</v>
      </c>
      <c r="AK9" s="17"/>
      <c r="AL9" s="17">
        <v>3.9370078740157501E-2</v>
      </c>
      <c r="AM9" s="17">
        <v>1.0752688172042999E-2</v>
      </c>
      <c r="AN9" s="17">
        <v>2.7777777777777801E-2</v>
      </c>
      <c r="AO9" s="17"/>
      <c r="AP9" s="17">
        <v>9.5238095238095195E-3</v>
      </c>
      <c r="AQ9" s="17">
        <v>5.8823529411764698E-2</v>
      </c>
      <c r="AR9" s="17">
        <v>0</v>
      </c>
      <c r="AS9" s="17">
        <v>0.2</v>
      </c>
      <c r="AT9" s="17">
        <v>2.7027027027027001E-2</v>
      </c>
      <c r="AU9" s="17"/>
      <c r="AV9" s="17">
        <v>0</v>
      </c>
      <c r="AW9" s="17">
        <v>0</v>
      </c>
      <c r="AX9" s="17">
        <v>0</v>
      </c>
      <c r="AY9" s="17">
        <v>0</v>
      </c>
      <c r="AZ9" s="17">
        <v>9.5238095238095205E-2</v>
      </c>
      <c r="BA9" s="17">
        <v>1.7543859649122799E-2</v>
      </c>
      <c r="BB9" s="17">
        <v>7.69230769230769E-2</v>
      </c>
      <c r="BC9" s="17"/>
      <c r="BD9" s="17">
        <v>3.00751879699248E-2</v>
      </c>
      <c r="BE9" s="17">
        <v>0</v>
      </c>
      <c r="BF9" s="17">
        <v>3.7037037037037E-2</v>
      </c>
      <c r="BG9" s="17">
        <v>2.2222222222222199E-2</v>
      </c>
      <c r="BH9" s="17">
        <v>8.6956521739130405E-2</v>
      </c>
      <c r="BI9" s="17">
        <v>0</v>
      </c>
      <c r="BJ9" s="17"/>
      <c r="BK9" s="17">
        <v>0</v>
      </c>
      <c r="BL9" s="17">
        <v>2.4390243902439001E-2</v>
      </c>
      <c r="BM9" s="17">
        <v>0.148148148148148</v>
      </c>
      <c r="BN9" s="17">
        <v>1.72413793103448E-2</v>
      </c>
      <c r="BO9" s="17">
        <v>0</v>
      </c>
      <c r="BP9" s="17">
        <v>5.8823529411764698E-2</v>
      </c>
      <c r="BQ9" s="17"/>
      <c r="BR9" s="17">
        <v>3.6144578313252997E-2</v>
      </c>
      <c r="BS9" s="17">
        <v>2.1052631578947399E-2</v>
      </c>
      <c r="BT9" s="17"/>
      <c r="BU9" s="17">
        <v>5.1546391752577303E-2</v>
      </c>
      <c r="BV9" s="17">
        <v>1.8292682926829298E-2</v>
      </c>
      <c r="BW9" s="17"/>
      <c r="BX9" s="17">
        <v>3.0651340996168602E-2</v>
      </c>
      <c r="BY9" s="17" t="s">
        <v>132</v>
      </c>
    </row>
    <row r="10" spans="2:77" x14ac:dyDescent="0.35">
      <c r="B10" t="s">
        <v>394</v>
      </c>
    </row>
    <row r="11" spans="2:77" x14ac:dyDescent="0.35">
      <c r="B11" t="s">
        <v>99</v>
      </c>
    </row>
    <row r="12" spans="2:77" x14ac:dyDescent="0.35">
      <c r="B12" t="s">
        <v>100</v>
      </c>
    </row>
    <row r="14" spans="2:77" x14ac:dyDescent="0.35">
      <c r="B14"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Y22"/>
  <sheetViews>
    <sheetView showGridLines="0" topLeftCell="A6" workbookViewId="0">
      <pane xSplit="2" topLeftCell="C1" activePane="topRight" state="frozen"/>
      <selection pane="topRight" activeCell="B18" sqref="B18"/>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253</v>
      </c>
      <c r="D7" s="10">
        <v>109</v>
      </c>
      <c r="E7" s="10">
        <v>144</v>
      </c>
      <c r="F7" s="10"/>
      <c r="G7" s="10">
        <v>62</v>
      </c>
      <c r="H7" s="10">
        <v>191</v>
      </c>
      <c r="I7" s="10"/>
      <c r="J7" s="10">
        <v>57</v>
      </c>
      <c r="K7" s="10">
        <v>55</v>
      </c>
      <c r="L7" s="10">
        <v>31</v>
      </c>
      <c r="M7" s="10">
        <v>106</v>
      </c>
      <c r="N7" s="10"/>
      <c r="O7" s="10">
        <v>29</v>
      </c>
      <c r="P7" s="10">
        <v>29</v>
      </c>
      <c r="Q7" s="10">
        <v>19</v>
      </c>
      <c r="R7" s="10">
        <v>22</v>
      </c>
      <c r="S7" s="10">
        <v>17</v>
      </c>
      <c r="T7" s="10">
        <v>20</v>
      </c>
      <c r="U7" s="10">
        <v>26</v>
      </c>
      <c r="V7" s="10">
        <v>11</v>
      </c>
      <c r="W7" s="10">
        <v>36</v>
      </c>
      <c r="X7" s="10">
        <v>29</v>
      </c>
      <c r="Y7" s="10">
        <v>12</v>
      </c>
      <c r="Z7" s="10">
        <v>3</v>
      </c>
      <c r="AA7" s="10"/>
      <c r="AB7" s="10">
        <v>123</v>
      </c>
      <c r="AC7" s="10">
        <v>73</v>
      </c>
      <c r="AD7" s="10">
        <v>27</v>
      </c>
      <c r="AE7" s="10">
        <v>21</v>
      </c>
      <c r="AF7" s="10"/>
      <c r="AG7" s="10">
        <v>162</v>
      </c>
      <c r="AH7" s="10">
        <v>58</v>
      </c>
      <c r="AI7" s="10">
        <v>24</v>
      </c>
      <c r="AJ7" s="10">
        <v>1</v>
      </c>
      <c r="AK7" s="10"/>
      <c r="AL7" s="10">
        <v>122</v>
      </c>
      <c r="AM7" s="10">
        <v>92</v>
      </c>
      <c r="AN7" s="10">
        <v>35</v>
      </c>
      <c r="AO7" s="10"/>
      <c r="AP7" s="10">
        <v>104</v>
      </c>
      <c r="AQ7" s="10">
        <v>64</v>
      </c>
      <c r="AR7" s="10">
        <v>19</v>
      </c>
      <c r="AS7" s="10">
        <v>4</v>
      </c>
      <c r="AT7" s="10">
        <v>36</v>
      </c>
      <c r="AU7" s="10"/>
      <c r="AV7" s="10">
        <v>4</v>
      </c>
      <c r="AW7" s="10">
        <v>4</v>
      </c>
      <c r="AX7" s="10">
        <v>4</v>
      </c>
      <c r="AY7" s="10">
        <v>26</v>
      </c>
      <c r="AZ7" s="10">
        <v>19</v>
      </c>
      <c r="BA7" s="10">
        <v>56</v>
      </c>
      <c r="BB7" s="10">
        <v>12</v>
      </c>
      <c r="BC7" s="10"/>
      <c r="BD7" s="10">
        <v>129</v>
      </c>
      <c r="BE7" s="10">
        <v>28</v>
      </c>
      <c r="BF7" s="10">
        <v>26</v>
      </c>
      <c r="BG7" s="10">
        <v>44</v>
      </c>
      <c r="BH7" s="10">
        <v>21</v>
      </c>
      <c r="BI7" s="10">
        <v>4</v>
      </c>
      <c r="BJ7" s="10"/>
      <c r="BK7" s="10">
        <v>41</v>
      </c>
      <c r="BL7" s="10">
        <v>80</v>
      </c>
      <c r="BM7" s="10">
        <v>23</v>
      </c>
      <c r="BN7" s="10">
        <v>57</v>
      </c>
      <c r="BO7" s="10">
        <v>35</v>
      </c>
      <c r="BP7" s="10">
        <v>16</v>
      </c>
      <c r="BQ7" s="10"/>
      <c r="BR7" s="10">
        <v>160</v>
      </c>
      <c r="BS7" s="10">
        <v>93</v>
      </c>
      <c r="BT7" s="10"/>
      <c r="BU7" s="10">
        <v>92</v>
      </c>
      <c r="BV7" s="10">
        <v>161</v>
      </c>
      <c r="BW7" s="10"/>
      <c r="BX7" s="10">
        <v>253</v>
      </c>
      <c r="BY7" s="10" t="s">
        <v>131</v>
      </c>
    </row>
    <row r="8" spans="2:77" x14ac:dyDescent="0.35">
      <c r="B8" s="16" t="s">
        <v>302</v>
      </c>
      <c r="C8" s="15">
        <v>0.1699604743083</v>
      </c>
      <c r="D8" s="15">
        <v>0.21100917431192701</v>
      </c>
      <c r="E8" s="15">
        <v>0.13888888888888901</v>
      </c>
      <c r="F8" s="15"/>
      <c r="G8" s="15">
        <v>0.14516129032258099</v>
      </c>
      <c r="H8" s="15">
        <v>0.178010471204188</v>
      </c>
      <c r="I8" s="15"/>
      <c r="J8" s="15">
        <v>0.22807017543859601</v>
      </c>
      <c r="K8" s="15">
        <v>0.163636363636364</v>
      </c>
      <c r="L8" s="15">
        <v>9.6774193548387094E-2</v>
      </c>
      <c r="M8" s="15">
        <v>0.15094339622641501</v>
      </c>
      <c r="N8" s="15"/>
      <c r="O8" s="15">
        <v>0.13793103448275901</v>
      </c>
      <c r="P8" s="15">
        <v>0.10344827586206901</v>
      </c>
      <c r="Q8" s="15">
        <v>0.21052631578947401</v>
      </c>
      <c r="R8" s="15">
        <v>0.18181818181818199</v>
      </c>
      <c r="S8" s="15">
        <v>5.8823529411764698E-2</v>
      </c>
      <c r="T8" s="15">
        <v>0.05</v>
      </c>
      <c r="U8" s="15">
        <v>0.230769230769231</v>
      </c>
      <c r="V8" s="15">
        <v>9.0909090909090898E-2</v>
      </c>
      <c r="W8" s="15">
        <v>0.27777777777777801</v>
      </c>
      <c r="X8" s="15">
        <v>0.27586206896551702</v>
      </c>
      <c r="Y8" s="15">
        <v>8.3333333333333301E-2</v>
      </c>
      <c r="Z8" s="15">
        <v>0</v>
      </c>
      <c r="AA8" s="15"/>
      <c r="AB8" s="15">
        <v>0.154471544715447</v>
      </c>
      <c r="AC8" s="15">
        <v>0.17808219178082199</v>
      </c>
      <c r="AD8" s="15">
        <v>0.18518518518518501</v>
      </c>
      <c r="AE8" s="15">
        <v>0.238095238095238</v>
      </c>
      <c r="AF8" s="15"/>
      <c r="AG8" s="15">
        <v>0.141975308641975</v>
      </c>
      <c r="AH8" s="15">
        <v>0.15517241379310301</v>
      </c>
      <c r="AI8" s="15">
        <v>0.375</v>
      </c>
      <c r="AJ8" s="15">
        <v>0</v>
      </c>
      <c r="AK8" s="15"/>
      <c r="AL8" s="15">
        <v>0.18032786885245899</v>
      </c>
      <c r="AM8" s="15">
        <v>0.141304347826087</v>
      </c>
      <c r="AN8" s="15">
        <v>0.22857142857142901</v>
      </c>
      <c r="AO8" s="15"/>
      <c r="AP8" s="15">
        <v>0.17307692307692299</v>
      </c>
      <c r="AQ8" s="15">
        <v>0.109375</v>
      </c>
      <c r="AR8" s="15">
        <v>0.26315789473684198</v>
      </c>
      <c r="AS8" s="15">
        <v>0</v>
      </c>
      <c r="AT8" s="15">
        <v>0.22222222222222199</v>
      </c>
      <c r="AU8" s="15"/>
      <c r="AV8" s="15">
        <v>0</v>
      </c>
      <c r="AW8" s="15">
        <v>0</v>
      </c>
      <c r="AX8" s="15">
        <v>0</v>
      </c>
      <c r="AY8" s="15">
        <v>0.15384615384615399</v>
      </c>
      <c r="AZ8" s="15">
        <v>0.157894736842105</v>
      </c>
      <c r="BA8" s="15">
        <v>0.160714285714286</v>
      </c>
      <c r="BB8" s="15">
        <v>8.3333333333333301E-2</v>
      </c>
      <c r="BC8" s="15"/>
      <c r="BD8" s="15">
        <v>0.178294573643411</v>
      </c>
      <c r="BE8" s="15">
        <v>0.214285714285714</v>
      </c>
      <c r="BF8" s="15">
        <v>0.115384615384615</v>
      </c>
      <c r="BG8" s="15">
        <v>0.204545454545455</v>
      </c>
      <c r="BH8" s="15">
        <v>9.5238095238095205E-2</v>
      </c>
      <c r="BI8" s="15">
        <v>0</v>
      </c>
      <c r="BJ8" s="15"/>
      <c r="BK8" s="15">
        <v>0.19512195121951201</v>
      </c>
      <c r="BL8" s="15">
        <v>0.17499999999999999</v>
      </c>
      <c r="BM8" s="15">
        <v>0.173913043478261</v>
      </c>
      <c r="BN8" s="15">
        <v>0.21052631578947401</v>
      </c>
      <c r="BO8" s="15">
        <v>2.8571428571428598E-2</v>
      </c>
      <c r="BP8" s="15">
        <v>0.25</v>
      </c>
      <c r="BQ8" s="15"/>
      <c r="BR8" s="15">
        <v>0.15625</v>
      </c>
      <c r="BS8" s="15">
        <v>0.19354838709677399</v>
      </c>
      <c r="BT8" s="15"/>
      <c r="BU8" s="15">
        <v>0.15217391304347799</v>
      </c>
      <c r="BV8" s="15">
        <v>0.18012422360248401</v>
      </c>
      <c r="BW8" s="15"/>
      <c r="BX8" s="15">
        <v>0.1699604743083</v>
      </c>
      <c r="BY8" s="15" t="s">
        <v>132</v>
      </c>
    </row>
    <row r="9" spans="2:77" x14ac:dyDescent="0.35">
      <c r="B9" s="16" t="s">
        <v>303</v>
      </c>
      <c r="C9" s="15">
        <v>0.29644268774703603</v>
      </c>
      <c r="D9" s="15">
        <v>0.293577981651376</v>
      </c>
      <c r="E9" s="15">
        <v>0.29861111111111099</v>
      </c>
      <c r="F9" s="15"/>
      <c r="G9" s="15">
        <v>0.209677419354839</v>
      </c>
      <c r="H9" s="15">
        <v>0.324607329842932</v>
      </c>
      <c r="I9" s="15"/>
      <c r="J9" s="15">
        <v>0.42105263157894701</v>
      </c>
      <c r="K9" s="15">
        <v>0.218181818181818</v>
      </c>
      <c r="L9" s="15">
        <v>0.38709677419354799</v>
      </c>
      <c r="M9" s="15">
        <v>0.25471698113207503</v>
      </c>
      <c r="N9" s="15"/>
      <c r="O9" s="15">
        <v>0.17241379310344801</v>
      </c>
      <c r="P9" s="15">
        <v>0.41379310344827602</v>
      </c>
      <c r="Q9" s="15">
        <v>0.31578947368421101</v>
      </c>
      <c r="R9" s="15">
        <v>0.45454545454545497</v>
      </c>
      <c r="S9" s="15">
        <v>0.17647058823529399</v>
      </c>
      <c r="T9" s="15">
        <v>0.35</v>
      </c>
      <c r="U9" s="15">
        <v>0.34615384615384598</v>
      </c>
      <c r="V9" s="15">
        <v>0.18181818181818199</v>
      </c>
      <c r="W9" s="15">
        <v>0.27777777777777801</v>
      </c>
      <c r="X9" s="15">
        <v>0.27586206896551702</v>
      </c>
      <c r="Y9" s="15">
        <v>0.16666666666666699</v>
      </c>
      <c r="Z9" s="15">
        <v>0.33333333333333298</v>
      </c>
      <c r="AA9" s="15"/>
      <c r="AB9" s="15">
        <v>0.23577235772357699</v>
      </c>
      <c r="AC9" s="15">
        <v>0.34246575342465801</v>
      </c>
      <c r="AD9" s="15">
        <v>0.37037037037037002</v>
      </c>
      <c r="AE9" s="15">
        <v>0.38095238095238099</v>
      </c>
      <c r="AF9" s="15"/>
      <c r="AG9" s="15">
        <v>0.296296296296296</v>
      </c>
      <c r="AH9" s="15">
        <v>0.32758620689655199</v>
      </c>
      <c r="AI9" s="15">
        <v>0.25</v>
      </c>
      <c r="AJ9" s="15">
        <v>0</v>
      </c>
      <c r="AK9" s="15"/>
      <c r="AL9" s="15">
        <v>0.31967213114754101</v>
      </c>
      <c r="AM9" s="15">
        <v>0.315217391304348</v>
      </c>
      <c r="AN9" s="15">
        <v>0.17142857142857101</v>
      </c>
      <c r="AO9" s="15"/>
      <c r="AP9" s="15">
        <v>0.36538461538461497</v>
      </c>
      <c r="AQ9" s="15">
        <v>0.203125</v>
      </c>
      <c r="AR9" s="15">
        <v>0.42105263157894701</v>
      </c>
      <c r="AS9" s="15">
        <v>0.5</v>
      </c>
      <c r="AT9" s="15">
        <v>0.194444444444444</v>
      </c>
      <c r="AU9" s="15"/>
      <c r="AV9" s="15">
        <v>0.25</v>
      </c>
      <c r="AW9" s="15">
        <v>1</v>
      </c>
      <c r="AX9" s="15">
        <v>1</v>
      </c>
      <c r="AY9" s="15">
        <v>0.19230769230769201</v>
      </c>
      <c r="AZ9" s="15">
        <v>0.42105263157894701</v>
      </c>
      <c r="BA9" s="15">
        <v>0.32142857142857101</v>
      </c>
      <c r="BB9" s="15">
        <v>0.16666666666666699</v>
      </c>
      <c r="BC9" s="15"/>
      <c r="BD9" s="15">
        <v>0.34883720930232598</v>
      </c>
      <c r="BE9" s="15">
        <v>0.32142857142857101</v>
      </c>
      <c r="BF9" s="15">
        <v>0.15384615384615399</v>
      </c>
      <c r="BG9" s="15">
        <v>0.27272727272727298</v>
      </c>
      <c r="BH9" s="15">
        <v>0.238095238095238</v>
      </c>
      <c r="BI9" s="15">
        <v>0</v>
      </c>
      <c r="BJ9" s="15"/>
      <c r="BK9" s="15">
        <v>0.219512195121951</v>
      </c>
      <c r="BL9" s="15">
        <v>0.3125</v>
      </c>
      <c r="BM9" s="15">
        <v>0.26086956521739102</v>
      </c>
      <c r="BN9" s="15">
        <v>0.33333333333333298</v>
      </c>
      <c r="BO9" s="15">
        <v>0.34285714285714303</v>
      </c>
      <c r="BP9" s="15">
        <v>0.25</v>
      </c>
      <c r="BQ9" s="15"/>
      <c r="BR9" s="15">
        <v>0.29375000000000001</v>
      </c>
      <c r="BS9" s="15">
        <v>0.30107526881720398</v>
      </c>
      <c r="BT9" s="15"/>
      <c r="BU9" s="15">
        <v>0.33695652173912999</v>
      </c>
      <c r="BV9" s="15">
        <v>0.27329192546583903</v>
      </c>
      <c r="BW9" s="15"/>
      <c r="BX9" s="15">
        <v>0.29644268774703603</v>
      </c>
      <c r="BY9" s="15" t="s">
        <v>132</v>
      </c>
    </row>
    <row r="10" spans="2:77" x14ac:dyDescent="0.35">
      <c r="B10" s="16" t="s">
        <v>304</v>
      </c>
      <c r="C10" s="15">
        <v>0.205533596837945</v>
      </c>
      <c r="D10" s="15">
        <v>0.16513761467889901</v>
      </c>
      <c r="E10" s="15">
        <v>0.23611111111111099</v>
      </c>
      <c r="F10" s="15"/>
      <c r="G10" s="15">
        <v>0.225806451612903</v>
      </c>
      <c r="H10" s="15">
        <v>0.19895287958115199</v>
      </c>
      <c r="I10" s="15"/>
      <c r="J10" s="15">
        <v>0.140350877192982</v>
      </c>
      <c r="K10" s="15">
        <v>0.236363636363636</v>
      </c>
      <c r="L10" s="15">
        <v>0.19354838709677399</v>
      </c>
      <c r="M10" s="15">
        <v>0.22641509433962301</v>
      </c>
      <c r="N10" s="15"/>
      <c r="O10" s="15">
        <v>0.24137931034482801</v>
      </c>
      <c r="P10" s="15">
        <v>0.24137931034482801</v>
      </c>
      <c r="Q10" s="15">
        <v>0.21052631578947401</v>
      </c>
      <c r="R10" s="15">
        <v>0.13636363636363599</v>
      </c>
      <c r="S10" s="15">
        <v>0.17647058823529399</v>
      </c>
      <c r="T10" s="15">
        <v>0.25</v>
      </c>
      <c r="U10" s="15">
        <v>0.15384615384615399</v>
      </c>
      <c r="V10" s="15">
        <v>0.36363636363636398</v>
      </c>
      <c r="W10" s="15">
        <v>0.22222222222222199</v>
      </c>
      <c r="X10" s="15">
        <v>0.13793103448275901</v>
      </c>
      <c r="Y10" s="15">
        <v>0.25</v>
      </c>
      <c r="Z10" s="15">
        <v>0</v>
      </c>
      <c r="AA10" s="15"/>
      <c r="AB10" s="15">
        <v>0.19512195121951201</v>
      </c>
      <c r="AC10" s="15">
        <v>0.232876712328767</v>
      </c>
      <c r="AD10" s="15">
        <v>0.22222222222222199</v>
      </c>
      <c r="AE10" s="15">
        <v>0.19047619047618999</v>
      </c>
      <c r="AF10" s="15"/>
      <c r="AG10" s="15">
        <v>0.209876543209877</v>
      </c>
      <c r="AH10" s="15">
        <v>0.18965517241379301</v>
      </c>
      <c r="AI10" s="15">
        <v>0.25</v>
      </c>
      <c r="AJ10" s="15">
        <v>0</v>
      </c>
      <c r="AK10" s="15"/>
      <c r="AL10" s="15">
        <v>0.17213114754098399</v>
      </c>
      <c r="AM10" s="15">
        <v>0.22826086956521699</v>
      </c>
      <c r="AN10" s="15">
        <v>0.22857142857142901</v>
      </c>
      <c r="AO10" s="15"/>
      <c r="AP10" s="15">
        <v>0.20192307692307701</v>
      </c>
      <c r="AQ10" s="15">
        <v>0.25</v>
      </c>
      <c r="AR10" s="15">
        <v>0.105263157894737</v>
      </c>
      <c r="AS10" s="15">
        <v>0</v>
      </c>
      <c r="AT10" s="15">
        <v>0.22222222222222199</v>
      </c>
      <c r="AU10" s="15"/>
      <c r="AV10" s="15">
        <v>0.75</v>
      </c>
      <c r="AW10" s="15">
        <v>0</v>
      </c>
      <c r="AX10" s="15">
        <v>0</v>
      </c>
      <c r="AY10" s="15">
        <v>0.269230769230769</v>
      </c>
      <c r="AZ10" s="15">
        <v>0.157894736842105</v>
      </c>
      <c r="BA10" s="15">
        <v>0.125</v>
      </c>
      <c r="BB10" s="15">
        <v>0.41666666666666702</v>
      </c>
      <c r="BC10" s="15"/>
      <c r="BD10" s="15">
        <v>0.209302325581395</v>
      </c>
      <c r="BE10" s="15">
        <v>0.17857142857142899</v>
      </c>
      <c r="BF10" s="15">
        <v>0.15384615384615399</v>
      </c>
      <c r="BG10" s="15">
        <v>0.22727272727272699</v>
      </c>
      <c r="BH10" s="15">
        <v>0.19047619047618999</v>
      </c>
      <c r="BI10" s="15">
        <v>0.5</v>
      </c>
      <c r="BJ10" s="15"/>
      <c r="BK10" s="15">
        <v>0.12195121951219499</v>
      </c>
      <c r="BL10" s="15">
        <v>0.25</v>
      </c>
      <c r="BM10" s="15">
        <v>0.13043478260869601</v>
      </c>
      <c r="BN10" s="15">
        <v>0.19298245614035101</v>
      </c>
      <c r="BO10" s="15">
        <v>0.22857142857142901</v>
      </c>
      <c r="BP10" s="15">
        <v>0.3125</v>
      </c>
      <c r="BQ10" s="15"/>
      <c r="BR10" s="15">
        <v>0.22500000000000001</v>
      </c>
      <c r="BS10" s="15">
        <v>0.17204301075268799</v>
      </c>
      <c r="BT10" s="15"/>
      <c r="BU10" s="15">
        <v>0.20652173913043501</v>
      </c>
      <c r="BV10" s="15">
        <v>0.20496894409937899</v>
      </c>
      <c r="BW10" s="15"/>
      <c r="BX10" s="15">
        <v>0.205533596837945</v>
      </c>
      <c r="BY10" s="15" t="s">
        <v>132</v>
      </c>
    </row>
    <row r="11" spans="2:77" x14ac:dyDescent="0.35">
      <c r="B11" s="16" t="s">
        <v>305</v>
      </c>
      <c r="C11" s="15">
        <v>0.1699604743083</v>
      </c>
      <c r="D11" s="15">
        <v>0.192660550458716</v>
      </c>
      <c r="E11" s="15">
        <v>0.15277777777777801</v>
      </c>
      <c r="F11" s="15"/>
      <c r="G11" s="15">
        <v>0.241935483870968</v>
      </c>
      <c r="H11" s="15">
        <v>0.146596858638743</v>
      </c>
      <c r="I11" s="15"/>
      <c r="J11" s="15">
        <v>0.12280701754386</v>
      </c>
      <c r="K11" s="15">
        <v>0.18181818181818199</v>
      </c>
      <c r="L11" s="15">
        <v>0.16129032258064499</v>
      </c>
      <c r="M11" s="15">
        <v>0.18867924528301899</v>
      </c>
      <c r="N11" s="15"/>
      <c r="O11" s="15">
        <v>0.13793103448275901</v>
      </c>
      <c r="P11" s="15">
        <v>0.17241379310344801</v>
      </c>
      <c r="Q11" s="15">
        <v>0.157894736842105</v>
      </c>
      <c r="R11" s="15">
        <v>0.13636363636363599</v>
      </c>
      <c r="S11" s="15">
        <v>0.47058823529411797</v>
      </c>
      <c r="T11" s="15">
        <v>0.2</v>
      </c>
      <c r="U11" s="15">
        <v>7.69230769230769E-2</v>
      </c>
      <c r="V11" s="15">
        <v>9.0909090909090898E-2</v>
      </c>
      <c r="W11" s="15">
        <v>0.11111111111111099</v>
      </c>
      <c r="X11" s="15">
        <v>0.17241379310344801</v>
      </c>
      <c r="Y11" s="15">
        <v>0.33333333333333298</v>
      </c>
      <c r="Z11" s="15">
        <v>0</v>
      </c>
      <c r="AA11" s="15"/>
      <c r="AB11" s="15">
        <v>0.17073170731707299</v>
      </c>
      <c r="AC11" s="15">
        <v>0.19178082191780799</v>
      </c>
      <c r="AD11" s="15">
        <v>0.148148148148148</v>
      </c>
      <c r="AE11" s="15">
        <v>9.5238095238095205E-2</v>
      </c>
      <c r="AF11" s="15"/>
      <c r="AG11" s="15">
        <v>0.203703703703704</v>
      </c>
      <c r="AH11" s="15">
        <v>0.12068965517241401</v>
      </c>
      <c r="AI11" s="15">
        <v>0.125</v>
      </c>
      <c r="AJ11" s="15">
        <v>0</v>
      </c>
      <c r="AK11" s="15"/>
      <c r="AL11" s="15">
        <v>0.17213114754098399</v>
      </c>
      <c r="AM11" s="15">
        <v>0.173913043478261</v>
      </c>
      <c r="AN11" s="15">
        <v>0.14285714285714299</v>
      </c>
      <c r="AO11" s="15"/>
      <c r="AP11" s="15">
        <v>0.20192307692307701</v>
      </c>
      <c r="AQ11" s="15">
        <v>0.1875</v>
      </c>
      <c r="AR11" s="15">
        <v>0</v>
      </c>
      <c r="AS11" s="15">
        <v>0.25</v>
      </c>
      <c r="AT11" s="15">
        <v>8.3333333333333301E-2</v>
      </c>
      <c r="AU11" s="15"/>
      <c r="AV11" s="15">
        <v>0</v>
      </c>
      <c r="AW11" s="15">
        <v>0</v>
      </c>
      <c r="AX11" s="15">
        <v>0</v>
      </c>
      <c r="AY11" s="15">
        <v>0.19230769230769201</v>
      </c>
      <c r="AZ11" s="15">
        <v>0.21052631578947401</v>
      </c>
      <c r="BA11" s="15">
        <v>0.19642857142857101</v>
      </c>
      <c r="BB11" s="15">
        <v>0.16666666666666699</v>
      </c>
      <c r="BC11" s="15"/>
      <c r="BD11" s="15">
        <v>0.15503875968992201</v>
      </c>
      <c r="BE11" s="15">
        <v>0.14285714285714299</v>
      </c>
      <c r="BF11" s="15">
        <v>0.30769230769230799</v>
      </c>
      <c r="BG11" s="15">
        <v>0.15909090909090901</v>
      </c>
      <c r="BH11" s="15">
        <v>9.5238095238095205E-2</v>
      </c>
      <c r="BI11" s="15">
        <v>0.25</v>
      </c>
      <c r="BJ11" s="15"/>
      <c r="BK11" s="15">
        <v>0.19512195121951201</v>
      </c>
      <c r="BL11" s="15">
        <v>0.13750000000000001</v>
      </c>
      <c r="BM11" s="15">
        <v>0.217391304347826</v>
      </c>
      <c r="BN11" s="15">
        <v>0.157894736842105</v>
      </c>
      <c r="BO11" s="15">
        <v>0.28571428571428598</v>
      </c>
      <c r="BP11" s="15">
        <v>0</v>
      </c>
      <c r="BQ11" s="15"/>
      <c r="BR11" s="15">
        <v>0.16875000000000001</v>
      </c>
      <c r="BS11" s="15">
        <v>0.17204301075268799</v>
      </c>
      <c r="BT11" s="15"/>
      <c r="BU11" s="15">
        <v>0.19565217391304299</v>
      </c>
      <c r="BV11" s="15">
        <v>0.15527950310558999</v>
      </c>
      <c r="BW11" s="15"/>
      <c r="BX11" s="15">
        <v>0.1699604743083</v>
      </c>
      <c r="BY11" s="15" t="s">
        <v>132</v>
      </c>
    </row>
    <row r="12" spans="2:77" x14ac:dyDescent="0.35">
      <c r="B12" s="16" t="s">
        <v>306</v>
      </c>
      <c r="C12" s="15">
        <v>9.0909090909090898E-2</v>
      </c>
      <c r="D12" s="15">
        <v>8.2568807339449504E-2</v>
      </c>
      <c r="E12" s="15">
        <v>9.7222222222222196E-2</v>
      </c>
      <c r="F12" s="15"/>
      <c r="G12" s="15">
        <v>6.4516129032258104E-2</v>
      </c>
      <c r="H12" s="15">
        <v>9.9476439790575896E-2</v>
      </c>
      <c r="I12" s="15"/>
      <c r="J12" s="15">
        <v>1.7543859649122799E-2</v>
      </c>
      <c r="K12" s="15">
        <v>7.2727272727272696E-2</v>
      </c>
      <c r="L12" s="15">
        <v>0.12903225806451599</v>
      </c>
      <c r="M12" s="15">
        <v>0.13207547169811301</v>
      </c>
      <c r="N12" s="15"/>
      <c r="O12" s="15">
        <v>0.20689655172413801</v>
      </c>
      <c r="P12" s="15">
        <v>3.4482758620689703E-2</v>
      </c>
      <c r="Q12" s="15">
        <v>5.2631578947368397E-2</v>
      </c>
      <c r="R12" s="15">
        <v>9.0909090909090898E-2</v>
      </c>
      <c r="S12" s="15">
        <v>5.8823529411764698E-2</v>
      </c>
      <c r="T12" s="15">
        <v>0.1</v>
      </c>
      <c r="U12" s="15">
        <v>7.69230769230769E-2</v>
      </c>
      <c r="V12" s="15">
        <v>9.0909090909090898E-2</v>
      </c>
      <c r="W12" s="15">
        <v>8.3333333333333301E-2</v>
      </c>
      <c r="X12" s="15">
        <v>3.4482758620689703E-2</v>
      </c>
      <c r="Y12" s="15">
        <v>0.16666666666666699</v>
      </c>
      <c r="Z12" s="15">
        <v>0.33333333333333298</v>
      </c>
      <c r="AA12" s="15"/>
      <c r="AB12" s="15">
        <v>0.17073170731707299</v>
      </c>
      <c r="AC12" s="15">
        <v>1.3698630136986301E-2</v>
      </c>
      <c r="AD12" s="15">
        <v>0</v>
      </c>
      <c r="AE12" s="15">
        <v>4.7619047619047603E-2</v>
      </c>
      <c r="AF12" s="15"/>
      <c r="AG12" s="15">
        <v>8.6419753086419707E-2</v>
      </c>
      <c r="AH12" s="15">
        <v>0.12068965517241401</v>
      </c>
      <c r="AI12" s="15">
        <v>0</v>
      </c>
      <c r="AJ12" s="15">
        <v>1</v>
      </c>
      <c r="AK12" s="15"/>
      <c r="AL12" s="15">
        <v>0.114754098360656</v>
      </c>
      <c r="AM12" s="15">
        <v>6.5217391304347797E-2</v>
      </c>
      <c r="AN12" s="15">
        <v>8.5714285714285701E-2</v>
      </c>
      <c r="AO12" s="15"/>
      <c r="AP12" s="15">
        <v>3.8461538461538498E-2</v>
      </c>
      <c r="AQ12" s="15">
        <v>0.15625</v>
      </c>
      <c r="AR12" s="15">
        <v>0.157894736842105</v>
      </c>
      <c r="AS12" s="15">
        <v>0.25</v>
      </c>
      <c r="AT12" s="15">
        <v>0.11111111111111099</v>
      </c>
      <c r="AU12" s="15"/>
      <c r="AV12" s="15">
        <v>0</v>
      </c>
      <c r="AW12" s="15">
        <v>0</v>
      </c>
      <c r="AX12" s="15">
        <v>0</v>
      </c>
      <c r="AY12" s="15">
        <v>3.8461538461538498E-2</v>
      </c>
      <c r="AZ12" s="15">
        <v>5.2631578947368397E-2</v>
      </c>
      <c r="BA12" s="15">
        <v>0.160714285714286</v>
      </c>
      <c r="BB12" s="15">
        <v>8.3333333333333301E-2</v>
      </c>
      <c r="BC12" s="15"/>
      <c r="BD12" s="15">
        <v>5.4263565891472902E-2</v>
      </c>
      <c r="BE12" s="15">
        <v>7.1428571428571397E-2</v>
      </c>
      <c r="BF12" s="15">
        <v>0.230769230769231</v>
      </c>
      <c r="BG12" s="15">
        <v>9.0909090909090898E-2</v>
      </c>
      <c r="BH12" s="15">
        <v>0.19047619047618999</v>
      </c>
      <c r="BI12" s="15">
        <v>0</v>
      </c>
      <c r="BJ12" s="15"/>
      <c r="BK12" s="15">
        <v>0.17073170731707299</v>
      </c>
      <c r="BL12" s="15">
        <v>0.05</v>
      </c>
      <c r="BM12" s="15">
        <v>8.6956521739130405E-2</v>
      </c>
      <c r="BN12" s="15">
        <v>8.7719298245614002E-2</v>
      </c>
      <c r="BO12" s="15">
        <v>8.5714285714285701E-2</v>
      </c>
      <c r="BP12" s="15">
        <v>0.125</v>
      </c>
      <c r="BQ12" s="15"/>
      <c r="BR12" s="15">
        <v>0.11874999999999999</v>
      </c>
      <c r="BS12" s="15">
        <v>4.3010752688171998E-2</v>
      </c>
      <c r="BT12" s="15"/>
      <c r="BU12" s="15">
        <v>8.6956521739130405E-2</v>
      </c>
      <c r="BV12" s="15">
        <v>9.3167701863354005E-2</v>
      </c>
      <c r="BW12" s="15"/>
      <c r="BX12" s="15">
        <v>9.0909090909090898E-2</v>
      </c>
      <c r="BY12" s="15" t="s">
        <v>132</v>
      </c>
    </row>
    <row r="13" spans="2:77" ht="43.5" x14ac:dyDescent="0.35">
      <c r="B13" s="16" t="s">
        <v>307</v>
      </c>
      <c r="C13" s="15">
        <v>6.3241106719367599E-2</v>
      </c>
      <c r="D13" s="15">
        <v>4.5871559633027498E-2</v>
      </c>
      <c r="E13" s="15">
        <v>7.6388888888888895E-2</v>
      </c>
      <c r="F13" s="15"/>
      <c r="G13" s="15">
        <v>0.112903225806452</v>
      </c>
      <c r="H13" s="15">
        <v>4.7120418848167499E-2</v>
      </c>
      <c r="I13" s="15"/>
      <c r="J13" s="15">
        <v>7.0175438596491196E-2</v>
      </c>
      <c r="K13" s="15">
        <v>0.109090909090909</v>
      </c>
      <c r="L13" s="15">
        <v>3.2258064516128997E-2</v>
      </c>
      <c r="M13" s="15">
        <v>4.71698113207547E-2</v>
      </c>
      <c r="N13" s="15"/>
      <c r="O13" s="15">
        <v>0.10344827586206901</v>
      </c>
      <c r="P13" s="15">
        <v>0</v>
      </c>
      <c r="Q13" s="15">
        <v>5.2631578947368397E-2</v>
      </c>
      <c r="R13" s="15">
        <v>0</v>
      </c>
      <c r="S13" s="15">
        <v>5.8823529411764698E-2</v>
      </c>
      <c r="T13" s="15">
        <v>0.05</v>
      </c>
      <c r="U13" s="15">
        <v>0.115384615384615</v>
      </c>
      <c r="V13" s="15">
        <v>0.18181818181818199</v>
      </c>
      <c r="W13" s="15">
        <v>2.7777777777777801E-2</v>
      </c>
      <c r="X13" s="15">
        <v>0.10344827586206901</v>
      </c>
      <c r="Y13" s="15">
        <v>0</v>
      </c>
      <c r="Z13" s="15">
        <v>0.33333333333333298</v>
      </c>
      <c r="AA13" s="15"/>
      <c r="AB13" s="15">
        <v>7.3170731707317097E-2</v>
      </c>
      <c r="AC13" s="15">
        <v>4.1095890410958902E-2</v>
      </c>
      <c r="AD13" s="15">
        <v>7.4074074074074098E-2</v>
      </c>
      <c r="AE13" s="15">
        <v>4.7619047619047603E-2</v>
      </c>
      <c r="AF13" s="15"/>
      <c r="AG13" s="15">
        <v>5.5555555555555601E-2</v>
      </c>
      <c r="AH13" s="15">
        <v>8.6206896551724102E-2</v>
      </c>
      <c r="AI13" s="15">
        <v>0</v>
      </c>
      <c r="AJ13" s="15">
        <v>0</v>
      </c>
      <c r="AK13" s="15"/>
      <c r="AL13" s="15">
        <v>4.0983606557376998E-2</v>
      </c>
      <c r="AM13" s="15">
        <v>6.5217391304347797E-2</v>
      </c>
      <c r="AN13" s="15">
        <v>0.14285714285714299</v>
      </c>
      <c r="AO13" s="15"/>
      <c r="AP13" s="15">
        <v>1.9230769230769201E-2</v>
      </c>
      <c r="AQ13" s="15">
        <v>7.8125E-2</v>
      </c>
      <c r="AR13" s="15">
        <v>5.2631578947368397E-2</v>
      </c>
      <c r="AS13" s="15">
        <v>0</v>
      </c>
      <c r="AT13" s="15">
        <v>0.16666666666666699</v>
      </c>
      <c r="AU13" s="15"/>
      <c r="AV13" s="15">
        <v>0</v>
      </c>
      <c r="AW13" s="15">
        <v>0</v>
      </c>
      <c r="AX13" s="15">
        <v>0</v>
      </c>
      <c r="AY13" s="15">
        <v>0.15384615384615399</v>
      </c>
      <c r="AZ13" s="15">
        <v>0</v>
      </c>
      <c r="BA13" s="15">
        <v>3.5714285714285698E-2</v>
      </c>
      <c r="BB13" s="15">
        <v>8.3333333333333301E-2</v>
      </c>
      <c r="BC13" s="15"/>
      <c r="BD13" s="15">
        <v>4.6511627906976702E-2</v>
      </c>
      <c r="BE13" s="15">
        <v>7.1428571428571397E-2</v>
      </c>
      <c r="BF13" s="15">
        <v>3.8461538461538498E-2</v>
      </c>
      <c r="BG13" s="15">
        <v>4.5454545454545497E-2</v>
      </c>
      <c r="BH13" s="15">
        <v>0.19047619047618999</v>
      </c>
      <c r="BI13" s="15">
        <v>0.25</v>
      </c>
      <c r="BJ13" s="15"/>
      <c r="BK13" s="15">
        <v>9.7560975609756101E-2</v>
      </c>
      <c r="BL13" s="15">
        <v>6.25E-2</v>
      </c>
      <c r="BM13" s="15">
        <v>0.13043478260869601</v>
      </c>
      <c r="BN13" s="15">
        <v>1.7543859649122799E-2</v>
      </c>
      <c r="BO13" s="15">
        <v>2.8571428571428598E-2</v>
      </c>
      <c r="BP13" s="15">
        <v>6.25E-2</v>
      </c>
      <c r="BQ13" s="15"/>
      <c r="BR13" s="15">
        <v>3.7499999999999999E-2</v>
      </c>
      <c r="BS13" s="15">
        <v>0.10752688172043</v>
      </c>
      <c r="BT13" s="15"/>
      <c r="BU13" s="15">
        <v>2.1739130434782601E-2</v>
      </c>
      <c r="BV13" s="15">
        <v>8.6956521739130405E-2</v>
      </c>
      <c r="BW13" s="15"/>
      <c r="BX13" s="15">
        <v>6.3241106719367599E-2</v>
      </c>
      <c r="BY13" s="15" t="s">
        <v>132</v>
      </c>
    </row>
    <row r="14" spans="2:77" x14ac:dyDescent="0.35">
      <c r="B14" s="16" t="s">
        <v>308</v>
      </c>
      <c r="C14" s="15">
        <v>3.9525691699604697E-3</v>
      </c>
      <c r="D14" s="15">
        <v>9.1743119266055103E-3</v>
      </c>
      <c r="E14" s="15">
        <v>0</v>
      </c>
      <c r="F14" s="15"/>
      <c r="G14" s="15">
        <v>0</v>
      </c>
      <c r="H14" s="15">
        <v>5.2356020942408397E-3</v>
      </c>
      <c r="I14" s="15"/>
      <c r="J14" s="15">
        <v>0</v>
      </c>
      <c r="K14" s="15">
        <v>1.8181818181818198E-2</v>
      </c>
      <c r="L14" s="15">
        <v>0</v>
      </c>
      <c r="M14" s="15">
        <v>0</v>
      </c>
      <c r="N14" s="15"/>
      <c r="O14" s="15">
        <v>0</v>
      </c>
      <c r="P14" s="15">
        <v>3.4482758620689703E-2</v>
      </c>
      <c r="Q14" s="15">
        <v>0</v>
      </c>
      <c r="R14" s="15">
        <v>0</v>
      </c>
      <c r="S14" s="15">
        <v>0</v>
      </c>
      <c r="T14" s="15">
        <v>0</v>
      </c>
      <c r="U14" s="15">
        <v>0</v>
      </c>
      <c r="V14" s="15">
        <v>0</v>
      </c>
      <c r="W14" s="15">
        <v>0</v>
      </c>
      <c r="X14" s="15">
        <v>0</v>
      </c>
      <c r="Y14" s="15">
        <v>0</v>
      </c>
      <c r="Z14" s="15">
        <v>0</v>
      </c>
      <c r="AA14" s="15"/>
      <c r="AB14" s="15">
        <v>0</v>
      </c>
      <c r="AC14" s="15">
        <v>0</v>
      </c>
      <c r="AD14" s="15">
        <v>0</v>
      </c>
      <c r="AE14" s="15">
        <v>0</v>
      </c>
      <c r="AF14" s="15"/>
      <c r="AG14" s="15">
        <v>6.17283950617284E-3</v>
      </c>
      <c r="AH14" s="15">
        <v>0</v>
      </c>
      <c r="AI14" s="15">
        <v>0</v>
      </c>
      <c r="AJ14" s="15">
        <v>0</v>
      </c>
      <c r="AK14" s="15"/>
      <c r="AL14" s="15">
        <v>0</v>
      </c>
      <c r="AM14" s="15">
        <v>1.0869565217391301E-2</v>
      </c>
      <c r="AN14" s="15">
        <v>0</v>
      </c>
      <c r="AO14" s="15"/>
      <c r="AP14" s="15">
        <v>0</v>
      </c>
      <c r="AQ14" s="15">
        <v>1.5625E-2</v>
      </c>
      <c r="AR14" s="15">
        <v>0</v>
      </c>
      <c r="AS14" s="15">
        <v>0</v>
      </c>
      <c r="AT14" s="15">
        <v>0</v>
      </c>
      <c r="AU14" s="15"/>
      <c r="AV14" s="15">
        <v>0</v>
      </c>
      <c r="AW14" s="15">
        <v>0</v>
      </c>
      <c r="AX14" s="15">
        <v>0</v>
      </c>
      <c r="AY14" s="15">
        <v>0</v>
      </c>
      <c r="AZ14" s="15">
        <v>0</v>
      </c>
      <c r="BA14" s="15">
        <v>0</v>
      </c>
      <c r="BB14" s="15">
        <v>0</v>
      </c>
      <c r="BC14" s="15"/>
      <c r="BD14" s="15">
        <v>7.7519379844961196E-3</v>
      </c>
      <c r="BE14" s="15">
        <v>0</v>
      </c>
      <c r="BF14" s="15">
        <v>0</v>
      </c>
      <c r="BG14" s="15">
        <v>0</v>
      </c>
      <c r="BH14" s="15">
        <v>0</v>
      </c>
      <c r="BI14" s="15">
        <v>0</v>
      </c>
      <c r="BJ14" s="15"/>
      <c r="BK14" s="15">
        <v>0</v>
      </c>
      <c r="BL14" s="15">
        <v>1.2500000000000001E-2</v>
      </c>
      <c r="BM14" s="15">
        <v>0</v>
      </c>
      <c r="BN14" s="15">
        <v>0</v>
      </c>
      <c r="BO14" s="15">
        <v>0</v>
      </c>
      <c r="BP14" s="15">
        <v>0</v>
      </c>
      <c r="BQ14" s="15"/>
      <c r="BR14" s="15">
        <v>0</v>
      </c>
      <c r="BS14" s="15">
        <v>1.0752688172042999E-2</v>
      </c>
      <c r="BT14" s="15"/>
      <c r="BU14" s="15">
        <v>0</v>
      </c>
      <c r="BV14" s="15">
        <v>6.2111801242236003E-3</v>
      </c>
      <c r="BW14" s="15"/>
      <c r="BX14" s="15">
        <v>3.9525691699604697E-3</v>
      </c>
      <c r="BY14" s="15" t="s">
        <v>132</v>
      </c>
    </row>
    <row r="15" spans="2:77" x14ac:dyDescent="0.35">
      <c r="B15" s="16" t="s">
        <v>309</v>
      </c>
      <c r="C15" s="18">
        <v>0.466403162055336</v>
      </c>
      <c r="D15" s="18">
        <v>0.50458715596330295</v>
      </c>
      <c r="E15" s="18">
        <v>0.4375</v>
      </c>
      <c r="F15" s="18"/>
      <c r="G15" s="18">
        <v>0.35483870967741898</v>
      </c>
      <c r="H15" s="18">
        <v>0.50261780104711995</v>
      </c>
      <c r="I15" s="18"/>
      <c r="J15" s="18">
        <v>0.64912280701754399</v>
      </c>
      <c r="K15" s="18">
        <v>0.381818181818182</v>
      </c>
      <c r="L15" s="18">
        <v>0.483870967741935</v>
      </c>
      <c r="M15" s="18">
        <v>0.40566037735849098</v>
      </c>
      <c r="N15" s="18"/>
      <c r="O15" s="18">
        <v>0.31034482758620702</v>
      </c>
      <c r="P15" s="18">
        <v>0.51724137931034497</v>
      </c>
      <c r="Q15" s="18">
        <v>0.52631578947368396</v>
      </c>
      <c r="R15" s="18">
        <v>0.63636363636363602</v>
      </c>
      <c r="S15" s="18">
        <v>0.23529411764705899</v>
      </c>
      <c r="T15" s="18">
        <v>0.4</v>
      </c>
      <c r="U15" s="18">
        <v>0.57692307692307698</v>
      </c>
      <c r="V15" s="18">
        <v>0.27272727272727298</v>
      </c>
      <c r="W15" s="18">
        <v>0.55555555555555602</v>
      </c>
      <c r="X15" s="18">
        <v>0.55172413793103403</v>
      </c>
      <c r="Y15" s="18">
        <v>0.25</v>
      </c>
      <c r="Z15" s="18">
        <v>0.33333333333333298</v>
      </c>
      <c r="AA15" s="18"/>
      <c r="AB15" s="18">
        <v>0.39024390243902402</v>
      </c>
      <c r="AC15" s="18">
        <v>0.52054794520547898</v>
      </c>
      <c r="AD15" s="18">
        <v>0.55555555555555602</v>
      </c>
      <c r="AE15" s="18">
        <v>0.61904761904761896</v>
      </c>
      <c r="AF15" s="18"/>
      <c r="AG15" s="18">
        <v>0.438271604938272</v>
      </c>
      <c r="AH15" s="18">
        <v>0.48275862068965503</v>
      </c>
      <c r="AI15" s="18">
        <v>0.625</v>
      </c>
      <c r="AJ15" s="18">
        <v>0</v>
      </c>
      <c r="AK15" s="18"/>
      <c r="AL15" s="18">
        <v>0.5</v>
      </c>
      <c r="AM15" s="18">
        <v>0.45652173913043498</v>
      </c>
      <c r="AN15" s="18">
        <v>0.4</v>
      </c>
      <c r="AO15" s="18"/>
      <c r="AP15" s="18">
        <v>0.53846153846153799</v>
      </c>
      <c r="AQ15" s="18">
        <v>0.3125</v>
      </c>
      <c r="AR15" s="18">
        <v>0.68421052631578905</v>
      </c>
      <c r="AS15" s="18">
        <v>0.5</v>
      </c>
      <c r="AT15" s="18">
        <v>0.41666666666666702</v>
      </c>
      <c r="AU15" s="18"/>
      <c r="AV15" s="18">
        <v>0.25</v>
      </c>
      <c r="AW15" s="18">
        <v>1</v>
      </c>
      <c r="AX15" s="18">
        <v>1</v>
      </c>
      <c r="AY15" s="18">
        <v>0.34615384615384598</v>
      </c>
      <c r="AZ15" s="18">
        <v>0.57894736842105299</v>
      </c>
      <c r="BA15" s="18">
        <v>0.48214285714285698</v>
      </c>
      <c r="BB15" s="18">
        <v>0.25</v>
      </c>
      <c r="BC15" s="18"/>
      <c r="BD15" s="18">
        <v>0.52713178294573604</v>
      </c>
      <c r="BE15" s="18">
        <v>0.53571428571428603</v>
      </c>
      <c r="BF15" s="18">
        <v>0.269230769230769</v>
      </c>
      <c r="BG15" s="18">
        <v>0.47727272727272702</v>
      </c>
      <c r="BH15" s="18">
        <v>0.33333333333333298</v>
      </c>
      <c r="BI15" s="18">
        <v>0</v>
      </c>
      <c r="BJ15" s="18"/>
      <c r="BK15" s="18">
        <v>0.41463414634146301</v>
      </c>
      <c r="BL15" s="18">
        <v>0.48749999999999999</v>
      </c>
      <c r="BM15" s="18">
        <v>0.434782608695652</v>
      </c>
      <c r="BN15" s="18">
        <v>0.54385964912280704</v>
      </c>
      <c r="BO15" s="18">
        <v>0.371428571428571</v>
      </c>
      <c r="BP15" s="18">
        <v>0.5</v>
      </c>
      <c r="BQ15" s="18"/>
      <c r="BR15" s="18">
        <v>0.45</v>
      </c>
      <c r="BS15" s="18">
        <v>0.494623655913978</v>
      </c>
      <c r="BT15" s="18"/>
      <c r="BU15" s="18">
        <v>0.48913043478260898</v>
      </c>
      <c r="BV15" s="18">
        <v>0.453416149068323</v>
      </c>
      <c r="BW15" s="18"/>
      <c r="BX15" s="18">
        <v>0.466403162055336</v>
      </c>
      <c r="BY15" s="18" t="s">
        <v>132</v>
      </c>
    </row>
    <row r="16" spans="2:77" x14ac:dyDescent="0.35">
      <c r="B16" s="16" t="s">
        <v>310</v>
      </c>
      <c r="C16" s="18">
        <v>0.26086956521739102</v>
      </c>
      <c r="D16" s="18">
        <v>0.27522935779816499</v>
      </c>
      <c r="E16" s="18">
        <v>0.25</v>
      </c>
      <c r="F16" s="18"/>
      <c r="G16" s="18">
        <v>0.30645161290322598</v>
      </c>
      <c r="H16" s="18">
        <v>0.24607329842931899</v>
      </c>
      <c r="I16" s="18"/>
      <c r="J16" s="18">
        <v>0.140350877192982</v>
      </c>
      <c r="K16" s="18">
        <v>0.25454545454545502</v>
      </c>
      <c r="L16" s="18">
        <v>0.29032258064516098</v>
      </c>
      <c r="M16" s="18">
        <v>0.320754716981132</v>
      </c>
      <c r="N16" s="18"/>
      <c r="O16" s="18">
        <v>0.34482758620689702</v>
      </c>
      <c r="P16" s="18">
        <v>0.20689655172413801</v>
      </c>
      <c r="Q16" s="18">
        <v>0.21052631578947401</v>
      </c>
      <c r="R16" s="18">
        <v>0.22727272727272699</v>
      </c>
      <c r="S16" s="18">
        <v>0.52941176470588203</v>
      </c>
      <c r="T16" s="18">
        <v>0.3</v>
      </c>
      <c r="U16" s="18">
        <v>0.15384615384615399</v>
      </c>
      <c r="V16" s="18">
        <v>0.18181818181818199</v>
      </c>
      <c r="W16" s="18">
        <v>0.194444444444444</v>
      </c>
      <c r="X16" s="18">
        <v>0.20689655172413801</v>
      </c>
      <c r="Y16" s="18">
        <v>0.5</v>
      </c>
      <c r="Z16" s="18">
        <v>0.33333333333333298</v>
      </c>
      <c r="AA16" s="18"/>
      <c r="AB16" s="18">
        <v>0.34146341463414598</v>
      </c>
      <c r="AC16" s="18">
        <v>0.20547945205479501</v>
      </c>
      <c r="AD16" s="18">
        <v>0.148148148148148</v>
      </c>
      <c r="AE16" s="18">
        <v>0.14285714285714299</v>
      </c>
      <c r="AF16" s="18"/>
      <c r="AG16" s="18">
        <v>0.29012345679012302</v>
      </c>
      <c r="AH16" s="18">
        <v>0.24137931034482801</v>
      </c>
      <c r="AI16" s="18">
        <v>0.125</v>
      </c>
      <c r="AJ16" s="18">
        <v>1</v>
      </c>
      <c r="AK16" s="18"/>
      <c r="AL16" s="18">
        <v>0.286885245901639</v>
      </c>
      <c r="AM16" s="18">
        <v>0.23913043478260901</v>
      </c>
      <c r="AN16" s="18">
        <v>0.22857142857142901</v>
      </c>
      <c r="AO16" s="18"/>
      <c r="AP16" s="18">
        <v>0.240384615384615</v>
      </c>
      <c r="AQ16" s="18">
        <v>0.34375</v>
      </c>
      <c r="AR16" s="18">
        <v>0.157894736842105</v>
      </c>
      <c r="AS16" s="18">
        <v>0.5</v>
      </c>
      <c r="AT16" s="18">
        <v>0.194444444444444</v>
      </c>
      <c r="AU16" s="18"/>
      <c r="AV16" s="18">
        <v>0</v>
      </c>
      <c r="AW16" s="18">
        <v>0</v>
      </c>
      <c r="AX16" s="18">
        <v>0</v>
      </c>
      <c r="AY16" s="18">
        <v>0.230769230769231</v>
      </c>
      <c r="AZ16" s="18">
        <v>0.26315789473684198</v>
      </c>
      <c r="BA16" s="18">
        <v>0.35714285714285698</v>
      </c>
      <c r="BB16" s="18">
        <v>0.25</v>
      </c>
      <c r="BC16" s="18"/>
      <c r="BD16" s="18">
        <v>0.209302325581395</v>
      </c>
      <c r="BE16" s="18">
        <v>0.214285714285714</v>
      </c>
      <c r="BF16" s="18">
        <v>0.53846153846153899</v>
      </c>
      <c r="BG16" s="18">
        <v>0.25</v>
      </c>
      <c r="BH16" s="18">
        <v>0.28571428571428598</v>
      </c>
      <c r="BI16" s="18">
        <v>0.25</v>
      </c>
      <c r="BJ16" s="18"/>
      <c r="BK16" s="18">
        <v>0.36585365853658502</v>
      </c>
      <c r="BL16" s="18">
        <v>0.1875</v>
      </c>
      <c r="BM16" s="18">
        <v>0.30434782608695699</v>
      </c>
      <c r="BN16" s="18">
        <v>0.24561403508771901</v>
      </c>
      <c r="BO16" s="18">
        <v>0.371428571428571</v>
      </c>
      <c r="BP16" s="18">
        <v>0.125</v>
      </c>
      <c r="BQ16" s="18"/>
      <c r="BR16" s="18">
        <v>0.28749999999999998</v>
      </c>
      <c r="BS16" s="18">
        <v>0.21505376344086</v>
      </c>
      <c r="BT16" s="18"/>
      <c r="BU16" s="18">
        <v>0.282608695652174</v>
      </c>
      <c r="BV16" s="18">
        <v>0.24844720496894401</v>
      </c>
      <c r="BW16" s="18"/>
      <c r="BX16" s="18">
        <v>0.26086956521739102</v>
      </c>
      <c r="BY16" s="18" t="s">
        <v>132</v>
      </c>
    </row>
    <row r="17" spans="2:77" x14ac:dyDescent="0.35">
      <c r="B17" s="16" t="s">
        <v>108</v>
      </c>
      <c r="C17" s="19">
        <v>0.205533596837945</v>
      </c>
      <c r="D17" s="19">
        <v>0.22935779816513799</v>
      </c>
      <c r="E17" s="19">
        <v>0.1875</v>
      </c>
      <c r="F17" s="19"/>
      <c r="G17" s="19">
        <v>4.8387096774193603E-2</v>
      </c>
      <c r="H17" s="19">
        <v>0.25654450261780098</v>
      </c>
      <c r="I17" s="19"/>
      <c r="J17" s="19">
        <v>0.50877192982456099</v>
      </c>
      <c r="K17" s="19">
        <v>0.12727272727272701</v>
      </c>
      <c r="L17" s="19">
        <v>0.19354838709677399</v>
      </c>
      <c r="M17" s="19">
        <v>8.4905660377358499E-2</v>
      </c>
      <c r="N17" s="19"/>
      <c r="O17" s="19">
        <v>-3.4482758620689703E-2</v>
      </c>
      <c r="P17" s="19">
        <v>0.31034482758620702</v>
      </c>
      <c r="Q17" s="19">
        <v>0.31578947368421101</v>
      </c>
      <c r="R17" s="19">
        <v>0.40909090909090901</v>
      </c>
      <c r="S17" s="19">
        <v>-0.29411764705882398</v>
      </c>
      <c r="T17" s="19">
        <v>9.9999999999999895E-2</v>
      </c>
      <c r="U17" s="19">
        <v>0.42307692307692302</v>
      </c>
      <c r="V17" s="19">
        <v>9.0909090909090898E-2</v>
      </c>
      <c r="W17" s="19">
        <v>0.36111111111111099</v>
      </c>
      <c r="X17" s="19">
        <v>0.34482758620689702</v>
      </c>
      <c r="Y17" s="19">
        <v>-0.25</v>
      </c>
      <c r="Z17" s="19">
        <v>0</v>
      </c>
      <c r="AA17" s="19"/>
      <c r="AB17" s="19">
        <v>4.8780487804878002E-2</v>
      </c>
      <c r="AC17" s="19">
        <v>0.31506849315068503</v>
      </c>
      <c r="AD17" s="19">
        <v>0.407407407407407</v>
      </c>
      <c r="AE17" s="19">
        <v>0.476190476190476</v>
      </c>
      <c r="AF17" s="19"/>
      <c r="AG17" s="19">
        <v>0.148148148148148</v>
      </c>
      <c r="AH17" s="19">
        <v>0.24137931034482801</v>
      </c>
      <c r="AI17" s="19">
        <v>0.5</v>
      </c>
      <c r="AJ17" s="19">
        <v>-1</v>
      </c>
      <c r="AK17" s="19"/>
      <c r="AL17" s="19">
        <v>0.213114754098361</v>
      </c>
      <c r="AM17" s="19">
        <v>0.217391304347826</v>
      </c>
      <c r="AN17" s="19">
        <v>0.17142857142857101</v>
      </c>
      <c r="AO17" s="19"/>
      <c r="AP17" s="19">
        <v>0.29807692307692302</v>
      </c>
      <c r="AQ17" s="19">
        <v>-3.125E-2</v>
      </c>
      <c r="AR17" s="19">
        <v>0.52631578947368396</v>
      </c>
      <c r="AS17" s="19">
        <v>0</v>
      </c>
      <c r="AT17" s="19">
        <v>0.22222222222222199</v>
      </c>
      <c r="AU17" s="19"/>
      <c r="AV17" s="19">
        <v>0.25</v>
      </c>
      <c r="AW17" s="19">
        <v>1</v>
      </c>
      <c r="AX17" s="19">
        <v>1</v>
      </c>
      <c r="AY17" s="19">
        <v>0.115384615384615</v>
      </c>
      <c r="AZ17" s="19">
        <v>0.31578947368421101</v>
      </c>
      <c r="BA17" s="19">
        <v>0.125</v>
      </c>
      <c r="BB17" s="19">
        <v>0</v>
      </c>
      <c r="BC17" s="19"/>
      <c r="BD17" s="19">
        <v>0.31782945736434098</v>
      </c>
      <c r="BE17" s="19">
        <v>0.32142857142857101</v>
      </c>
      <c r="BF17" s="19">
        <v>-0.269230769230769</v>
      </c>
      <c r="BG17" s="19">
        <v>0.22727272727272699</v>
      </c>
      <c r="BH17" s="19">
        <v>4.7619047619047603E-2</v>
      </c>
      <c r="BI17" s="19">
        <v>-0.25</v>
      </c>
      <c r="BJ17" s="19"/>
      <c r="BK17" s="19">
        <v>4.8780487804878099E-2</v>
      </c>
      <c r="BL17" s="19">
        <v>0.3</v>
      </c>
      <c r="BM17" s="19">
        <v>0.13043478260869601</v>
      </c>
      <c r="BN17" s="19">
        <v>0.29824561403508798</v>
      </c>
      <c r="BO17" s="19">
        <v>0</v>
      </c>
      <c r="BP17" s="19">
        <v>0.375</v>
      </c>
      <c r="BQ17" s="19"/>
      <c r="BR17" s="19">
        <v>0.16250000000000001</v>
      </c>
      <c r="BS17" s="19">
        <v>0.27956989247311798</v>
      </c>
      <c r="BT17" s="19"/>
      <c r="BU17" s="19">
        <v>0.20652173913043501</v>
      </c>
      <c r="BV17" s="19">
        <v>0.20496894409937899</v>
      </c>
      <c r="BW17" s="19"/>
      <c r="BX17" s="19">
        <v>0.205533596837945</v>
      </c>
      <c r="BY17" s="19" t="s">
        <v>132</v>
      </c>
    </row>
    <row r="18" spans="2:77" x14ac:dyDescent="0.35">
      <c r="B18" t="s">
        <v>394</v>
      </c>
    </row>
    <row r="19" spans="2:77" x14ac:dyDescent="0.35">
      <c r="B19" t="s">
        <v>99</v>
      </c>
    </row>
    <row r="20" spans="2:77" x14ac:dyDescent="0.35">
      <c r="B20" t="s">
        <v>100</v>
      </c>
    </row>
    <row r="22" spans="2:77" x14ac:dyDescent="0.35">
      <c r="B22"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Y21"/>
  <sheetViews>
    <sheetView showGridLines="0" topLeftCell="A6" workbookViewId="0">
      <pane xSplit="2" topLeftCell="C1" activePane="topRight" state="frozen"/>
      <selection pane="topRight" activeCell="B21" sqref="B21"/>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253</v>
      </c>
      <c r="D7" s="10">
        <v>109</v>
      </c>
      <c r="E7" s="10">
        <v>144</v>
      </c>
      <c r="F7" s="10"/>
      <c r="G7" s="10">
        <v>62</v>
      </c>
      <c r="H7" s="10">
        <v>191</v>
      </c>
      <c r="I7" s="10"/>
      <c r="J7" s="10">
        <v>57</v>
      </c>
      <c r="K7" s="10">
        <v>55</v>
      </c>
      <c r="L7" s="10">
        <v>31</v>
      </c>
      <c r="M7" s="10">
        <v>106</v>
      </c>
      <c r="N7" s="10"/>
      <c r="O7" s="10">
        <v>29</v>
      </c>
      <c r="P7" s="10">
        <v>29</v>
      </c>
      <c r="Q7" s="10">
        <v>19</v>
      </c>
      <c r="R7" s="10">
        <v>22</v>
      </c>
      <c r="S7" s="10">
        <v>17</v>
      </c>
      <c r="T7" s="10">
        <v>20</v>
      </c>
      <c r="U7" s="10">
        <v>26</v>
      </c>
      <c r="V7" s="10">
        <v>11</v>
      </c>
      <c r="W7" s="10">
        <v>36</v>
      </c>
      <c r="X7" s="10">
        <v>29</v>
      </c>
      <c r="Y7" s="10">
        <v>12</v>
      </c>
      <c r="Z7" s="10">
        <v>3</v>
      </c>
      <c r="AA7" s="10"/>
      <c r="AB7" s="10">
        <v>123</v>
      </c>
      <c r="AC7" s="10">
        <v>73</v>
      </c>
      <c r="AD7" s="10">
        <v>27</v>
      </c>
      <c r="AE7" s="10">
        <v>21</v>
      </c>
      <c r="AF7" s="10"/>
      <c r="AG7" s="10">
        <v>162</v>
      </c>
      <c r="AH7" s="10">
        <v>58</v>
      </c>
      <c r="AI7" s="10">
        <v>24</v>
      </c>
      <c r="AJ7" s="10">
        <v>1</v>
      </c>
      <c r="AK7" s="10"/>
      <c r="AL7" s="10">
        <v>122</v>
      </c>
      <c r="AM7" s="10">
        <v>92</v>
      </c>
      <c r="AN7" s="10">
        <v>35</v>
      </c>
      <c r="AO7" s="10"/>
      <c r="AP7" s="10">
        <v>104</v>
      </c>
      <c r="AQ7" s="10">
        <v>64</v>
      </c>
      <c r="AR7" s="10">
        <v>19</v>
      </c>
      <c r="AS7" s="10">
        <v>4</v>
      </c>
      <c r="AT7" s="10">
        <v>36</v>
      </c>
      <c r="AU7" s="10"/>
      <c r="AV7" s="10">
        <v>4</v>
      </c>
      <c r="AW7" s="10">
        <v>4</v>
      </c>
      <c r="AX7" s="10">
        <v>4</v>
      </c>
      <c r="AY7" s="10">
        <v>26</v>
      </c>
      <c r="AZ7" s="10">
        <v>19</v>
      </c>
      <c r="BA7" s="10">
        <v>56</v>
      </c>
      <c r="BB7" s="10">
        <v>12</v>
      </c>
      <c r="BC7" s="10"/>
      <c r="BD7" s="10">
        <v>129</v>
      </c>
      <c r="BE7" s="10">
        <v>28</v>
      </c>
      <c r="BF7" s="10">
        <v>26</v>
      </c>
      <c r="BG7" s="10">
        <v>44</v>
      </c>
      <c r="BH7" s="10">
        <v>21</v>
      </c>
      <c r="BI7" s="10">
        <v>4</v>
      </c>
      <c r="BJ7" s="10"/>
      <c r="BK7" s="10">
        <v>41</v>
      </c>
      <c r="BL7" s="10">
        <v>80</v>
      </c>
      <c r="BM7" s="10">
        <v>23</v>
      </c>
      <c r="BN7" s="10">
        <v>57</v>
      </c>
      <c r="BO7" s="10">
        <v>35</v>
      </c>
      <c r="BP7" s="10">
        <v>16</v>
      </c>
      <c r="BQ7" s="10"/>
      <c r="BR7" s="10">
        <v>160</v>
      </c>
      <c r="BS7" s="10">
        <v>93</v>
      </c>
      <c r="BT7" s="10"/>
      <c r="BU7" s="10">
        <v>92</v>
      </c>
      <c r="BV7" s="10">
        <v>161</v>
      </c>
      <c r="BW7" s="10"/>
      <c r="BX7" s="10">
        <v>253</v>
      </c>
      <c r="BY7" s="10" t="s">
        <v>131</v>
      </c>
    </row>
    <row r="8" spans="2:77" x14ac:dyDescent="0.35">
      <c r="B8" s="16" t="s">
        <v>302</v>
      </c>
      <c r="C8" s="15">
        <v>9.0909090909090898E-2</v>
      </c>
      <c r="D8" s="15">
        <v>0.119266055045872</v>
      </c>
      <c r="E8" s="15">
        <v>6.9444444444444406E-2</v>
      </c>
      <c r="F8" s="15"/>
      <c r="G8" s="15">
        <v>6.4516129032258104E-2</v>
      </c>
      <c r="H8" s="15">
        <v>9.9476439790575896E-2</v>
      </c>
      <c r="I8" s="15"/>
      <c r="J8" s="15">
        <v>8.7719298245614002E-2</v>
      </c>
      <c r="K8" s="15">
        <v>0.18181818181818199</v>
      </c>
      <c r="L8" s="15">
        <v>0</v>
      </c>
      <c r="M8" s="15">
        <v>7.5471698113207503E-2</v>
      </c>
      <c r="N8" s="15"/>
      <c r="O8" s="15">
        <v>0</v>
      </c>
      <c r="P8" s="15">
        <v>0.10344827586206901</v>
      </c>
      <c r="Q8" s="15">
        <v>0.105263157894737</v>
      </c>
      <c r="R8" s="15">
        <v>4.5454545454545497E-2</v>
      </c>
      <c r="S8" s="15">
        <v>5.8823529411764698E-2</v>
      </c>
      <c r="T8" s="15">
        <v>0.05</v>
      </c>
      <c r="U8" s="15">
        <v>0.19230769230769201</v>
      </c>
      <c r="V8" s="15">
        <v>0</v>
      </c>
      <c r="W8" s="15">
        <v>0.16666666666666699</v>
      </c>
      <c r="X8" s="15">
        <v>0.13793103448275901</v>
      </c>
      <c r="Y8" s="15">
        <v>0</v>
      </c>
      <c r="Z8" s="15">
        <v>0</v>
      </c>
      <c r="AA8" s="15"/>
      <c r="AB8" s="15">
        <v>9.7560975609756101E-2</v>
      </c>
      <c r="AC8" s="15">
        <v>8.2191780821917804E-2</v>
      </c>
      <c r="AD8" s="15">
        <v>3.7037037037037E-2</v>
      </c>
      <c r="AE8" s="15">
        <v>0.19047619047618999</v>
      </c>
      <c r="AF8" s="15"/>
      <c r="AG8" s="15">
        <v>8.0246913580246895E-2</v>
      </c>
      <c r="AH8" s="15">
        <v>0.10344827586206901</v>
      </c>
      <c r="AI8" s="15">
        <v>8.3333333333333301E-2</v>
      </c>
      <c r="AJ8" s="15">
        <v>1</v>
      </c>
      <c r="AK8" s="15"/>
      <c r="AL8" s="15">
        <v>5.7377049180327898E-2</v>
      </c>
      <c r="AM8" s="15">
        <v>0.13043478260869601</v>
      </c>
      <c r="AN8" s="15">
        <v>0.114285714285714</v>
      </c>
      <c r="AO8" s="15"/>
      <c r="AP8" s="15">
        <v>9.6153846153846201E-2</v>
      </c>
      <c r="AQ8" s="15">
        <v>6.25E-2</v>
      </c>
      <c r="AR8" s="15">
        <v>0.157894736842105</v>
      </c>
      <c r="AS8" s="15">
        <v>0</v>
      </c>
      <c r="AT8" s="15">
        <v>0.11111111111111099</v>
      </c>
      <c r="AU8" s="15"/>
      <c r="AV8" s="15">
        <v>0</v>
      </c>
      <c r="AW8" s="15">
        <v>0</v>
      </c>
      <c r="AX8" s="15">
        <v>0</v>
      </c>
      <c r="AY8" s="15">
        <v>7.69230769230769E-2</v>
      </c>
      <c r="AZ8" s="15">
        <v>0.157894736842105</v>
      </c>
      <c r="BA8" s="15">
        <v>7.1428571428571397E-2</v>
      </c>
      <c r="BB8" s="15">
        <v>8.3333333333333301E-2</v>
      </c>
      <c r="BC8" s="15"/>
      <c r="BD8" s="15">
        <v>9.3023255813953501E-2</v>
      </c>
      <c r="BE8" s="15">
        <v>7.1428571428571397E-2</v>
      </c>
      <c r="BF8" s="15">
        <v>3.8461538461538498E-2</v>
      </c>
      <c r="BG8" s="15">
        <v>9.0909090909090898E-2</v>
      </c>
      <c r="BH8" s="15">
        <v>0.14285714285714299</v>
      </c>
      <c r="BI8" s="15">
        <v>0.25</v>
      </c>
      <c r="BJ8" s="15"/>
      <c r="BK8" s="15">
        <v>4.8780487804878099E-2</v>
      </c>
      <c r="BL8" s="15">
        <v>0.1125</v>
      </c>
      <c r="BM8" s="15">
        <v>4.3478260869565202E-2</v>
      </c>
      <c r="BN8" s="15">
        <v>0.105263157894737</v>
      </c>
      <c r="BO8" s="15">
        <v>5.7142857142857099E-2</v>
      </c>
      <c r="BP8" s="15">
        <v>0.1875</v>
      </c>
      <c r="BQ8" s="15"/>
      <c r="BR8" s="15">
        <v>6.25E-2</v>
      </c>
      <c r="BS8" s="15">
        <v>0.13978494623655899</v>
      </c>
      <c r="BT8" s="15"/>
      <c r="BU8" s="15">
        <v>5.4347826086956499E-2</v>
      </c>
      <c r="BV8" s="15">
        <v>0.111801242236025</v>
      </c>
      <c r="BW8" s="15"/>
      <c r="BX8" s="15">
        <v>9.0909090909090898E-2</v>
      </c>
      <c r="BY8" s="15" t="s">
        <v>132</v>
      </c>
    </row>
    <row r="9" spans="2:77" x14ac:dyDescent="0.35">
      <c r="B9" s="16" t="s">
        <v>303</v>
      </c>
      <c r="C9" s="15">
        <v>0.189723320158103</v>
      </c>
      <c r="D9" s="15">
        <v>0.23853211009174299</v>
      </c>
      <c r="E9" s="15">
        <v>0.15277777777777801</v>
      </c>
      <c r="F9" s="15"/>
      <c r="G9" s="15">
        <v>9.6774193548387094E-2</v>
      </c>
      <c r="H9" s="15">
        <v>0.219895287958115</v>
      </c>
      <c r="I9" s="15"/>
      <c r="J9" s="15">
        <v>0.24561403508771901</v>
      </c>
      <c r="K9" s="15">
        <v>0.145454545454545</v>
      </c>
      <c r="L9" s="15">
        <v>0.19354838709677399</v>
      </c>
      <c r="M9" s="15">
        <v>0.169811320754717</v>
      </c>
      <c r="N9" s="15"/>
      <c r="O9" s="15">
        <v>0.13793103448275901</v>
      </c>
      <c r="P9" s="15">
        <v>0.20689655172413801</v>
      </c>
      <c r="Q9" s="15">
        <v>0.21052631578947401</v>
      </c>
      <c r="R9" s="15">
        <v>0.22727272727272699</v>
      </c>
      <c r="S9" s="15">
        <v>5.8823529411764698E-2</v>
      </c>
      <c r="T9" s="15">
        <v>0.2</v>
      </c>
      <c r="U9" s="15">
        <v>0.269230769230769</v>
      </c>
      <c r="V9" s="15">
        <v>0.36363636363636398</v>
      </c>
      <c r="W9" s="15">
        <v>0.16666666666666699</v>
      </c>
      <c r="X9" s="15">
        <v>0.20689655172413801</v>
      </c>
      <c r="Y9" s="15">
        <v>8.3333333333333301E-2</v>
      </c>
      <c r="Z9" s="15">
        <v>0</v>
      </c>
      <c r="AA9" s="15"/>
      <c r="AB9" s="15">
        <v>0.19512195121951201</v>
      </c>
      <c r="AC9" s="15">
        <v>0.17808219178082199</v>
      </c>
      <c r="AD9" s="15">
        <v>0.18518518518518501</v>
      </c>
      <c r="AE9" s="15">
        <v>0.19047619047618999</v>
      </c>
      <c r="AF9" s="15"/>
      <c r="AG9" s="15">
        <v>0.179012345679012</v>
      </c>
      <c r="AH9" s="15">
        <v>0.22413793103448301</v>
      </c>
      <c r="AI9" s="15">
        <v>0.20833333333333301</v>
      </c>
      <c r="AJ9" s="15">
        <v>0</v>
      </c>
      <c r="AK9" s="15"/>
      <c r="AL9" s="15">
        <v>0.18032786885245899</v>
      </c>
      <c r="AM9" s="15">
        <v>0.184782608695652</v>
      </c>
      <c r="AN9" s="15">
        <v>0.22857142857142901</v>
      </c>
      <c r="AO9" s="15"/>
      <c r="AP9" s="15">
        <v>0.230769230769231</v>
      </c>
      <c r="AQ9" s="15">
        <v>0.109375</v>
      </c>
      <c r="AR9" s="15">
        <v>0.31578947368421101</v>
      </c>
      <c r="AS9" s="15">
        <v>0.25</v>
      </c>
      <c r="AT9" s="15">
        <v>0.16666666666666699</v>
      </c>
      <c r="AU9" s="15"/>
      <c r="AV9" s="15">
        <v>0.25</v>
      </c>
      <c r="AW9" s="15">
        <v>0</v>
      </c>
      <c r="AX9" s="15">
        <v>0</v>
      </c>
      <c r="AY9" s="15">
        <v>0.15384615384615399</v>
      </c>
      <c r="AZ9" s="15">
        <v>0.31578947368421101</v>
      </c>
      <c r="BA9" s="15">
        <v>0.107142857142857</v>
      </c>
      <c r="BB9" s="15">
        <v>0.16666666666666699</v>
      </c>
      <c r="BC9" s="15"/>
      <c r="BD9" s="15">
        <v>0.217054263565891</v>
      </c>
      <c r="BE9" s="15">
        <v>0.17857142857142899</v>
      </c>
      <c r="BF9" s="15">
        <v>0.19230769230769201</v>
      </c>
      <c r="BG9" s="15">
        <v>0.204545454545455</v>
      </c>
      <c r="BH9" s="15">
        <v>4.7619047619047603E-2</v>
      </c>
      <c r="BI9" s="15">
        <v>0</v>
      </c>
      <c r="BJ9" s="15"/>
      <c r="BK9" s="15">
        <v>0.17073170731707299</v>
      </c>
      <c r="BL9" s="15">
        <v>0.25</v>
      </c>
      <c r="BM9" s="15">
        <v>0.217391304347826</v>
      </c>
      <c r="BN9" s="15">
        <v>0.157894736842105</v>
      </c>
      <c r="BO9" s="15">
        <v>0.114285714285714</v>
      </c>
      <c r="BP9" s="15">
        <v>0.1875</v>
      </c>
      <c r="BQ9" s="15"/>
      <c r="BR9" s="15">
        <v>0.17499999999999999</v>
      </c>
      <c r="BS9" s="15">
        <v>0.21505376344086</v>
      </c>
      <c r="BT9" s="15"/>
      <c r="BU9" s="15">
        <v>0.217391304347826</v>
      </c>
      <c r="BV9" s="15">
        <v>0.173913043478261</v>
      </c>
      <c r="BW9" s="15"/>
      <c r="BX9" s="15">
        <v>0.189723320158103</v>
      </c>
      <c r="BY9" s="15" t="s">
        <v>132</v>
      </c>
    </row>
    <row r="10" spans="2:77" x14ac:dyDescent="0.35">
      <c r="B10" s="16" t="s">
        <v>304</v>
      </c>
      <c r="C10" s="15">
        <v>0.185770750988142</v>
      </c>
      <c r="D10" s="15">
        <v>0.18348623853210999</v>
      </c>
      <c r="E10" s="15">
        <v>0.1875</v>
      </c>
      <c r="F10" s="15"/>
      <c r="G10" s="15">
        <v>0.225806451612903</v>
      </c>
      <c r="H10" s="15">
        <v>0.17277486910994799</v>
      </c>
      <c r="I10" s="15"/>
      <c r="J10" s="15">
        <v>0.140350877192982</v>
      </c>
      <c r="K10" s="15">
        <v>0.2</v>
      </c>
      <c r="L10" s="15">
        <v>0.19354838709677399</v>
      </c>
      <c r="M10" s="15">
        <v>0.20754716981132099</v>
      </c>
      <c r="N10" s="15"/>
      <c r="O10" s="15">
        <v>0.20689655172413801</v>
      </c>
      <c r="P10" s="15">
        <v>0.24137931034482801</v>
      </c>
      <c r="Q10" s="15">
        <v>0.21052631578947401</v>
      </c>
      <c r="R10" s="15">
        <v>0.13636363636363599</v>
      </c>
      <c r="S10" s="15">
        <v>0.29411764705882398</v>
      </c>
      <c r="T10" s="15">
        <v>0.05</v>
      </c>
      <c r="U10" s="15">
        <v>0.115384615384615</v>
      </c>
      <c r="V10" s="15">
        <v>0.45454545454545497</v>
      </c>
      <c r="W10" s="15">
        <v>0.194444444444444</v>
      </c>
      <c r="X10" s="15">
        <v>0.13793103448275901</v>
      </c>
      <c r="Y10" s="15">
        <v>0.16666666666666699</v>
      </c>
      <c r="Z10" s="15">
        <v>0</v>
      </c>
      <c r="AA10" s="15"/>
      <c r="AB10" s="15">
        <v>0.18699186991869901</v>
      </c>
      <c r="AC10" s="15">
        <v>0.20547945205479501</v>
      </c>
      <c r="AD10" s="15">
        <v>0.18518518518518501</v>
      </c>
      <c r="AE10" s="15">
        <v>0.14285714285714299</v>
      </c>
      <c r="AF10" s="15"/>
      <c r="AG10" s="15">
        <v>0.209876543209877</v>
      </c>
      <c r="AH10" s="15">
        <v>0.12068965517241401</v>
      </c>
      <c r="AI10" s="15">
        <v>0.20833333333333301</v>
      </c>
      <c r="AJ10" s="15">
        <v>0</v>
      </c>
      <c r="AK10" s="15"/>
      <c r="AL10" s="15">
        <v>0.188524590163934</v>
      </c>
      <c r="AM10" s="15">
        <v>0.16304347826087001</v>
      </c>
      <c r="AN10" s="15">
        <v>0.22857142857142901</v>
      </c>
      <c r="AO10" s="15"/>
      <c r="AP10" s="15">
        <v>0.16346153846153799</v>
      </c>
      <c r="AQ10" s="15">
        <v>0.203125</v>
      </c>
      <c r="AR10" s="15">
        <v>0.157894736842105</v>
      </c>
      <c r="AS10" s="15">
        <v>0.5</v>
      </c>
      <c r="AT10" s="15">
        <v>0.25</v>
      </c>
      <c r="AU10" s="15"/>
      <c r="AV10" s="15">
        <v>0.5</v>
      </c>
      <c r="AW10" s="15">
        <v>0.25</v>
      </c>
      <c r="AX10" s="15">
        <v>0.25</v>
      </c>
      <c r="AY10" s="15">
        <v>0.34615384615384598</v>
      </c>
      <c r="AZ10" s="15">
        <v>0.157894736842105</v>
      </c>
      <c r="BA10" s="15">
        <v>0.125</v>
      </c>
      <c r="BB10" s="15">
        <v>8.3333333333333301E-2</v>
      </c>
      <c r="BC10" s="15"/>
      <c r="BD10" s="15">
        <v>0.162790697674419</v>
      </c>
      <c r="BE10" s="15">
        <v>0.214285714285714</v>
      </c>
      <c r="BF10" s="15">
        <v>0.19230769230769201</v>
      </c>
      <c r="BG10" s="15">
        <v>0.22727272727272699</v>
      </c>
      <c r="BH10" s="15">
        <v>0.19047619047618999</v>
      </c>
      <c r="BI10" s="15">
        <v>0.25</v>
      </c>
      <c r="BJ10" s="15"/>
      <c r="BK10" s="15">
        <v>0.17073170731707299</v>
      </c>
      <c r="BL10" s="15">
        <v>0.13750000000000001</v>
      </c>
      <c r="BM10" s="15">
        <v>0.26086956521739102</v>
      </c>
      <c r="BN10" s="15">
        <v>0.140350877192982</v>
      </c>
      <c r="BO10" s="15">
        <v>0.314285714285714</v>
      </c>
      <c r="BP10" s="15">
        <v>0.1875</v>
      </c>
      <c r="BQ10" s="15"/>
      <c r="BR10" s="15">
        <v>0.1875</v>
      </c>
      <c r="BS10" s="15">
        <v>0.18279569892473099</v>
      </c>
      <c r="BT10" s="15"/>
      <c r="BU10" s="15">
        <v>0.13043478260869601</v>
      </c>
      <c r="BV10" s="15">
        <v>0.217391304347826</v>
      </c>
      <c r="BW10" s="15"/>
      <c r="BX10" s="15">
        <v>0.185770750988142</v>
      </c>
      <c r="BY10" s="15" t="s">
        <v>132</v>
      </c>
    </row>
    <row r="11" spans="2:77" x14ac:dyDescent="0.35">
      <c r="B11" s="16" t="s">
        <v>305</v>
      </c>
      <c r="C11" s="15">
        <v>0.27272727272727298</v>
      </c>
      <c r="D11" s="15">
        <v>0.201834862385321</v>
      </c>
      <c r="E11" s="15">
        <v>0.32638888888888901</v>
      </c>
      <c r="F11" s="15"/>
      <c r="G11" s="15">
        <v>0.27419354838709697</v>
      </c>
      <c r="H11" s="15">
        <v>0.27225130890052401</v>
      </c>
      <c r="I11" s="15"/>
      <c r="J11" s="15">
        <v>0.36842105263157898</v>
      </c>
      <c r="K11" s="15">
        <v>0.236363636363636</v>
      </c>
      <c r="L11" s="15">
        <v>0.16129032258064499</v>
      </c>
      <c r="M11" s="15">
        <v>0.26415094339622602</v>
      </c>
      <c r="N11" s="15"/>
      <c r="O11" s="15">
        <v>0.44827586206896602</v>
      </c>
      <c r="P11" s="15">
        <v>0.24137931034482801</v>
      </c>
      <c r="Q11" s="15">
        <v>0.47368421052631599</v>
      </c>
      <c r="R11" s="15">
        <v>0.22727272727272699</v>
      </c>
      <c r="S11" s="15">
        <v>0.29411764705882398</v>
      </c>
      <c r="T11" s="15">
        <v>0.4</v>
      </c>
      <c r="U11" s="15">
        <v>0.19230769230769201</v>
      </c>
      <c r="V11" s="15">
        <v>0</v>
      </c>
      <c r="W11" s="15">
        <v>0.16666666666666699</v>
      </c>
      <c r="X11" s="15">
        <v>0.20689655172413801</v>
      </c>
      <c r="Y11" s="15">
        <v>0.25</v>
      </c>
      <c r="Z11" s="15">
        <v>0.66666666666666696</v>
      </c>
      <c r="AA11" s="15"/>
      <c r="AB11" s="15">
        <v>0.219512195121951</v>
      </c>
      <c r="AC11" s="15">
        <v>0.32876712328767099</v>
      </c>
      <c r="AD11" s="15">
        <v>0.407407407407407</v>
      </c>
      <c r="AE11" s="15">
        <v>0.19047619047618999</v>
      </c>
      <c r="AF11" s="15"/>
      <c r="AG11" s="15">
        <v>0.234567901234568</v>
      </c>
      <c r="AH11" s="15">
        <v>0.36206896551724099</v>
      </c>
      <c r="AI11" s="15">
        <v>0.33333333333333298</v>
      </c>
      <c r="AJ11" s="15">
        <v>0</v>
      </c>
      <c r="AK11" s="15"/>
      <c r="AL11" s="15">
        <v>0.26229508196721302</v>
      </c>
      <c r="AM11" s="15">
        <v>0.27173913043478298</v>
      </c>
      <c r="AN11" s="15">
        <v>0.314285714285714</v>
      </c>
      <c r="AO11" s="15"/>
      <c r="AP11" s="15">
        <v>0.27884615384615402</v>
      </c>
      <c r="AQ11" s="15">
        <v>0.359375</v>
      </c>
      <c r="AR11" s="15">
        <v>0.157894736842105</v>
      </c>
      <c r="AS11" s="15">
        <v>0</v>
      </c>
      <c r="AT11" s="15">
        <v>0.25</v>
      </c>
      <c r="AU11" s="15"/>
      <c r="AV11" s="15">
        <v>0</v>
      </c>
      <c r="AW11" s="15">
        <v>0.5</v>
      </c>
      <c r="AX11" s="15">
        <v>0.5</v>
      </c>
      <c r="AY11" s="15">
        <v>0.269230769230769</v>
      </c>
      <c r="AZ11" s="15">
        <v>0.31578947368421101</v>
      </c>
      <c r="BA11" s="15">
        <v>0.32142857142857101</v>
      </c>
      <c r="BB11" s="15">
        <v>0.41666666666666702</v>
      </c>
      <c r="BC11" s="15"/>
      <c r="BD11" s="15">
        <v>0.30232558139534899</v>
      </c>
      <c r="BE11" s="15">
        <v>0.14285714285714299</v>
      </c>
      <c r="BF11" s="15">
        <v>0.42307692307692302</v>
      </c>
      <c r="BG11" s="15">
        <v>0.18181818181818199</v>
      </c>
      <c r="BH11" s="15">
        <v>0.238095238095238</v>
      </c>
      <c r="BI11" s="15">
        <v>0.25</v>
      </c>
      <c r="BJ11" s="15"/>
      <c r="BK11" s="15">
        <v>0.39024390243902402</v>
      </c>
      <c r="BL11" s="15">
        <v>0.25</v>
      </c>
      <c r="BM11" s="15">
        <v>0.173913043478261</v>
      </c>
      <c r="BN11" s="15">
        <v>0.28070175438596501</v>
      </c>
      <c r="BO11" s="15">
        <v>0.25714285714285701</v>
      </c>
      <c r="BP11" s="15">
        <v>0.25</v>
      </c>
      <c r="BQ11" s="15"/>
      <c r="BR11" s="15">
        <v>0.27500000000000002</v>
      </c>
      <c r="BS11" s="15">
        <v>0.26881720430107497</v>
      </c>
      <c r="BT11" s="15"/>
      <c r="BU11" s="15">
        <v>0.315217391304348</v>
      </c>
      <c r="BV11" s="15">
        <v>0.24844720496894401</v>
      </c>
      <c r="BW11" s="15"/>
      <c r="BX11" s="15">
        <v>0.27272727272727298</v>
      </c>
      <c r="BY11" s="15" t="s">
        <v>132</v>
      </c>
    </row>
    <row r="12" spans="2:77" x14ac:dyDescent="0.35">
      <c r="B12" s="16" t="s">
        <v>306</v>
      </c>
      <c r="C12" s="15">
        <v>0.25691699604743101</v>
      </c>
      <c r="D12" s="15">
        <v>0.247706422018349</v>
      </c>
      <c r="E12" s="15">
        <v>0.26388888888888901</v>
      </c>
      <c r="F12" s="15"/>
      <c r="G12" s="15">
        <v>0.33870967741935498</v>
      </c>
      <c r="H12" s="15">
        <v>0.23036649214659699</v>
      </c>
      <c r="I12" s="15"/>
      <c r="J12" s="15">
        <v>0.157894736842105</v>
      </c>
      <c r="K12" s="15">
        <v>0.218181818181818</v>
      </c>
      <c r="L12" s="15">
        <v>0.45161290322580599</v>
      </c>
      <c r="M12" s="15">
        <v>0.28301886792452802</v>
      </c>
      <c r="N12" s="15"/>
      <c r="O12" s="15">
        <v>0.20689655172413801</v>
      </c>
      <c r="P12" s="15">
        <v>0.17241379310344801</v>
      </c>
      <c r="Q12" s="15">
        <v>0</v>
      </c>
      <c r="R12" s="15">
        <v>0.36363636363636398</v>
      </c>
      <c r="S12" s="15">
        <v>0.29411764705882398</v>
      </c>
      <c r="T12" s="15">
        <v>0.3</v>
      </c>
      <c r="U12" s="15">
        <v>0.230769230769231</v>
      </c>
      <c r="V12" s="15">
        <v>0.18181818181818199</v>
      </c>
      <c r="W12" s="15">
        <v>0.30555555555555602</v>
      </c>
      <c r="X12" s="15">
        <v>0.31034482758620702</v>
      </c>
      <c r="Y12" s="15">
        <v>0.5</v>
      </c>
      <c r="Z12" s="15">
        <v>0.33333333333333298</v>
      </c>
      <c r="AA12" s="15"/>
      <c r="AB12" s="15">
        <v>0.30081300813008099</v>
      </c>
      <c r="AC12" s="15">
        <v>0.20547945205479501</v>
      </c>
      <c r="AD12" s="15">
        <v>0.18518518518518501</v>
      </c>
      <c r="AE12" s="15">
        <v>0.28571428571428598</v>
      </c>
      <c r="AF12" s="15"/>
      <c r="AG12" s="15">
        <v>0.29012345679012302</v>
      </c>
      <c r="AH12" s="15">
        <v>0.18965517241379301</v>
      </c>
      <c r="AI12" s="15">
        <v>0.16666666666666699</v>
      </c>
      <c r="AJ12" s="15">
        <v>0</v>
      </c>
      <c r="AK12" s="15"/>
      <c r="AL12" s="15">
        <v>0.31147540983606598</v>
      </c>
      <c r="AM12" s="15">
        <v>0.23913043478260901</v>
      </c>
      <c r="AN12" s="15">
        <v>0.114285714285714</v>
      </c>
      <c r="AO12" s="15"/>
      <c r="AP12" s="15">
        <v>0.230769230769231</v>
      </c>
      <c r="AQ12" s="15">
        <v>0.25</v>
      </c>
      <c r="AR12" s="15">
        <v>0.21052631578947401</v>
      </c>
      <c r="AS12" s="15">
        <v>0.25</v>
      </c>
      <c r="AT12" s="15">
        <v>0.22222222222222199</v>
      </c>
      <c r="AU12" s="15"/>
      <c r="AV12" s="15">
        <v>0.25</v>
      </c>
      <c r="AW12" s="15">
        <v>0.25</v>
      </c>
      <c r="AX12" s="15">
        <v>0.25</v>
      </c>
      <c r="AY12" s="15">
        <v>0.15384615384615399</v>
      </c>
      <c r="AZ12" s="15">
        <v>5.2631578947368397E-2</v>
      </c>
      <c r="BA12" s="15">
        <v>0.375</v>
      </c>
      <c r="BB12" s="15">
        <v>0.25</v>
      </c>
      <c r="BC12" s="15"/>
      <c r="BD12" s="15">
        <v>0.217054263565891</v>
      </c>
      <c r="BE12" s="15">
        <v>0.39285714285714302</v>
      </c>
      <c r="BF12" s="15">
        <v>0.15384615384615399</v>
      </c>
      <c r="BG12" s="15">
        <v>0.29545454545454503</v>
      </c>
      <c r="BH12" s="15">
        <v>0.38095238095238099</v>
      </c>
      <c r="BI12" s="15">
        <v>0.25</v>
      </c>
      <c r="BJ12" s="15"/>
      <c r="BK12" s="15">
        <v>0.219512195121951</v>
      </c>
      <c r="BL12" s="15">
        <v>0.23749999999999999</v>
      </c>
      <c r="BM12" s="15">
        <v>0.30434782608695699</v>
      </c>
      <c r="BN12" s="15">
        <v>0.31578947368421101</v>
      </c>
      <c r="BO12" s="15">
        <v>0.25714285714285701</v>
      </c>
      <c r="BP12" s="15">
        <v>0.1875</v>
      </c>
      <c r="BQ12" s="15"/>
      <c r="BR12" s="15">
        <v>0.3</v>
      </c>
      <c r="BS12" s="15">
        <v>0.18279569892473099</v>
      </c>
      <c r="BT12" s="15"/>
      <c r="BU12" s="15">
        <v>0.282608695652174</v>
      </c>
      <c r="BV12" s="15">
        <v>0.24223602484472101</v>
      </c>
      <c r="BW12" s="15"/>
      <c r="BX12" s="15">
        <v>0.25691699604743101</v>
      </c>
      <c r="BY12" s="15" t="s">
        <v>132</v>
      </c>
    </row>
    <row r="13" spans="2:77" x14ac:dyDescent="0.35">
      <c r="B13" s="16" t="s">
        <v>308</v>
      </c>
      <c r="C13" s="15">
        <v>3.9525691699604697E-3</v>
      </c>
      <c r="D13" s="15">
        <v>9.1743119266055103E-3</v>
      </c>
      <c r="E13" s="15">
        <v>0</v>
      </c>
      <c r="F13" s="15"/>
      <c r="G13" s="15">
        <v>0</v>
      </c>
      <c r="H13" s="15">
        <v>5.2356020942408397E-3</v>
      </c>
      <c r="I13" s="15"/>
      <c r="J13" s="15">
        <v>0</v>
      </c>
      <c r="K13" s="15">
        <v>1.8181818181818198E-2</v>
      </c>
      <c r="L13" s="15">
        <v>0</v>
      </c>
      <c r="M13" s="15">
        <v>0</v>
      </c>
      <c r="N13" s="15"/>
      <c r="O13" s="15">
        <v>0</v>
      </c>
      <c r="P13" s="15">
        <v>3.4482758620689703E-2</v>
      </c>
      <c r="Q13" s="15">
        <v>0</v>
      </c>
      <c r="R13" s="15">
        <v>0</v>
      </c>
      <c r="S13" s="15">
        <v>0</v>
      </c>
      <c r="T13" s="15">
        <v>0</v>
      </c>
      <c r="U13" s="15">
        <v>0</v>
      </c>
      <c r="V13" s="15">
        <v>0</v>
      </c>
      <c r="W13" s="15">
        <v>0</v>
      </c>
      <c r="X13" s="15">
        <v>0</v>
      </c>
      <c r="Y13" s="15">
        <v>0</v>
      </c>
      <c r="Z13" s="15">
        <v>0</v>
      </c>
      <c r="AA13" s="15"/>
      <c r="AB13" s="15">
        <v>0</v>
      </c>
      <c r="AC13" s="15">
        <v>0</v>
      </c>
      <c r="AD13" s="15">
        <v>0</v>
      </c>
      <c r="AE13" s="15">
        <v>0</v>
      </c>
      <c r="AF13" s="15"/>
      <c r="AG13" s="15">
        <v>6.17283950617284E-3</v>
      </c>
      <c r="AH13" s="15">
        <v>0</v>
      </c>
      <c r="AI13" s="15">
        <v>0</v>
      </c>
      <c r="AJ13" s="15">
        <v>0</v>
      </c>
      <c r="AK13" s="15"/>
      <c r="AL13" s="15">
        <v>0</v>
      </c>
      <c r="AM13" s="15">
        <v>1.0869565217391301E-2</v>
      </c>
      <c r="AN13" s="15">
        <v>0</v>
      </c>
      <c r="AO13" s="15"/>
      <c r="AP13" s="15">
        <v>0</v>
      </c>
      <c r="AQ13" s="15">
        <v>1.5625E-2</v>
      </c>
      <c r="AR13" s="15">
        <v>0</v>
      </c>
      <c r="AS13" s="15">
        <v>0</v>
      </c>
      <c r="AT13" s="15">
        <v>0</v>
      </c>
      <c r="AU13" s="15"/>
      <c r="AV13" s="15">
        <v>0</v>
      </c>
      <c r="AW13" s="15">
        <v>0</v>
      </c>
      <c r="AX13" s="15">
        <v>0</v>
      </c>
      <c r="AY13" s="15">
        <v>0</v>
      </c>
      <c r="AZ13" s="15">
        <v>0</v>
      </c>
      <c r="BA13" s="15">
        <v>0</v>
      </c>
      <c r="BB13" s="15">
        <v>0</v>
      </c>
      <c r="BC13" s="15"/>
      <c r="BD13" s="15">
        <v>7.7519379844961196E-3</v>
      </c>
      <c r="BE13" s="15">
        <v>0</v>
      </c>
      <c r="BF13" s="15">
        <v>0</v>
      </c>
      <c r="BG13" s="15">
        <v>0</v>
      </c>
      <c r="BH13" s="15">
        <v>0</v>
      </c>
      <c r="BI13" s="15">
        <v>0</v>
      </c>
      <c r="BJ13" s="15"/>
      <c r="BK13" s="15">
        <v>0</v>
      </c>
      <c r="BL13" s="15">
        <v>1.2500000000000001E-2</v>
      </c>
      <c r="BM13" s="15">
        <v>0</v>
      </c>
      <c r="BN13" s="15">
        <v>0</v>
      </c>
      <c r="BO13" s="15">
        <v>0</v>
      </c>
      <c r="BP13" s="15">
        <v>0</v>
      </c>
      <c r="BQ13" s="15"/>
      <c r="BR13" s="15">
        <v>0</v>
      </c>
      <c r="BS13" s="15">
        <v>1.0752688172042999E-2</v>
      </c>
      <c r="BT13" s="15"/>
      <c r="BU13" s="15">
        <v>0</v>
      </c>
      <c r="BV13" s="15">
        <v>6.2111801242236003E-3</v>
      </c>
      <c r="BW13" s="15"/>
      <c r="BX13" s="15">
        <v>3.9525691699604697E-3</v>
      </c>
      <c r="BY13" s="15" t="s">
        <v>132</v>
      </c>
    </row>
    <row r="14" spans="2:77" x14ac:dyDescent="0.35">
      <c r="B14" s="16" t="s">
        <v>309</v>
      </c>
      <c r="C14" s="18">
        <v>0.280632411067194</v>
      </c>
      <c r="D14" s="18">
        <v>0.35779816513761498</v>
      </c>
      <c r="E14" s="18">
        <v>0.22222222222222199</v>
      </c>
      <c r="F14" s="18"/>
      <c r="G14" s="18">
        <v>0.16129032258064499</v>
      </c>
      <c r="H14" s="18">
        <v>0.31937172774869099</v>
      </c>
      <c r="I14" s="18"/>
      <c r="J14" s="18">
        <v>0.33333333333333298</v>
      </c>
      <c r="K14" s="18">
        <v>0.32727272727272699</v>
      </c>
      <c r="L14" s="18">
        <v>0.19354838709677399</v>
      </c>
      <c r="M14" s="18">
        <v>0.245283018867925</v>
      </c>
      <c r="N14" s="18"/>
      <c r="O14" s="18">
        <v>0.13793103448275901</v>
      </c>
      <c r="P14" s="18">
        <v>0.31034482758620702</v>
      </c>
      <c r="Q14" s="18">
        <v>0.31578947368421101</v>
      </c>
      <c r="R14" s="18">
        <v>0.27272727272727298</v>
      </c>
      <c r="S14" s="18">
        <v>0.11764705882352899</v>
      </c>
      <c r="T14" s="18">
        <v>0.25</v>
      </c>
      <c r="U14" s="18">
        <v>0.46153846153846201</v>
      </c>
      <c r="V14" s="18">
        <v>0.36363636363636398</v>
      </c>
      <c r="W14" s="18">
        <v>0.33333333333333298</v>
      </c>
      <c r="X14" s="18">
        <v>0.34482758620689702</v>
      </c>
      <c r="Y14" s="18">
        <v>8.3333333333333301E-2</v>
      </c>
      <c r="Z14" s="18">
        <v>0</v>
      </c>
      <c r="AA14" s="18"/>
      <c r="AB14" s="18">
        <v>0.292682926829268</v>
      </c>
      <c r="AC14" s="18">
        <v>0.26027397260273999</v>
      </c>
      <c r="AD14" s="18">
        <v>0.22222222222222199</v>
      </c>
      <c r="AE14" s="18">
        <v>0.38095238095238099</v>
      </c>
      <c r="AF14" s="18"/>
      <c r="AG14" s="18">
        <v>0.25925925925925902</v>
      </c>
      <c r="AH14" s="18">
        <v>0.32758620689655199</v>
      </c>
      <c r="AI14" s="18">
        <v>0.29166666666666702</v>
      </c>
      <c r="AJ14" s="18">
        <v>1</v>
      </c>
      <c r="AK14" s="18"/>
      <c r="AL14" s="18">
        <v>0.23770491803278701</v>
      </c>
      <c r="AM14" s="18">
        <v>0.315217391304348</v>
      </c>
      <c r="AN14" s="18">
        <v>0.34285714285714303</v>
      </c>
      <c r="AO14" s="18"/>
      <c r="AP14" s="18">
        <v>0.32692307692307698</v>
      </c>
      <c r="AQ14" s="18">
        <v>0.171875</v>
      </c>
      <c r="AR14" s="18">
        <v>0.47368421052631599</v>
      </c>
      <c r="AS14" s="18">
        <v>0.25</v>
      </c>
      <c r="AT14" s="18">
        <v>0.27777777777777801</v>
      </c>
      <c r="AU14" s="18"/>
      <c r="AV14" s="18">
        <v>0.25</v>
      </c>
      <c r="AW14" s="18">
        <v>0</v>
      </c>
      <c r="AX14" s="18">
        <v>0</v>
      </c>
      <c r="AY14" s="18">
        <v>0.230769230769231</v>
      </c>
      <c r="AZ14" s="18">
        <v>0.47368421052631599</v>
      </c>
      <c r="BA14" s="18">
        <v>0.17857142857142899</v>
      </c>
      <c r="BB14" s="18">
        <v>0.25</v>
      </c>
      <c r="BC14" s="18"/>
      <c r="BD14" s="18">
        <v>0.31007751937984501</v>
      </c>
      <c r="BE14" s="18">
        <v>0.25</v>
      </c>
      <c r="BF14" s="18">
        <v>0.230769230769231</v>
      </c>
      <c r="BG14" s="18">
        <v>0.29545454545454503</v>
      </c>
      <c r="BH14" s="18">
        <v>0.19047619047618999</v>
      </c>
      <c r="BI14" s="18">
        <v>0.25</v>
      </c>
      <c r="BJ14" s="18"/>
      <c r="BK14" s="18">
        <v>0.219512195121951</v>
      </c>
      <c r="BL14" s="18">
        <v>0.36249999999999999</v>
      </c>
      <c r="BM14" s="18">
        <v>0.26086956521739102</v>
      </c>
      <c r="BN14" s="18">
        <v>0.26315789473684198</v>
      </c>
      <c r="BO14" s="18">
        <v>0.17142857142857101</v>
      </c>
      <c r="BP14" s="18">
        <v>0.375</v>
      </c>
      <c r="BQ14" s="18"/>
      <c r="BR14" s="18">
        <v>0.23749999999999999</v>
      </c>
      <c r="BS14" s="18">
        <v>0.35483870967741898</v>
      </c>
      <c r="BT14" s="18"/>
      <c r="BU14" s="18">
        <v>0.27173913043478298</v>
      </c>
      <c r="BV14" s="18">
        <v>0.28571428571428598</v>
      </c>
      <c r="BW14" s="18"/>
      <c r="BX14" s="18">
        <v>0.280632411067194</v>
      </c>
      <c r="BY14" s="18" t="s">
        <v>132</v>
      </c>
    </row>
    <row r="15" spans="2:77" x14ac:dyDescent="0.35">
      <c r="B15" s="16" t="s">
        <v>310</v>
      </c>
      <c r="C15" s="18">
        <v>0.52964426877470405</v>
      </c>
      <c r="D15" s="18">
        <v>0.44954128440367003</v>
      </c>
      <c r="E15" s="18">
        <v>0.59027777777777801</v>
      </c>
      <c r="F15" s="18"/>
      <c r="G15" s="18">
        <v>0.61290322580645196</v>
      </c>
      <c r="H15" s="18">
        <v>0.50261780104711995</v>
      </c>
      <c r="I15" s="18"/>
      <c r="J15" s="18">
        <v>0.52631578947368396</v>
      </c>
      <c r="K15" s="18">
        <v>0.45454545454545497</v>
      </c>
      <c r="L15" s="18">
        <v>0.61290322580645196</v>
      </c>
      <c r="M15" s="18">
        <v>0.54716981132075504</v>
      </c>
      <c r="N15" s="18"/>
      <c r="O15" s="18">
        <v>0.65517241379310298</v>
      </c>
      <c r="P15" s="18">
        <v>0.41379310344827602</v>
      </c>
      <c r="Q15" s="18">
        <v>0.47368421052631599</v>
      </c>
      <c r="R15" s="18">
        <v>0.59090909090909105</v>
      </c>
      <c r="S15" s="18">
        <v>0.58823529411764697</v>
      </c>
      <c r="T15" s="18">
        <v>0.7</v>
      </c>
      <c r="U15" s="18">
        <v>0.42307692307692302</v>
      </c>
      <c r="V15" s="18">
        <v>0.18181818181818199</v>
      </c>
      <c r="W15" s="18">
        <v>0.47222222222222199</v>
      </c>
      <c r="X15" s="18">
        <v>0.51724137931034497</v>
      </c>
      <c r="Y15" s="18">
        <v>0.75</v>
      </c>
      <c r="Z15" s="18">
        <v>1</v>
      </c>
      <c r="AA15" s="18"/>
      <c r="AB15" s="18">
        <v>0.52032520325203302</v>
      </c>
      <c r="AC15" s="18">
        <v>0.534246575342466</v>
      </c>
      <c r="AD15" s="18">
        <v>0.592592592592593</v>
      </c>
      <c r="AE15" s="18">
        <v>0.476190476190476</v>
      </c>
      <c r="AF15" s="18"/>
      <c r="AG15" s="18">
        <v>0.52469135802469102</v>
      </c>
      <c r="AH15" s="18">
        <v>0.55172413793103403</v>
      </c>
      <c r="AI15" s="18">
        <v>0.5</v>
      </c>
      <c r="AJ15" s="18">
        <v>0</v>
      </c>
      <c r="AK15" s="18"/>
      <c r="AL15" s="18">
        <v>0.57377049180327899</v>
      </c>
      <c r="AM15" s="18">
        <v>0.51086956521739102</v>
      </c>
      <c r="AN15" s="18">
        <v>0.42857142857142899</v>
      </c>
      <c r="AO15" s="18"/>
      <c r="AP15" s="18">
        <v>0.50961538461538503</v>
      </c>
      <c r="AQ15" s="18">
        <v>0.609375</v>
      </c>
      <c r="AR15" s="18">
        <v>0.36842105263157898</v>
      </c>
      <c r="AS15" s="18">
        <v>0.25</v>
      </c>
      <c r="AT15" s="18">
        <v>0.47222222222222199</v>
      </c>
      <c r="AU15" s="18"/>
      <c r="AV15" s="18">
        <v>0.25</v>
      </c>
      <c r="AW15" s="18">
        <v>0.75</v>
      </c>
      <c r="AX15" s="18">
        <v>0.75</v>
      </c>
      <c r="AY15" s="18">
        <v>0.42307692307692302</v>
      </c>
      <c r="AZ15" s="18">
        <v>0.36842105263157898</v>
      </c>
      <c r="BA15" s="18">
        <v>0.69642857142857095</v>
      </c>
      <c r="BB15" s="18">
        <v>0.66666666666666696</v>
      </c>
      <c r="BC15" s="18"/>
      <c r="BD15" s="18">
        <v>0.51937984496124001</v>
      </c>
      <c r="BE15" s="18">
        <v>0.53571428571428603</v>
      </c>
      <c r="BF15" s="18">
        <v>0.57692307692307698</v>
      </c>
      <c r="BG15" s="18">
        <v>0.47727272727272702</v>
      </c>
      <c r="BH15" s="18">
        <v>0.61904761904761896</v>
      </c>
      <c r="BI15" s="18">
        <v>0.5</v>
      </c>
      <c r="BJ15" s="18"/>
      <c r="BK15" s="18">
        <v>0.60975609756097604</v>
      </c>
      <c r="BL15" s="18">
        <v>0.48749999999999999</v>
      </c>
      <c r="BM15" s="18">
        <v>0.47826086956521702</v>
      </c>
      <c r="BN15" s="18">
        <v>0.59649122807017496</v>
      </c>
      <c r="BO15" s="18">
        <v>0.51428571428571401</v>
      </c>
      <c r="BP15" s="18">
        <v>0.4375</v>
      </c>
      <c r="BQ15" s="18"/>
      <c r="BR15" s="18">
        <v>0.57499999999999996</v>
      </c>
      <c r="BS15" s="18">
        <v>0.45161290322580599</v>
      </c>
      <c r="BT15" s="18"/>
      <c r="BU15" s="18">
        <v>0.59782608695652195</v>
      </c>
      <c r="BV15" s="18">
        <v>0.49068322981366502</v>
      </c>
      <c r="BW15" s="18"/>
      <c r="BX15" s="18">
        <v>0.52964426877470405</v>
      </c>
      <c r="BY15" s="18" t="s">
        <v>132</v>
      </c>
    </row>
    <row r="16" spans="2:77" x14ac:dyDescent="0.35">
      <c r="B16" s="16" t="s">
        <v>108</v>
      </c>
      <c r="C16" s="19">
        <v>-0.24901185770751</v>
      </c>
      <c r="D16" s="19">
        <v>-9.1743119266055106E-2</v>
      </c>
      <c r="E16" s="19">
        <v>-0.36805555555555602</v>
      </c>
      <c r="F16" s="19"/>
      <c r="G16" s="19">
        <v>-0.45161290322580599</v>
      </c>
      <c r="H16" s="19">
        <v>-0.18324607329842901</v>
      </c>
      <c r="I16" s="19"/>
      <c r="J16" s="19">
        <v>-0.19298245614035101</v>
      </c>
      <c r="K16" s="19">
        <v>-0.12727272727272701</v>
      </c>
      <c r="L16" s="19">
        <v>-0.41935483870967699</v>
      </c>
      <c r="M16" s="19">
        <v>-0.30188679245283001</v>
      </c>
      <c r="N16" s="19"/>
      <c r="O16" s="19">
        <v>-0.51724137931034497</v>
      </c>
      <c r="P16" s="19">
        <v>-0.10344827586206901</v>
      </c>
      <c r="Q16" s="19">
        <v>-0.157894736842105</v>
      </c>
      <c r="R16" s="19">
        <v>-0.31818181818181801</v>
      </c>
      <c r="S16" s="19">
        <v>-0.47058823529411797</v>
      </c>
      <c r="T16" s="19">
        <v>-0.45</v>
      </c>
      <c r="U16" s="19">
        <v>3.8461538461538401E-2</v>
      </c>
      <c r="V16" s="19">
        <v>0.18181818181818199</v>
      </c>
      <c r="W16" s="19">
        <v>-0.13888888888888901</v>
      </c>
      <c r="X16" s="19">
        <v>-0.17241379310344801</v>
      </c>
      <c r="Y16" s="19">
        <v>-0.66666666666666696</v>
      </c>
      <c r="Z16" s="19">
        <v>-1</v>
      </c>
      <c r="AA16" s="19"/>
      <c r="AB16" s="19">
        <v>-0.22764227642276399</v>
      </c>
      <c r="AC16" s="19">
        <v>-0.27397260273972601</v>
      </c>
      <c r="AD16" s="19">
        <v>-0.37037037037037002</v>
      </c>
      <c r="AE16" s="19">
        <v>-9.5238095238095205E-2</v>
      </c>
      <c r="AF16" s="19"/>
      <c r="AG16" s="19">
        <v>-0.265432098765432</v>
      </c>
      <c r="AH16" s="19">
        <v>-0.22413793103448301</v>
      </c>
      <c r="AI16" s="19">
        <v>-0.20833333333333301</v>
      </c>
      <c r="AJ16" s="19">
        <v>1</v>
      </c>
      <c r="AK16" s="19"/>
      <c r="AL16" s="19">
        <v>-0.33606557377049201</v>
      </c>
      <c r="AM16" s="19">
        <v>-0.19565217391304399</v>
      </c>
      <c r="AN16" s="19">
        <v>-8.5714285714285701E-2</v>
      </c>
      <c r="AO16" s="19"/>
      <c r="AP16" s="19">
        <v>-0.18269230769230799</v>
      </c>
      <c r="AQ16" s="19">
        <v>-0.4375</v>
      </c>
      <c r="AR16" s="19">
        <v>0.105263157894737</v>
      </c>
      <c r="AS16" s="19">
        <v>0</v>
      </c>
      <c r="AT16" s="19">
        <v>-0.194444444444444</v>
      </c>
      <c r="AU16" s="19"/>
      <c r="AV16" s="19">
        <v>0</v>
      </c>
      <c r="AW16" s="19">
        <v>-0.75</v>
      </c>
      <c r="AX16" s="19">
        <v>-0.75</v>
      </c>
      <c r="AY16" s="19">
        <v>-0.19230769230769201</v>
      </c>
      <c r="AZ16" s="19">
        <v>0.105263157894737</v>
      </c>
      <c r="BA16" s="19">
        <v>-0.51785714285714302</v>
      </c>
      <c r="BB16" s="19">
        <v>-0.41666666666666702</v>
      </c>
      <c r="BC16" s="19"/>
      <c r="BD16" s="19">
        <v>-0.209302325581395</v>
      </c>
      <c r="BE16" s="19">
        <v>-0.28571428571428598</v>
      </c>
      <c r="BF16" s="19">
        <v>-0.34615384615384598</v>
      </c>
      <c r="BG16" s="19">
        <v>-0.18181818181818199</v>
      </c>
      <c r="BH16" s="19">
        <v>-0.42857142857142899</v>
      </c>
      <c r="BI16" s="19">
        <v>-0.25</v>
      </c>
      <c r="BJ16" s="19"/>
      <c r="BK16" s="19">
        <v>-0.39024390243902402</v>
      </c>
      <c r="BL16" s="19">
        <v>-0.125</v>
      </c>
      <c r="BM16" s="19">
        <v>-0.217391304347826</v>
      </c>
      <c r="BN16" s="19">
        <v>-0.33333333333333298</v>
      </c>
      <c r="BO16" s="19">
        <v>-0.34285714285714303</v>
      </c>
      <c r="BP16" s="19">
        <v>-6.25E-2</v>
      </c>
      <c r="BQ16" s="19"/>
      <c r="BR16" s="19">
        <v>-0.33750000000000002</v>
      </c>
      <c r="BS16" s="19">
        <v>-9.6774193548387094E-2</v>
      </c>
      <c r="BT16" s="19"/>
      <c r="BU16" s="19">
        <v>-0.32608695652173902</v>
      </c>
      <c r="BV16" s="19">
        <v>-0.20496894409937899</v>
      </c>
      <c r="BW16" s="19"/>
      <c r="BX16" s="19">
        <v>-0.24901185770751</v>
      </c>
      <c r="BY16" s="19" t="s">
        <v>132</v>
      </c>
    </row>
    <row r="17" spans="2:2" x14ac:dyDescent="0.35">
      <c r="B17" t="s">
        <v>394</v>
      </c>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Y16"/>
  <sheetViews>
    <sheetView showGridLines="0" topLeftCell="A4" workbookViewId="0">
      <pane xSplit="2" topLeftCell="C1" activePane="topRight" state="frozen"/>
      <selection pane="topRight" activeCell="B12" sqref="B12"/>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135</v>
      </c>
      <c r="D7" s="10">
        <v>50</v>
      </c>
      <c r="E7" s="10">
        <v>85</v>
      </c>
      <c r="F7" s="10"/>
      <c r="G7" s="10">
        <v>38</v>
      </c>
      <c r="H7" s="10">
        <v>97</v>
      </c>
      <c r="I7" s="10"/>
      <c r="J7" s="10">
        <v>30</v>
      </c>
      <c r="K7" s="10">
        <v>25</v>
      </c>
      <c r="L7" s="10">
        <v>19</v>
      </c>
      <c r="M7" s="10">
        <v>59</v>
      </c>
      <c r="N7" s="10"/>
      <c r="O7" s="10">
        <v>19</v>
      </c>
      <c r="P7" s="10">
        <v>13</v>
      </c>
      <c r="Q7" s="10">
        <v>9</v>
      </c>
      <c r="R7" s="10">
        <v>13</v>
      </c>
      <c r="S7" s="10">
        <v>10</v>
      </c>
      <c r="T7" s="10">
        <v>14</v>
      </c>
      <c r="U7" s="10">
        <v>11</v>
      </c>
      <c r="V7" s="10">
        <v>2</v>
      </c>
      <c r="W7" s="10">
        <v>17</v>
      </c>
      <c r="X7" s="10">
        <v>15</v>
      </c>
      <c r="Y7" s="10">
        <v>9</v>
      </c>
      <c r="Z7" s="10">
        <v>3</v>
      </c>
      <c r="AA7" s="10"/>
      <c r="AB7" s="10">
        <v>65</v>
      </c>
      <c r="AC7" s="10">
        <v>39</v>
      </c>
      <c r="AD7" s="10">
        <v>16</v>
      </c>
      <c r="AE7" s="10">
        <v>10</v>
      </c>
      <c r="AF7" s="10"/>
      <c r="AG7" s="10">
        <v>86</v>
      </c>
      <c r="AH7" s="10">
        <v>32</v>
      </c>
      <c r="AI7" s="10">
        <v>12</v>
      </c>
      <c r="AJ7" s="10" t="s">
        <v>131</v>
      </c>
      <c r="AK7" s="10"/>
      <c r="AL7" s="10">
        <v>71</v>
      </c>
      <c r="AM7" s="10">
        <v>47</v>
      </c>
      <c r="AN7" s="10">
        <v>15</v>
      </c>
      <c r="AO7" s="10"/>
      <c r="AP7" s="10">
        <v>54</v>
      </c>
      <c r="AQ7" s="10">
        <v>39</v>
      </c>
      <c r="AR7" s="10">
        <v>7</v>
      </c>
      <c r="AS7" s="10">
        <v>1</v>
      </c>
      <c r="AT7" s="10">
        <v>17</v>
      </c>
      <c r="AU7" s="10"/>
      <c r="AV7" s="10">
        <v>1</v>
      </c>
      <c r="AW7" s="10">
        <v>3</v>
      </c>
      <c r="AX7" s="10">
        <v>3</v>
      </c>
      <c r="AY7" s="10">
        <v>11</v>
      </c>
      <c r="AZ7" s="10">
        <v>7</v>
      </c>
      <c r="BA7" s="10">
        <v>40</v>
      </c>
      <c r="BB7" s="10">
        <v>8</v>
      </c>
      <c r="BC7" s="10"/>
      <c r="BD7" s="10">
        <v>67</v>
      </c>
      <c r="BE7" s="10">
        <v>15</v>
      </c>
      <c r="BF7" s="10">
        <v>16</v>
      </c>
      <c r="BG7" s="10">
        <v>21</v>
      </c>
      <c r="BH7" s="10">
        <v>13</v>
      </c>
      <c r="BI7" s="10">
        <v>2</v>
      </c>
      <c r="BJ7" s="10"/>
      <c r="BK7" s="10">
        <v>25</v>
      </c>
      <c r="BL7" s="10">
        <v>39</v>
      </c>
      <c r="BM7" s="10">
        <v>11</v>
      </c>
      <c r="BN7" s="10">
        <v>34</v>
      </c>
      <c r="BO7" s="10">
        <v>19</v>
      </c>
      <c r="BP7" s="10">
        <v>7</v>
      </c>
      <c r="BQ7" s="10"/>
      <c r="BR7" s="10">
        <v>93</v>
      </c>
      <c r="BS7" s="10">
        <v>42</v>
      </c>
      <c r="BT7" s="10"/>
      <c r="BU7" s="10">
        <v>56</v>
      </c>
      <c r="BV7" s="10">
        <v>79</v>
      </c>
      <c r="BW7" s="10"/>
      <c r="BX7" s="10">
        <v>135</v>
      </c>
      <c r="BY7" s="10" t="s">
        <v>131</v>
      </c>
    </row>
    <row r="8" spans="2:77" x14ac:dyDescent="0.35">
      <c r="B8" s="16" t="s">
        <v>129</v>
      </c>
      <c r="C8" s="15">
        <v>0.44444444444444398</v>
      </c>
      <c r="D8" s="15">
        <v>0.42</v>
      </c>
      <c r="E8" s="15">
        <v>0.45882352941176502</v>
      </c>
      <c r="F8" s="15"/>
      <c r="G8" s="15">
        <v>0.47368421052631599</v>
      </c>
      <c r="H8" s="15">
        <v>0.43298969072165</v>
      </c>
      <c r="I8" s="15"/>
      <c r="J8" s="15">
        <v>0.33333333333333298</v>
      </c>
      <c r="K8" s="15">
        <v>0.32</v>
      </c>
      <c r="L8" s="15">
        <v>0.52631578947368396</v>
      </c>
      <c r="M8" s="15">
        <v>0.52542372881355903</v>
      </c>
      <c r="N8" s="15"/>
      <c r="O8" s="15">
        <v>0.31578947368421101</v>
      </c>
      <c r="P8" s="15">
        <v>0.230769230769231</v>
      </c>
      <c r="Q8" s="15">
        <v>0.11111111111111099</v>
      </c>
      <c r="R8" s="15">
        <v>0.61538461538461497</v>
      </c>
      <c r="S8" s="15">
        <v>0.6</v>
      </c>
      <c r="T8" s="15">
        <v>0.42857142857142899</v>
      </c>
      <c r="U8" s="15">
        <v>0.45454545454545497</v>
      </c>
      <c r="V8" s="15">
        <v>0</v>
      </c>
      <c r="W8" s="15">
        <v>0.52941176470588203</v>
      </c>
      <c r="X8" s="15">
        <v>0.66666666666666696</v>
      </c>
      <c r="Y8" s="15">
        <v>0.55555555555555602</v>
      </c>
      <c r="Z8" s="15">
        <v>0.33333333333333298</v>
      </c>
      <c r="AA8" s="15"/>
      <c r="AB8" s="15">
        <v>0.47692307692307701</v>
      </c>
      <c r="AC8" s="15">
        <v>0.43589743589743601</v>
      </c>
      <c r="AD8" s="15">
        <v>0.3125</v>
      </c>
      <c r="AE8" s="15">
        <v>0.3</v>
      </c>
      <c r="AF8" s="15"/>
      <c r="AG8" s="15">
        <v>0.46511627906976699</v>
      </c>
      <c r="AH8" s="15">
        <v>0.3125</v>
      </c>
      <c r="AI8" s="15">
        <v>0.66666666666666696</v>
      </c>
      <c r="AJ8" s="15" t="s">
        <v>132</v>
      </c>
      <c r="AK8" s="15"/>
      <c r="AL8" s="15">
        <v>0.47887323943662002</v>
      </c>
      <c r="AM8" s="15">
        <v>0.38297872340425498</v>
      </c>
      <c r="AN8" s="15">
        <v>0.53333333333333299</v>
      </c>
      <c r="AO8" s="15"/>
      <c r="AP8" s="15">
        <v>0.38888888888888901</v>
      </c>
      <c r="AQ8" s="15">
        <v>0.487179487179487</v>
      </c>
      <c r="AR8" s="15">
        <v>0.42857142857142899</v>
      </c>
      <c r="AS8" s="15">
        <v>1</v>
      </c>
      <c r="AT8" s="15">
        <v>0.29411764705882398</v>
      </c>
      <c r="AU8" s="15"/>
      <c r="AV8" s="15">
        <v>0</v>
      </c>
      <c r="AW8" s="15">
        <v>0.33333333333333298</v>
      </c>
      <c r="AX8" s="15">
        <v>0.33333333333333298</v>
      </c>
      <c r="AY8" s="15">
        <v>0.54545454545454497</v>
      </c>
      <c r="AZ8" s="15">
        <v>0.14285714285714299</v>
      </c>
      <c r="BA8" s="15">
        <v>0.47499999999999998</v>
      </c>
      <c r="BB8" s="15">
        <v>0.5</v>
      </c>
      <c r="BC8" s="15"/>
      <c r="BD8" s="15">
        <v>0.38805970149253699</v>
      </c>
      <c r="BE8" s="15">
        <v>0.46666666666666701</v>
      </c>
      <c r="BF8" s="15">
        <v>0.4375</v>
      </c>
      <c r="BG8" s="15">
        <v>0.57142857142857095</v>
      </c>
      <c r="BH8" s="15">
        <v>0.46153846153846201</v>
      </c>
      <c r="BI8" s="15">
        <v>0.5</v>
      </c>
      <c r="BJ8" s="15"/>
      <c r="BK8" s="15">
        <v>0.4</v>
      </c>
      <c r="BL8" s="15">
        <v>0.43589743589743601</v>
      </c>
      <c r="BM8" s="15">
        <v>0.36363636363636398</v>
      </c>
      <c r="BN8" s="15">
        <v>0.5</v>
      </c>
      <c r="BO8" s="15">
        <v>0.42105263157894701</v>
      </c>
      <c r="BP8" s="15">
        <v>0.57142857142857095</v>
      </c>
      <c r="BQ8" s="15"/>
      <c r="BR8" s="15">
        <v>0.45161290322580599</v>
      </c>
      <c r="BS8" s="15">
        <v>0.42857142857142899</v>
      </c>
      <c r="BT8" s="15"/>
      <c r="BU8" s="15">
        <v>0.44642857142857101</v>
      </c>
      <c r="BV8" s="15">
        <v>0.443037974683544</v>
      </c>
      <c r="BW8" s="15"/>
      <c r="BX8" s="15">
        <v>0.44444444444444398</v>
      </c>
      <c r="BY8" s="15" t="s">
        <v>132</v>
      </c>
    </row>
    <row r="9" spans="2:77" x14ac:dyDescent="0.35">
      <c r="B9" s="16" t="s">
        <v>130</v>
      </c>
      <c r="C9" s="15">
        <v>0.30370370370370398</v>
      </c>
      <c r="D9" s="15">
        <v>0.28000000000000003</v>
      </c>
      <c r="E9" s="15">
        <v>0.317647058823529</v>
      </c>
      <c r="F9" s="15"/>
      <c r="G9" s="15">
        <v>0.34210526315789502</v>
      </c>
      <c r="H9" s="15">
        <v>0.28865979381443302</v>
      </c>
      <c r="I9" s="15"/>
      <c r="J9" s="15">
        <v>0.4</v>
      </c>
      <c r="K9" s="15">
        <v>0.32</v>
      </c>
      <c r="L9" s="15">
        <v>0.21052631578947401</v>
      </c>
      <c r="M9" s="15">
        <v>0.28813559322033899</v>
      </c>
      <c r="N9" s="15"/>
      <c r="O9" s="15">
        <v>0.42105263157894701</v>
      </c>
      <c r="P9" s="15">
        <v>0.230769230769231</v>
      </c>
      <c r="Q9" s="15">
        <v>0.66666666666666696</v>
      </c>
      <c r="R9" s="15">
        <v>0.30769230769230799</v>
      </c>
      <c r="S9" s="15">
        <v>0.1</v>
      </c>
      <c r="T9" s="15">
        <v>0.14285714285714299</v>
      </c>
      <c r="U9" s="15">
        <v>0.36363636363636398</v>
      </c>
      <c r="V9" s="15">
        <v>0.5</v>
      </c>
      <c r="W9" s="15">
        <v>0.29411764705882398</v>
      </c>
      <c r="X9" s="15">
        <v>0.33333333333333298</v>
      </c>
      <c r="Y9" s="15">
        <v>0.11111111111111099</v>
      </c>
      <c r="Z9" s="15">
        <v>0.33333333333333298</v>
      </c>
      <c r="AA9" s="15"/>
      <c r="AB9" s="15">
        <v>0.29230769230769199</v>
      </c>
      <c r="AC9" s="15">
        <v>0.33333333333333298</v>
      </c>
      <c r="AD9" s="15">
        <v>0.25</v>
      </c>
      <c r="AE9" s="15">
        <v>0.4</v>
      </c>
      <c r="AF9" s="15"/>
      <c r="AG9" s="15">
        <v>0.232558139534884</v>
      </c>
      <c r="AH9" s="15">
        <v>0.5</v>
      </c>
      <c r="AI9" s="15">
        <v>0.16666666666666699</v>
      </c>
      <c r="AJ9" s="15" t="s">
        <v>132</v>
      </c>
      <c r="AK9" s="15"/>
      <c r="AL9" s="15">
        <v>0.323943661971831</v>
      </c>
      <c r="AM9" s="15">
        <v>0.27659574468085102</v>
      </c>
      <c r="AN9" s="15">
        <v>0.2</v>
      </c>
      <c r="AO9" s="15"/>
      <c r="AP9" s="15">
        <v>0.35185185185185203</v>
      </c>
      <c r="AQ9" s="15">
        <v>0.230769230769231</v>
      </c>
      <c r="AR9" s="15">
        <v>0.42857142857142899</v>
      </c>
      <c r="AS9" s="15">
        <v>0</v>
      </c>
      <c r="AT9" s="15">
        <v>0.35294117647058798</v>
      </c>
      <c r="AU9" s="15"/>
      <c r="AV9" s="15">
        <v>0</v>
      </c>
      <c r="AW9" s="15">
        <v>0.66666666666666696</v>
      </c>
      <c r="AX9" s="15">
        <v>0.66666666666666696</v>
      </c>
      <c r="AY9" s="15">
        <v>0.18181818181818199</v>
      </c>
      <c r="AZ9" s="15">
        <v>0.71428571428571397</v>
      </c>
      <c r="BA9" s="15">
        <v>0.3</v>
      </c>
      <c r="BB9" s="15">
        <v>0.25</v>
      </c>
      <c r="BC9" s="15"/>
      <c r="BD9" s="15">
        <v>0.34328358208955201</v>
      </c>
      <c r="BE9" s="15">
        <v>0.2</v>
      </c>
      <c r="BF9" s="15">
        <v>0.3125</v>
      </c>
      <c r="BG9" s="15">
        <v>0.238095238095238</v>
      </c>
      <c r="BH9" s="15">
        <v>0.30769230769230799</v>
      </c>
      <c r="BI9" s="15">
        <v>0.5</v>
      </c>
      <c r="BJ9" s="15"/>
      <c r="BK9" s="15">
        <v>0.32</v>
      </c>
      <c r="BL9" s="15">
        <v>0.30769230769230799</v>
      </c>
      <c r="BM9" s="15">
        <v>0.18181818181818199</v>
      </c>
      <c r="BN9" s="15">
        <v>0.29411764705882398</v>
      </c>
      <c r="BO9" s="15">
        <v>0.42105263157894701</v>
      </c>
      <c r="BP9" s="15">
        <v>0.14285714285714299</v>
      </c>
      <c r="BQ9" s="15"/>
      <c r="BR9" s="15">
        <v>0.27956989247311798</v>
      </c>
      <c r="BS9" s="15">
        <v>0.35714285714285698</v>
      </c>
      <c r="BT9" s="15"/>
      <c r="BU9" s="15">
        <v>0.30357142857142899</v>
      </c>
      <c r="BV9" s="15">
        <v>0.30379746835443</v>
      </c>
      <c r="BW9" s="15"/>
      <c r="BX9" s="15">
        <v>0.30370370370370398</v>
      </c>
      <c r="BY9" s="15" t="s">
        <v>132</v>
      </c>
    </row>
    <row r="10" spans="2:77" x14ac:dyDescent="0.35">
      <c r="B10" s="16" t="s">
        <v>134</v>
      </c>
      <c r="C10" s="15">
        <v>0.24444444444444399</v>
      </c>
      <c r="D10" s="15">
        <v>0.3</v>
      </c>
      <c r="E10" s="15">
        <v>0.21176470588235299</v>
      </c>
      <c r="F10" s="15"/>
      <c r="G10" s="15">
        <v>0.18421052631578899</v>
      </c>
      <c r="H10" s="15">
        <v>0.268041237113402</v>
      </c>
      <c r="I10" s="15"/>
      <c r="J10" s="15">
        <v>0.233333333333333</v>
      </c>
      <c r="K10" s="15">
        <v>0.36</v>
      </c>
      <c r="L10" s="15">
        <v>0.26315789473684198</v>
      </c>
      <c r="M10" s="15">
        <v>0.186440677966102</v>
      </c>
      <c r="N10" s="15"/>
      <c r="O10" s="15">
        <v>0.26315789473684198</v>
      </c>
      <c r="P10" s="15">
        <v>0.46153846153846201</v>
      </c>
      <c r="Q10" s="15">
        <v>0.22222222222222199</v>
      </c>
      <c r="R10" s="15">
        <v>7.69230769230769E-2</v>
      </c>
      <c r="S10" s="15">
        <v>0.3</v>
      </c>
      <c r="T10" s="15">
        <v>0.42857142857142899</v>
      </c>
      <c r="U10" s="15">
        <v>0.18181818181818199</v>
      </c>
      <c r="V10" s="15">
        <v>0.5</v>
      </c>
      <c r="W10" s="15">
        <v>0.17647058823529399</v>
      </c>
      <c r="X10" s="15">
        <v>0</v>
      </c>
      <c r="Y10" s="15">
        <v>0.33333333333333298</v>
      </c>
      <c r="Z10" s="15">
        <v>0.33333333333333298</v>
      </c>
      <c r="AA10" s="15"/>
      <c r="AB10" s="15">
        <v>0.230769230769231</v>
      </c>
      <c r="AC10" s="15">
        <v>0.20512820512820501</v>
      </c>
      <c r="AD10" s="15">
        <v>0.4375</v>
      </c>
      <c r="AE10" s="15">
        <v>0.3</v>
      </c>
      <c r="AF10" s="15"/>
      <c r="AG10" s="15">
        <v>0.290697674418605</v>
      </c>
      <c r="AH10" s="15">
        <v>0.1875</v>
      </c>
      <c r="AI10" s="15">
        <v>0.16666666666666699</v>
      </c>
      <c r="AJ10" s="15" t="s">
        <v>132</v>
      </c>
      <c r="AK10" s="15"/>
      <c r="AL10" s="15">
        <v>0.19718309859154901</v>
      </c>
      <c r="AM10" s="15">
        <v>0.319148936170213</v>
      </c>
      <c r="AN10" s="15">
        <v>0.266666666666667</v>
      </c>
      <c r="AO10" s="15"/>
      <c r="AP10" s="15">
        <v>0.240740740740741</v>
      </c>
      <c r="AQ10" s="15">
        <v>0.28205128205128199</v>
      </c>
      <c r="AR10" s="15">
        <v>0.14285714285714299</v>
      </c>
      <c r="AS10" s="15">
        <v>0</v>
      </c>
      <c r="AT10" s="15">
        <v>0.35294117647058798</v>
      </c>
      <c r="AU10" s="15"/>
      <c r="AV10" s="15">
        <v>1</v>
      </c>
      <c r="AW10" s="15">
        <v>0</v>
      </c>
      <c r="AX10" s="15">
        <v>0</v>
      </c>
      <c r="AY10" s="15">
        <v>0.18181818181818199</v>
      </c>
      <c r="AZ10" s="15">
        <v>0.14285714285714299</v>
      </c>
      <c r="BA10" s="15">
        <v>0.22500000000000001</v>
      </c>
      <c r="BB10" s="15">
        <v>0.25</v>
      </c>
      <c r="BC10" s="15"/>
      <c r="BD10" s="15">
        <v>0.25373134328358199</v>
      </c>
      <c r="BE10" s="15">
        <v>0.33333333333333298</v>
      </c>
      <c r="BF10" s="15">
        <v>0.25</v>
      </c>
      <c r="BG10" s="15">
        <v>0.19047619047618999</v>
      </c>
      <c r="BH10" s="15">
        <v>0.230769230769231</v>
      </c>
      <c r="BI10" s="15">
        <v>0</v>
      </c>
      <c r="BJ10" s="15"/>
      <c r="BK10" s="15">
        <v>0.28000000000000003</v>
      </c>
      <c r="BL10" s="15">
        <v>0.230769230769231</v>
      </c>
      <c r="BM10" s="15">
        <v>0.45454545454545497</v>
      </c>
      <c r="BN10" s="15">
        <v>0.20588235294117599</v>
      </c>
      <c r="BO10" s="15">
        <v>0.157894736842105</v>
      </c>
      <c r="BP10" s="15">
        <v>0.28571428571428598</v>
      </c>
      <c r="BQ10" s="15"/>
      <c r="BR10" s="15">
        <v>0.25806451612903197</v>
      </c>
      <c r="BS10" s="15">
        <v>0.214285714285714</v>
      </c>
      <c r="BT10" s="15"/>
      <c r="BU10" s="15">
        <v>0.23214285714285701</v>
      </c>
      <c r="BV10" s="15">
        <v>0.253164556962025</v>
      </c>
      <c r="BW10" s="15"/>
      <c r="BX10" s="15">
        <v>0.24444444444444399</v>
      </c>
      <c r="BY10" s="15" t="s">
        <v>132</v>
      </c>
    </row>
    <row r="11" spans="2:77" x14ac:dyDescent="0.35">
      <c r="B11" s="16" t="s">
        <v>308</v>
      </c>
      <c r="C11" s="17">
        <v>7.4074074074074103E-3</v>
      </c>
      <c r="D11" s="17">
        <v>0</v>
      </c>
      <c r="E11" s="17">
        <v>1.1764705882352899E-2</v>
      </c>
      <c r="F11" s="17"/>
      <c r="G11" s="17">
        <v>0</v>
      </c>
      <c r="H11" s="17">
        <v>1.03092783505155E-2</v>
      </c>
      <c r="I11" s="17"/>
      <c r="J11" s="17">
        <v>3.3333333333333298E-2</v>
      </c>
      <c r="K11" s="17">
        <v>0</v>
      </c>
      <c r="L11" s="17">
        <v>0</v>
      </c>
      <c r="M11" s="17">
        <v>0</v>
      </c>
      <c r="N11" s="17"/>
      <c r="O11" s="17">
        <v>0</v>
      </c>
      <c r="P11" s="17">
        <v>7.69230769230769E-2</v>
      </c>
      <c r="Q11" s="17">
        <v>0</v>
      </c>
      <c r="R11" s="17">
        <v>0</v>
      </c>
      <c r="S11" s="17">
        <v>0</v>
      </c>
      <c r="T11" s="17">
        <v>0</v>
      </c>
      <c r="U11" s="17">
        <v>0</v>
      </c>
      <c r="V11" s="17">
        <v>0</v>
      </c>
      <c r="W11" s="17">
        <v>0</v>
      </c>
      <c r="X11" s="17">
        <v>0</v>
      </c>
      <c r="Y11" s="17">
        <v>0</v>
      </c>
      <c r="Z11" s="17">
        <v>0</v>
      </c>
      <c r="AA11" s="17"/>
      <c r="AB11" s="17">
        <v>0</v>
      </c>
      <c r="AC11" s="17">
        <v>2.5641025641025599E-2</v>
      </c>
      <c r="AD11" s="17">
        <v>0</v>
      </c>
      <c r="AE11" s="17">
        <v>0</v>
      </c>
      <c r="AF11" s="17"/>
      <c r="AG11" s="17">
        <v>1.16279069767442E-2</v>
      </c>
      <c r="AH11" s="17">
        <v>0</v>
      </c>
      <c r="AI11" s="17">
        <v>0</v>
      </c>
      <c r="AJ11" s="17" t="s">
        <v>132</v>
      </c>
      <c r="AK11" s="17"/>
      <c r="AL11" s="17">
        <v>0</v>
      </c>
      <c r="AM11" s="17">
        <v>2.1276595744680899E-2</v>
      </c>
      <c r="AN11" s="17">
        <v>0</v>
      </c>
      <c r="AO11" s="17"/>
      <c r="AP11" s="17">
        <v>1.85185185185185E-2</v>
      </c>
      <c r="AQ11" s="17">
        <v>0</v>
      </c>
      <c r="AR11" s="17">
        <v>0</v>
      </c>
      <c r="AS11" s="17">
        <v>0</v>
      </c>
      <c r="AT11" s="17">
        <v>0</v>
      </c>
      <c r="AU11" s="17"/>
      <c r="AV11" s="17">
        <v>0</v>
      </c>
      <c r="AW11" s="17">
        <v>0</v>
      </c>
      <c r="AX11" s="17">
        <v>0</v>
      </c>
      <c r="AY11" s="17">
        <v>9.0909090909090898E-2</v>
      </c>
      <c r="AZ11" s="17">
        <v>0</v>
      </c>
      <c r="BA11" s="17">
        <v>0</v>
      </c>
      <c r="BB11" s="17">
        <v>0</v>
      </c>
      <c r="BC11" s="17"/>
      <c r="BD11" s="17">
        <v>1.49253731343284E-2</v>
      </c>
      <c r="BE11" s="17">
        <v>0</v>
      </c>
      <c r="BF11" s="17">
        <v>0</v>
      </c>
      <c r="BG11" s="17">
        <v>0</v>
      </c>
      <c r="BH11" s="17">
        <v>0</v>
      </c>
      <c r="BI11" s="17">
        <v>0</v>
      </c>
      <c r="BJ11" s="17"/>
      <c r="BK11" s="17">
        <v>0</v>
      </c>
      <c r="BL11" s="17">
        <v>2.5641025641025599E-2</v>
      </c>
      <c r="BM11" s="17">
        <v>0</v>
      </c>
      <c r="BN11" s="17">
        <v>0</v>
      </c>
      <c r="BO11" s="17">
        <v>0</v>
      </c>
      <c r="BP11" s="17">
        <v>0</v>
      </c>
      <c r="BQ11" s="17"/>
      <c r="BR11" s="17">
        <v>1.0752688172042999E-2</v>
      </c>
      <c r="BS11" s="17">
        <v>0</v>
      </c>
      <c r="BT11" s="17"/>
      <c r="BU11" s="17">
        <v>1.7857142857142901E-2</v>
      </c>
      <c r="BV11" s="17">
        <v>0</v>
      </c>
      <c r="BW11" s="17"/>
      <c r="BX11" s="17">
        <v>7.4074074074074103E-3</v>
      </c>
      <c r="BY11" s="17" t="s">
        <v>132</v>
      </c>
    </row>
    <row r="12" spans="2:77" x14ac:dyDescent="0.35">
      <c r="B12" t="s">
        <v>395</v>
      </c>
    </row>
    <row r="13" spans="2:77" x14ac:dyDescent="0.35">
      <c r="B13" t="s">
        <v>99</v>
      </c>
    </row>
    <row r="14" spans="2:77" x14ac:dyDescent="0.35">
      <c r="B14" t="s">
        <v>100</v>
      </c>
    </row>
    <row r="16" spans="2:77" x14ac:dyDescent="0.35">
      <c r="B16"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Y20"/>
  <sheetViews>
    <sheetView showGridLines="0" topLeftCell="A8" workbookViewId="0">
      <pane xSplit="2" topLeftCell="C1" activePane="topRight" state="frozen"/>
      <selection pane="topRight" activeCell="B20" sqref="B20"/>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134</v>
      </c>
      <c r="D7" s="10">
        <v>49</v>
      </c>
      <c r="E7" s="10">
        <v>85</v>
      </c>
      <c r="F7" s="10"/>
      <c r="G7" s="10">
        <v>38</v>
      </c>
      <c r="H7" s="10">
        <v>96</v>
      </c>
      <c r="I7" s="10"/>
      <c r="J7" s="10">
        <v>30</v>
      </c>
      <c r="K7" s="10">
        <v>25</v>
      </c>
      <c r="L7" s="10">
        <v>19</v>
      </c>
      <c r="M7" s="10">
        <v>58</v>
      </c>
      <c r="N7" s="10"/>
      <c r="O7" s="10">
        <v>19</v>
      </c>
      <c r="P7" s="10">
        <v>12</v>
      </c>
      <c r="Q7" s="10">
        <v>9</v>
      </c>
      <c r="R7" s="10">
        <v>13</v>
      </c>
      <c r="S7" s="10">
        <v>10</v>
      </c>
      <c r="T7" s="10">
        <v>14</v>
      </c>
      <c r="U7" s="10">
        <v>11</v>
      </c>
      <c r="V7" s="10">
        <v>2</v>
      </c>
      <c r="W7" s="10">
        <v>17</v>
      </c>
      <c r="X7" s="10">
        <v>15</v>
      </c>
      <c r="Y7" s="10">
        <v>9</v>
      </c>
      <c r="Z7" s="10">
        <v>3</v>
      </c>
      <c r="AA7" s="10"/>
      <c r="AB7" s="10">
        <v>64</v>
      </c>
      <c r="AC7" s="10">
        <v>39</v>
      </c>
      <c r="AD7" s="10">
        <v>16</v>
      </c>
      <c r="AE7" s="10">
        <v>10</v>
      </c>
      <c r="AF7" s="10"/>
      <c r="AG7" s="10">
        <v>85</v>
      </c>
      <c r="AH7" s="10">
        <v>32</v>
      </c>
      <c r="AI7" s="10">
        <v>12</v>
      </c>
      <c r="AJ7" s="10" t="s">
        <v>131</v>
      </c>
      <c r="AK7" s="10"/>
      <c r="AL7" s="10">
        <v>70</v>
      </c>
      <c r="AM7" s="10">
        <v>47</v>
      </c>
      <c r="AN7" s="10">
        <v>15</v>
      </c>
      <c r="AO7" s="10"/>
      <c r="AP7" s="10">
        <v>53</v>
      </c>
      <c r="AQ7" s="10">
        <v>39</v>
      </c>
      <c r="AR7" s="10">
        <v>7</v>
      </c>
      <c r="AS7" s="10">
        <v>1</v>
      </c>
      <c r="AT7" s="10">
        <v>17</v>
      </c>
      <c r="AU7" s="10"/>
      <c r="AV7" s="10">
        <v>1</v>
      </c>
      <c r="AW7" s="10">
        <v>3</v>
      </c>
      <c r="AX7" s="10">
        <v>3</v>
      </c>
      <c r="AY7" s="10">
        <v>11</v>
      </c>
      <c r="AZ7" s="10">
        <v>7</v>
      </c>
      <c r="BA7" s="10">
        <v>39</v>
      </c>
      <c r="BB7" s="10">
        <v>8</v>
      </c>
      <c r="BC7" s="10"/>
      <c r="BD7" s="10">
        <v>67</v>
      </c>
      <c r="BE7" s="10">
        <v>15</v>
      </c>
      <c r="BF7" s="10">
        <v>15</v>
      </c>
      <c r="BG7" s="10">
        <v>21</v>
      </c>
      <c r="BH7" s="10">
        <v>13</v>
      </c>
      <c r="BI7" s="10">
        <v>2</v>
      </c>
      <c r="BJ7" s="10"/>
      <c r="BK7" s="10">
        <v>25</v>
      </c>
      <c r="BL7" s="10">
        <v>39</v>
      </c>
      <c r="BM7" s="10">
        <v>11</v>
      </c>
      <c r="BN7" s="10">
        <v>34</v>
      </c>
      <c r="BO7" s="10">
        <v>18</v>
      </c>
      <c r="BP7" s="10">
        <v>7</v>
      </c>
      <c r="BQ7" s="10"/>
      <c r="BR7" s="10">
        <v>92</v>
      </c>
      <c r="BS7" s="10">
        <v>42</v>
      </c>
      <c r="BT7" s="10"/>
      <c r="BU7" s="10">
        <v>55</v>
      </c>
      <c r="BV7" s="10">
        <v>79</v>
      </c>
      <c r="BW7" s="10"/>
      <c r="BX7" s="10">
        <v>134</v>
      </c>
      <c r="BY7" s="10" t="s">
        <v>131</v>
      </c>
    </row>
    <row r="8" spans="2:77" ht="29" x14ac:dyDescent="0.35">
      <c r="B8" s="16" t="s">
        <v>315</v>
      </c>
      <c r="C8" s="15">
        <v>0.45522388059701502</v>
      </c>
      <c r="D8" s="15">
        <v>0.469387755102041</v>
      </c>
      <c r="E8" s="15">
        <v>0.44705882352941201</v>
      </c>
      <c r="F8" s="15"/>
      <c r="G8" s="15">
        <v>0.5</v>
      </c>
      <c r="H8" s="15">
        <v>0.4375</v>
      </c>
      <c r="I8" s="15"/>
      <c r="J8" s="15">
        <v>0.33333333333333298</v>
      </c>
      <c r="K8" s="15">
        <v>0.4</v>
      </c>
      <c r="L8" s="15">
        <v>0.47368421052631599</v>
      </c>
      <c r="M8" s="15">
        <v>0.53448275862068995</v>
      </c>
      <c r="N8" s="15"/>
      <c r="O8" s="15">
        <v>0.42105263157894701</v>
      </c>
      <c r="P8" s="15">
        <v>0.41666666666666702</v>
      </c>
      <c r="Q8" s="15">
        <v>0.55555555555555602</v>
      </c>
      <c r="R8" s="15">
        <v>0.38461538461538503</v>
      </c>
      <c r="S8" s="15">
        <v>0.6</v>
      </c>
      <c r="T8" s="15">
        <v>0.42857142857142899</v>
      </c>
      <c r="U8" s="15">
        <v>0.54545454545454497</v>
      </c>
      <c r="V8" s="15">
        <v>0.5</v>
      </c>
      <c r="W8" s="15">
        <v>0.35294117647058798</v>
      </c>
      <c r="X8" s="15">
        <v>0.53333333333333299</v>
      </c>
      <c r="Y8" s="15">
        <v>0.33333333333333298</v>
      </c>
      <c r="Z8" s="15">
        <v>0.66666666666666696</v>
      </c>
      <c r="AA8" s="15"/>
      <c r="AB8" s="15">
        <v>0.484375</v>
      </c>
      <c r="AC8" s="15">
        <v>0.38461538461538503</v>
      </c>
      <c r="AD8" s="15">
        <v>0.375</v>
      </c>
      <c r="AE8" s="15">
        <v>0.7</v>
      </c>
      <c r="AF8" s="15"/>
      <c r="AG8" s="15">
        <v>0.44705882352941201</v>
      </c>
      <c r="AH8" s="15">
        <v>0.46875</v>
      </c>
      <c r="AI8" s="15">
        <v>0.5</v>
      </c>
      <c r="AJ8" s="15" t="s">
        <v>132</v>
      </c>
      <c r="AK8" s="15"/>
      <c r="AL8" s="15">
        <v>0.5</v>
      </c>
      <c r="AM8" s="15">
        <v>0.36170212765957399</v>
      </c>
      <c r="AN8" s="15">
        <v>0.46666666666666701</v>
      </c>
      <c r="AO8" s="15"/>
      <c r="AP8" s="15">
        <v>0.39622641509433998</v>
      </c>
      <c r="AQ8" s="15">
        <v>0.38461538461538503</v>
      </c>
      <c r="AR8" s="15">
        <v>0.42857142857142899</v>
      </c>
      <c r="AS8" s="15">
        <v>0</v>
      </c>
      <c r="AT8" s="15">
        <v>0.70588235294117696</v>
      </c>
      <c r="AU8" s="15"/>
      <c r="AV8" s="15">
        <v>0</v>
      </c>
      <c r="AW8" s="15">
        <v>0.33333333333333298</v>
      </c>
      <c r="AX8" s="15">
        <v>0.33333333333333298</v>
      </c>
      <c r="AY8" s="15">
        <v>0.63636363636363602</v>
      </c>
      <c r="AZ8" s="15">
        <v>0.42857142857142899</v>
      </c>
      <c r="BA8" s="15">
        <v>0.487179487179487</v>
      </c>
      <c r="BB8" s="15">
        <v>0.625</v>
      </c>
      <c r="BC8" s="15"/>
      <c r="BD8" s="15">
        <v>0.35820895522388102</v>
      </c>
      <c r="BE8" s="15">
        <v>0.53333333333333299</v>
      </c>
      <c r="BF8" s="15">
        <v>0.53333333333333299</v>
      </c>
      <c r="BG8" s="15">
        <v>0.476190476190476</v>
      </c>
      <c r="BH8" s="15">
        <v>0.61538461538461497</v>
      </c>
      <c r="BI8" s="15">
        <v>1</v>
      </c>
      <c r="BJ8" s="15"/>
      <c r="BK8" s="15">
        <v>0.48</v>
      </c>
      <c r="BL8" s="15">
        <v>0.512820512820513</v>
      </c>
      <c r="BM8" s="15">
        <v>0.45454545454545497</v>
      </c>
      <c r="BN8" s="15">
        <v>0.26470588235294101</v>
      </c>
      <c r="BO8" s="15">
        <v>0.66666666666666696</v>
      </c>
      <c r="BP8" s="15">
        <v>0.42857142857142899</v>
      </c>
      <c r="BQ8" s="15"/>
      <c r="BR8" s="15">
        <v>0.467391304347826</v>
      </c>
      <c r="BS8" s="15">
        <v>0.42857142857142899</v>
      </c>
      <c r="BT8" s="15"/>
      <c r="BU8" s="15">
        <v>0.381818181818182</v>
      </c>
      <c r="BV8" s="15">
        <v>0.506329113924051</v>
      </c>
      <c r="BW8" s="15"/>
      <c r="BX8" s="15">
        <v>0.45522388059701502</v>
      </c>
      <c r="BY8" s="15" t="s">
        <v>132</v>
      </c>
    </row>
    <row r="9" spans="2:77" ht="58" x14ac:dyDescent="0.35">
      <c r="B9" s="16" t="s">
        <v>316</v>
      </c>
      <c r="C9" s="15">
        <v>0.365671641791045</v>
      </c>
      <c r="D9" s="15">
        <v>0.32653061224489799</v>
      </c>
      <c r="E9" s="15">
        <v>0.38823529411764701</v>
      </c>
      <c r="F9" s="15"/>
      <c r="G9" s="15">
        <v>0.31578947368421101</v>
      </c>
      <c r="H9" s="15">
        <v>0.38541666666666702</v>
      </c>
      <c r="I9" s="15"/>
      <c r="J9" s="15">
        <v>0.133333333333333</v>
      </c>
      <c r="K9" s="15">
        <v>0.36</v>
      </c>
      <c r="L9" s="15">
        <v>0.57894736842105299</v>
      </c>
      <c r="M9" s="15">
        <v>0.39655172413793099</v>
      </c>
      <c r="N9" s="15"/>
      <c r="O9" s="15">
        <v>0.26315789473684198</v>
      </c>
      <c r="P9" s="15">
        <v>0.25</v>
      </c>
      <c r="Q9" s="15">
        <v>0.11111111111111099</v>
      </c>
      <c r="R9" s="15">
        <v>0.30769230769230799</v>
      </c>
      <c r="S9" s="15">
        <v>0.6</v>
      </c>
      <c r="T9" s="15">
        <v>0.57142857142857095</v>
      </c>
      <c r="U9" s="15">
        <v>0.45454545454545497</v>
      </c>
      <c r="V9" s="15">
        <v>0.5</v>
      </c>
      <c r="W9" s="15">
        <v>0.35294117647058798</v>
      </c>
      <c r="X9" s="15">
        <v>0.266666666666667</v>
      </c>
      <c r="Y9" s="15">
        <v>0.66666666666666696</v>
      </c>
      <c r="Z9" s="15">
        <v>0</v>
      </c>
      <c r="AA9" s="15"/>
      <c r="AB9" s="15">
        <v>0.46875</v>
      </c>
      <c r="AC9" s="15">
        <v>0.256410256410256</v>
      </c>
      <c r="AD9" s="15">
        <v>0.3125</v>
      </c>
      <c r="AE9" s="15">
        <v>0.2</v>
      </c>
      <c r="AF9" s="15"/>
      <c r="AG9" s="15">
        <v>0.376470588235294</v>
      </c>
      <c r="AH9" s="15">
        <v>0.375</v>
      </c>
      <c r="AI9" s="15">
        <v>0.33333333333333298</v>
      </c>
      <c r="AJ9" s="15" t="s">
        <v>132</v>
      </c>
      <c r="AK9" s="15"/>
      <c r="AL9" s="15">
        <v>0.4</v>
      </c>
      <c r="AM9" s="15">
        <v>0.36170212765957399</v>
      </c>
      <c r="AN9" s="15">
        <v>0.266666666666667</v>
      </c>
      <c r="AO9" s="15"/>
      <c r="AP9" s="15">
        <v>0.320754716981132</v>
      </c>
      <c r="AQ9" s="15">
        <v>0.43589743589743601</v>
      </c>
      <c r="AR9" s="15">
        <v>0.42857142857142899</v>
      </c>
      <c r="AS9" s="15">
        <v>1</v>
      </c>
      <c r="AT9" s="15">
        <v>0.23529411764705899</v>
      </c>
      <c r="AU9" s="15"/>
      <c r="AV9" s="15">
        <v>0</v>
      </c>
      <c r="AW9" s="15">
        <v>0.33333333333333298</v>
      </c>
      <c r="AX9" s="15">
        <v>0.33333333333333298</v>
      </c>
      <c r="AY9" s="15">
        <v>0.54545454545454497</v>
      </c>
      <c r="AZ9" s="15">
        <v>0.42857142857142899</v>
      </c>
      <c r="BA9" s="15">
        <v>0.35897435897435898</v>
      </c>
      <c r="BB9" s="15">
        <v>0.5</v>
      </c>
      <c r="BC9" s="15"/>
      <c r="BD9" s="15">
        <v>0.29850746268656703</v>
      </c>
      <c r="BE9" s="15">
        <v>0.46666666666666701</v>
      </c>
      <c r="BF9" s="15">
        <v>0.4</v>
      </c>
      <c r="BG9" s="15">
        <v>0.52380952380952395</v>
      </c>
      <c r="BH9" s="15">
        <v>0.30769230769230799</v>
      </c>
      <c r="BI9" s="15">
        <v>0.5</v>
      </c>
      <c r="BJ9" s="15"/>
      <c r="BK9" s="15">
        <v>0.4</v>
      </c>
      <c r="BL9" s="15">
        <v>0.35897435897435898</v>
      </c>
      <c r="BM9" s="15">
        <v>0.45454545454545497</v>
      </c>
      <c r="BN9" s="15">
        <v>0.35294117647058798</v>
      </c>
      <c r="BO9" s="15">
        <v>0.27777777777777801</v>
      </c>
      <c r="BP9" s="15">
        <v>0.42857142857142899</v>
      </c>
      <c r="BQ9" s="15"/>
      <c r="BR9" s="15">
        <v>0.41304347826087001</v>
      </c>
      <c r="BS9" s="15">
        <v>0.26190476190476197</v>
      </c>
      <c r="BT9" s="15"/>
      <c r="BU9" s="15">
        <v>0.41818181818181799</v>
      </c>
      <c r="BV9" s="15">
        <v>0.329113924050633</v>
      </c>
      <c r="BW9" s="15"/>
      <c r="BX9" s="15">
        <v>0.365671641791045</v>
      </c>
      <c r="BY9" s="15" t="s">
        <v>132</v>
      </c>
    </row>
    <row r="10" spans="2:77" ht="29" x14ac:dyDescent="0.35">
      <c r="B10" s="16" t="s">
        <v>317</v>
      </c>
      <c r="C10" s="15">
        <v>0.328358208955224</v>
      </c>
      <c r="D10" s="15">
        <v>0.34693877551020402</v>
      </c>
      <c r="E10" s="15">
        <v>0.317647058823529</v>
      </c>
      <c r="F10" s="15"/>
      <c r="G10" s="15">
        <v>0.31578947368421101</v>
      </c>
      <c r="H10" s="15">
        <v>0.33333333333333298</v>
      </c>
      <c r="I10" s="15"/>
      <c r="J10" s="15">
        <v>0.233333333333333</v>
      </c>
      <c r="K10" s="15">
        <v>0.32</v>
      </c>
      <c r="L10" s="15">
        <v>0.36842105263157898</v>
      </c>
      <c r="M10" s="15">
        <v>0.37931034482758602</v>
      </c>
      <c r="N10" s="15"/>
      <c r="O10" s="15">
        <v>0.157894736842105</v>
      </c>
      <c r="P10" s="15">
        <v>0.5</v>
      </c>
      <c r="Q10" s="15">
        <v>0.11111111111111099</v>
      </c>
      <c r="R10" s="15">
        <v>0.53846153846153799</v>
      </c>
      <c r="S10" s="15">
        <v>0.3</v>
      </c>
      <c r="T10" s="15">
        <v>0.35714285714285698</v>
      </c>
      <c r="U10" s="15">
        <v>0.36363636363636398</v>
      </c>
      <c r="V10" s="15">
        <v>0</v>
      </c>
      <c r="W10" s="15">
        <v>0.35294117647058798</v>
      </c>
      <c r="X10" s="15">
        <v>0.4</v>
      </c>
      <c r="Y10" s="15">
        <v>0.22222222222222199</v>
      </c>
      <c r="Z10" s="15">
        <v>0.33333333333333298</v>
      </c>
      <c r="AA10" s="15"/>
      <c r="AB10" s="15">
        <v>0.328125</v>
      </c>
      <c r="AC10" s="15">
        <v>0.38461538461538503</v>
      </c>
      <c r="AD10" s="15">
        <v>0.3125</v>
      </c>
      <c r="AE10" s="15">
        <v>0.2</v>
      </c>
      <c r="AF10" s="15"/>
      <c r="AG10" s="15">
        <v>0.36470588235294099</v>
      </c>
      <c r="AH10" s="15">
        <v>0.21875</v>
      </c>
      <c r="AI10" s="15">
        <v>0.41666666666666702</v>
      </c>
      <c r="AJ10" s="15" t="s">
        <v>132</v>
      </c>
      <c r="AK10" s="15"/>
      <c r="AL10" s="15">
        <v>0.34285714285714303</v>
      </c>
      <c r="AM10" s="15">
        <v>0.319148936170213</v>
      </c>
      <c r="AN10" s="15">
        <v>0.33333333333333298</v>
      </c>
      <c r="AO10" s="15"/>
      <c r="AP10" s="15">
        <v>0.339622641509434</v>
      </c>
      <c r="AQ10" s="15">
        <v>0.28205128205128199</v>
      </c>
      <c r="AR10" s="15">
        <v>0.14285714285714299</v>
      </c>
      <c r="AS10" s="15">
        <v>0</v>
      </c>
      <c r="AT10" s="15">
        <v>0.41176470588235298</v>
      </c>
      <c r="AU10" s="15"/>
      <c r="AV10" s="15">
        <v>1</v>
      </c>
      <c r="AW10" s="15">
        <v>0</v>
      </c>
      <c r="AX10" s="15">
        <v>0</v>
      </c>
      <c r="AY10" s="15">
        <v>0.18181818181818199</v>
      </c>
      <c r="AZ10" s="15">
        <v>0.14285714285714299</v>
      </c>
      <c r="BA10" s="15">
        <v>0.38461538461538503</v>
      </c>
      <c r="BB10" s="15">
        <v>0.25</v>
      </c>
      <c r="BC10" s="15"/>
      <c r="BD10" s="15">
        <v>0.238805970149254</v>
      </c>
      <c r="BE10" s="15">
        <v>0.6</v>
      </c>
      <c r="BF10" s="15">
        <v>0.266666666666667</v>
      </c>
      <c r="BG10" s="15">
        <v>0.38095238095238099</v>
      </c>
      <c r="BH10" s="15">
        <v>0.46153846153846201</v>
      </c>
      <c r="BI10" s="15">
        <v>0.5</v>
      </c>
      <c r="BJ10" s="15"/>
      <c r="BK10" s="15">
        <v>0.32</v>
      </c>
      <c r="BL10" s="15">
        <v>0.38461538461538503</v>
      </c>
      <c r="BM10" s="15">
        <v>0.54545454545454497</v>
      </c>
      <c r="BN10" s="15">
        <v>0.26470588235294101</v>
      </c>
      <c r="BO10" s="15">
        <v>0.16666666666666699</v>
      </c>
      <c r="BP10" s="15">
        <v>0.42857142857142899</v>
      </c>
      <c r="BQ10" s="15"/>
      <c r="BR10" s="15">
        <v>0.35869565217391303</v>
      </c>
      <c r="BS10" s="15">
        <v>0.26190476190476197</v>
      </c>
      <c r="BT10" s="15"/>
      <c r="BU10" s="15">
        <v>0.25454545454545502</v>
      </c>
      <c r="BV10" s="15">
        <v>0.379746835443038</v>
      </c>
      <c r="BW10" s="15"/>
      <c r="BX10" s="15">
        <v>0.328358208955224</v>
      </c>
      <c r="BY10" s="15" t="s">
        <v>132</v>
      </c>
    </row>
    <row r="11" spans="2:77" ht="29" x14ac:dyDescent="0.35">
      <c r="B11" s="16" t="s">
        <v>318</v>
      </c>
      <c r="C11" s="15">
        <v>0.24626865671641801</v>
      </c>
      <c r="D11" s="15">
        <v>0.28571428571428598</v>
      </c>
      <c r="E11" s="15">
        <v>0.223529411764706</v>
      </c>
      <c r="F11" s="15"/>
      <c r="G11" s="15">
        <v>0.18421052631578899</v>
      </c>
      <c r="H11" s="15">
        <v>0.27083333333333298</v>
      </c>
      <c r="I11" s="15"/>
      <c r="J11" s="15">
        <v>0.16666666666666699</v>
      </c>
      <c r="K11" s="15">
        <v>0.16</v>
      </c>
      <c r="L11" s="15">
        <v>0.26315789473684198</v>
      </c>
      <c r="M11" s="15">
        <v>0.32758620689655199</v>
      </c>
      <c r="N11" s="15"/>
      <c r="O11" s="15">
        <v>0.26315789473684198</v>
      </c>
      <c r="P11" s="15">
        <v>0.25</v>
      </c>
      <c r="Q11" s="15">
        <v>0.11111111111111099</v>
      </c>
      <c r="R11" s="15">
        <v>0.30769230769230799</v>
      </c>
      <c r="S11" s="15">
        <v>0.1</v>
      </c>
      <c r="T11" s="15">
        <v>0.35714285714285698</v>
      </c>
      <c r="U11" s="15">
        <v>0.36363636363636398</v>
      </c>
      <c r="V11" s="15">
        <v>0</v>
      </c>
      <c r="W11" s="15">
        <v>0.23529411764705899</v>
      </c>
      <c r="X11" s="15">
        <v>0.2</v>
      </c>
      <c r="Y11" s="15">
        <v>0.33333333333333298</v>
      </c>
      <c r="Z11" s="15">
        <v>0</v>
      </c>
      <c r="AA11" s="15"/>
      <c r="AB11" s="15">
        <v>0.34375</v>
      </c>
      <c r="AC11" s="15">
        <v>0.17948717948717899</v>
      </c>
      <c r="AD11" s="15">
        <v>0.125</v>
      </c>
      <c r="AE11" s="15">
        <v>0.2</v>
      </c>
      <c r="AF11" s="15"/>
      <c r="AG11" s="15">
        <v>0.27058823529411802</v>
      </c>
      <c r="AH11" s="15">
        <v>0.125</v>
      </c>
      <c r="AI11" s="15">
        <v>0.33333333333333298</v>
      </c>
      <c r="AJ11" s="15" t="s">
        <v>132</v>
      </c>
      <c r="AK11" s="15"/>
      <c r="AL11" s="15">
        <v>0.27142857142857102</v>
      </c>
      <c r="AM11" s="15">
        <v>0.23404255319148901</v>
      </c>
      <c r="AN11" s="15">
        <v>0.2</v>
      </c>
      <c r="AO11" s="15"/>
      <c r="AP11" s="15">
        <v>0.22641509433962301</v>
      </c>
      <c r="AQ11" s="15">
        <v>0.230769230769231</v>
      </c>
      <c r="AR11" s="15">
        <v>0.14285714285714299</v>
      </c>
      <c r="AS11" s="15">
        <v>0</v>
      </c>
      <c r="AT11" s="15">
        <v>0.23529411764705899</v>
      </c>
      <c r="AU11" s="15"/>
      <c r="AV11" s="15">
        <v>1</v>
      </c>
      <c r="AW11" s="15">
        <v>0</v>
      </c>
      <c r="AX11" s="15">
        <v>0</v>
      </c>
      <c r="AY11" s="15">
        <v>9.0909090909090898E-2</v>
      </c>
      <c r="AZ11" s="15">
        <v>0.28571428571428598</v>
      </c>
      <c r="BA11" s="15">
        <v>0.33333333333333298</v>
      </c>
      <c r="BB11" s="15">
        <v>0.125</v>
      </c>
      <c r="BC11" s="15"/>
      <c r="BD11" s="15">
        <v>0.19402985074626899</v>
      </c>
      <c r="BE11" s="15">
        <v>0.4</v>
      </c>
      <c r="BF11" s="15">
        <v>0.4</v>
      </c>
      <c r="BG11" s="15">
        <v>0.238095238095238</v>
      </c>
      <c r="BH11" s="15">
        <v>0.15384615384615399</v>
      </c>
      <c r="BI11" s="15">
        <v>0.5</v>
      </c>
      <c r="BJ11" s="15"/>
      <c r="BK11" s="15">
        <v>0.36</v>
      </c>
      <c r="BL11" s="15">
        <v>0.256410256410256</v>
      </c>
      <c r="BM11" s="15">
        <v>0.36363636363636398</v>
      </c>
      <c r="BN11" s="15">
        <v>0.23529411764705899</v>
      </c>
      <c r="BO11" s="15">
        <v>0</v>
      </c>
      <c r="BP11" s="15">
        <v>0.28571428571428598</v>
      </c>
      <c r="BQ11" s="15"/>
      <c r="BR11" s="15">
        <v>0.282608695652174</v>
      </c>
      <c r="BS11" s="15">
        <v>0.16666666666666699</v>
      </c>
      <c r="BT11" s="15"/>
      <c r="BU11" s="15">
        <v>0.29090909090909101</v>
      </c>
      <c r="BV11" s="15">
        <v>0.215189873417722</v>
      </c>
      <c r="BW11" s="15"/>
      <c r="BX11" s="15">
        <v>0.24626865671641801</v>
      </c>
      <c r="BY11" s="15" t="s">
        <v>132</v>
      </c>
    </row>
    <row r="12" spans="2:77" ht="43.5" x14ac:dyDescent="0.35">
      <c r="B12" s="16" t="s">
        <v>319</v>
      </c>
      <c r="C12" s="15">
        <v>0.171641791044776</v>
      </c>
      <c r="D12" s="15">
        <v>0.16326530612244899</v>
      </c>
      <c r="E12" s="15">
        <v>0.17647058823529399</v>
      </c>
      <c r="F12" s="15"/>
      <c r="G12" s="15">
        <v>0.26315789473684198</v>
      </c>
      <c r="H12" s="15">
        <v>0.13541666666666699</v>
      </c>
      <c r="I12" s="15"/>
      <c r="J12" s="15">
        <v>6.6666666666666693E-2</v>
      </c>
      <c r="K12" s="15">
        <v>0.2</v>
      </c>
      <c r="L12" s="15">
        <v>0.26315789473684198</v>
      </c>
      <c r="M12" s="15">
        <v>0.18965517241379301</v>
      </c>
      <c r="N12" s="15"/>
      <c r="O12" s="15">
        <v>0.21052631578947401</v>
      </c>
      <c r="P12" s="15">
        <v>0</v>
      </c>
      <c r="Q12" s="15">
        <v>0.11111111111111099</v>
      </c>
      <c r="R12" s="15">
        <v>0.230769230769231</v>
      </c>
      <c r="S12" s="15">
        <v>0.1</v>
      </c>
      <c r="T12" s="15">
        <v>0.28571428571428598</v>
      </c>
      <c r="U12" s="15">
        <v>0.27272727272727298</v>
      </c>
      <c r="V12" s="15">
        <v>0</v>
      </c>
      <c r="W12" s="15">
        <v>0.11764705882352899</v>
      </c>
      <c r="X12" s="15">
        <v>0.266666666666667</v>
      </c>
      <c r="Y12" s="15">
        <v>0.11111111111111099</v>
      </c>
      <c r="Z12" s="15">
        <v>0</v>
      </c>
      <c r="AA12" s="15"/>
      <c r="AB12" s="15">
        <v>0.234375</v>
      </c>
      <c r="AC12" s="15">
        <v>0.102564102564103</v>
      </c>
      <c r="AD12" s="15">
        <v>0.1875</v>
      </c>
      <c r="AE12" s="15">
        <v>0.1</v>
      </c>
      <c r="AF12" s="15"/>
      <c r="AG12" s="15">
        <v>0.21176470588235299</v>
      </c>
      <c r="AH12" s="15">
        <v>9.375E-2</v>
      </c>
      <c r="AI12" s="15">
        <v>8.3333333333333301E-2</v>
      </c>
      <c r="AJ12" s="15" t="s">
        <v>132</v>
      </c>
      <c r="AK12" s="15"/>
      <c r="AL12" s="15">
        <v>0.157142857142857</v>
      </c>
      <c r="AM12" s="15">
        <v>0.19148936170212799</v>
      </c>
      <c r="AN12" s="15">
        <v>0.2</v>
      </c>
      <c r="AO12" s="15"/>
      <c r="AP12" s="15">
        <v>0.15094339622641501</v>
      </c>
      <c r="AQ12" s="15">
        <v>0.15384615384615399</v>
      </c>
      <c r="AR12" s="15">
        <v>0</v>
      </c>
      <c r="AS12" s="15">
        <v>0</v>
      </c>
      <c r="AT12" s="15">
        <v>0.17647058823529399</v>
      </c>
      <c r="AU12" s="15"/>
      <c r="AV12" s="15">
        <v>0</v>
      </c>
      <c r="AW12" s="15">
        <v>0.33333333333333298</v>
      </c>
      <c r="AX12" s="15">
        <v>0.33333333333333298</v>
      </c>
      <c r="AY12" s="15">
        <v>9.0909090909090898E-2</v>
      </c>
      <c r="AZ12" s="15">
        <v>0.14285714285714299</v>
      </c>
      <c r="BA12" s="15">
        <v>0.20512820512820501</v>
      </c>
      <c r="BB12" s="15">
        <v>0.25</v>
      </c>
      <c r="BC12" s="15"/>
      <c r="BD12" s="15">
        <v>0.104477611940299</v>
      </c>
      <c r="BE12" s="15">
        <v>0.33333333333333298</v>
      </c>
      <c r="BF12" s="15">
        <v>0.266666666666667</v>
      </c>
      <c r="BG12" s="15">
        <v>0.14285714285714299</v>
      </c>
      <c r="BH12" s="15">
        <v>0.230769230769231</v>
      </c>
      <c r="BI12" s="15">
        <v>0.5</v>
      </c>
      <c r="BJ12" s="15"/>
      <c r="BK12" s="15">
        <v>0.28000000000000003</v>
      </c>
      <c r="BL12" s="15">
        <v>0.230769230769231</v>
      </c>
      <c r="BM12" s="15">
        <v>0</v>
      </c>
      <c r="BN12" s="15">
        <v>0.14705882352941199</v>
      </c>
      <c r="BO12" s="15">
        <v>0</v>
      </c>
      <c r="BP12" s="15">
        <v>0.28571428571428598</v>
      </c>
      <c r="BQ12" s="15"/>
      <c r="BR12" s="15">
        <v>0.19565217391304299</v>
      </c>
      <c r="BS12" s="15">
        <v>0.119047619047619</v>
      </c>
      <c r="BT12" s="15"/>
      <c r="BU12" s="15">
        <v>0.18181818181818199</v>
      </c>
      <c r="BV12" s="15">
        <v>0.164556962025316</v>
      </c>
      <c r="BW12" s="15"/>
      <c r="BX12" s="15">
        <v>0.171641791044776</v>
      </c>
      <c r="BY12" s="15" t="s">
        <v>132</v>
      </c>
    </row>
    <row r="13" spans="2:77" ht="29" x14ac:dyDescent="0.35">
      <c r="B13" s="16" t="s">
        <v>320</v>
      </c>
      <c r="C13" s="15">
        <v>0.15671641791044799</v>
      </c>
      <c r="D13" s="15">
        <v>0.20408163265306101</v>
      </c>
      <c r="E13" s="15">
        <v>0.129411764705882</v>
      </c>
      <c r="F13" s="15"/>
      <c r="G13" s="15">
        <v>0.23684210526315799</v>
      </c>
      <c r="H13" s="15">
        <v>0.125</v>
      </c>
      <c r="I13" s="15"/>
      <c r="J13" s="15">
        <v>0.1</v>
      </c>
      <c r="K13" s="15">
        <v>0.2</v>
      </c>
      <c r="L13" s="15">
        <v>0.105263157894737</v>
      </c>
      <c r="M13" s="15">
        <v>0.18965517241379301</v>
      </c>
      <c r="N13" s="15"/>
      <c r="O13" s="15">
        <v>0.26315789473684198</v>
      </c>
      <c r="P13" s="15">
        <v>0</v>
      </c>
      <c r="Q13" s="15">
        <v>0.11111111111111099</v>
      </c>
      <c r="R13" s="15">
        <v>7.69230769230769E-2</v>
      </c>
      <c r="S13" s="15">
        <v>0.1</v>
      </c>
      <c r="T13" s="15">
        <v>0.14285714285714299</v>
      </c>
      <c r="U13" s="15">
        <v>0.27272727272727298</v>
      </c>
      <c r="V13" s="15">
        <v>0.5</v>
      </c>
      <c r="W13" s="15">
        <v>0.23529411764705899</v>
      </c>
      <c r="X13" s="15">
        <v>6.6666666666666693E-2</v>
      </c>
      <c r="Y13" s="15">
        <v>0.22222222222222199</v>
      </c>
      <c r="Z13" s="15">
        <v>0</v>
      </c>
      <c r="AA13" s="15"/>
      <c r="AB13" s="15">
        <v>0.234375</v>
      </c>
      <c r="AC13" s="15">
        <v>5.1282051282051301E-2</v>
      </c>
      <c r="AD13" s="15">
        <v>6.25E-2</v>
      </c>
      <c r="AE13" s="15">
        <v>0.2</v>
      </c>
      <c r="AF13" s="15"/>
      <c r="AG13" s="15">
        <v>0.152941176470588</v>
      </c>
      <c r="AH13" s="15">
        <v>0.15625</v>
      </c>
      <c r="AI13" s="15">
        <v>0.16666666666666699</v>
      </c>
      <c r="AJ13" s="15" t="s">
        <v>132</v>
      </c>
      <c r="AK13" s="15"/>
      <c r="AL13" s="15">
        <v>0.17142857142857101</v>
      </c>
      <c r="AM13" s="15">
        <v>0.10638297872340401</v>
      </c>
      <c r="AN13" s="15">
        <v>0.2</v>
      </c>
      <c r="AO13" s="15"/>
      <c r="AP13" s="15">
        <v>7.5471698113207503E-2</v>
      </c>
      <c r="AQ13" s="15">
        <v>0.30769230769230799</v>
      </c>
      <c r="AR13" s="15">
        <v>0</v>
      </c>
      <c r="AS13" s="15">
        <v>0</v>
      </c>
      <c r="AT13" s="15">
        <v>0.17647058823529399</v>
      </c>
      <c r="AU13" s="15"/>
      <c r="AV13" s="15">
        <v>0</v>
      </c>
      <c r="AW13" s="15">
        <v>0</v>
      </c>
      <c r="AX13" s="15">
        <v>0</v>
      </c>
      <c r="AY13" s="15">
        <v>0</v>
      </c>
      <c r="AZ13" s="15">
        <v>0.14285714285714299</v>
      </c>
      <c r="BA13" s="15">
        <v>0.20512820512820501</v>
      </c>
      <c r="BB13" s="15">
        <v>0.25</v>
      </c>
      <c r="BC13" s="15"/>
      <c r="BD13" s="15">
        <v>8.9552238805970102E-2</v>
      </c>
      <c r="BE13" s="15">
        <v>0.266666666666667</v>
      </c>
      <c r="BF13" s="15">
        <v>0.33333333333333298</v>
      </c>
      <c r="BG13" s="15">
        <v>0.14285714285714299</v>
      </c>
      <c r="BH13" s="15">
        <v>0.15384615384615399</v>
      </c>
      <c r="BI13" s="15">
        <v>0.5</v>
      </c>
      <c r="BJ13" s="15"/>
      <c r="BK13" s="15">
        <v>0.28000000000000003</v>
      </c>
      <c r="BL13" s="15">
        <v>0.230769230769231</v>
      </c>
      <c r="BM13" s="15">
        <v>0</v>
      </c>
      <c r="BN13" s="15">
        <v>5.8823529411764698E-2</v>
      </c>
      <c r="BO13" s="15">
        <v>0.11111111111111099</v>
      </c>
      <c r="BP13" s="15">
        <v>0.14285714285714299</v>
      </c>
      <c r="BQ13" s="15"/>
      <c r="BR13" s="15">
        <v>0.173913043478261</v>
      </c>
      <c r="BS13" s="15">
        <v>0.119047619047619</v>
      </c>
      <c r="BT13" s="15"/>
      <c r="BU13" s="15">
        <v>0.12727272727272701</v>
      </c>
      <c r="BV13" s="15">
        <v>0.177215189873418</v>
      </c>
      <c r="BW13" s="15"/>
      <c r="BX13" s="15">
        <v>0.15671641791044799</v>
      </c>
      <c r="BY13" s="15" t="s">
        <v>132</v>
      </c>
    </row>
    <row r="14" spans="2:77" x14ac:dyDescent="0.35">
      <c r="B14" s="16" t="s">
        <v>96</v>
      </c>
      <c r="C14" s="15">
        <v>1.49253731343284E-2</v>
      </c>
      <c r="D14" s="15">
        <v>4.08163265306122E-2</v>
      </c>
      <c r="E14" s="15">
        <v>0</v>
      </c>
      <c r="F14" s="15"/>
      <c r="G14" s="15">
        <v>0</v>
      </c>
      <c r="H14" s="15">
        <v>2.0833333333333301E-2</v>
      </c>
      <c r="I14" s="15"/>
      <c r="J14" s="15">
        <v>0</v>
      </c>
      <c r="K14" s="15">
        <v>0.08</v>
      </c>
      <c r="L14" s="15">
        <v>0</v>
      </c>
      <c r="M14" s="15">
        <v>0</v>
      </c>
      <c r="N14" s="15"/>
      <c r="O14" s="15">
        <v>5.2631578947368397E-2</v>
      </c>
      <c r="P14" s="15">
        <v>0</v>
      </c>
      <c r="Q14" s="15">
        <v>0</v>
      </c>
      <c r="R14" s="15">
        <v>7.69230769230769E-2</v>
      </c>
      <c r="S14" s="15">
        <v>0</v>
      </c>
      <c r="T14" s="15">
        <v>0</v>
      </c>
      <c r="U14" s="15">
        <v>0</v>
      </c>
      <c r="V14" s="15">
        <v>0</v>
      </c>
      <c r="W14" s="15">
        <v>0</v>
      </c>
      <c r="X14" s="15">
        <v>0</v>
      </c>
      <c r="Y14" s="15">
        <v>0</v>
      </c>
      <c r="Z14" s="15">
        <v>0</v>
      </c>
      <c r="AA14" s="15"/>
      <c r="AB14" s="15">
        <v>1.5625E-2</v>
      </c>
      <c r="AC14" s="15">
        <v>2.5641025641025599E-2</v>
      </c>
      <c r="AD14" s="15">
        <v>0</v>
      </c>
      <c r="AE14" s="15">
        <v>0</v>
      </c>
      <c r="AF14" s="15"/>
      <c r="AG14" s="15">
        <v>1.1764705882352899E-2</v>
      </c>
      <c r="AH14" s="15">
        <v>3.125E-2</v>
      </c>
      <c r="AI14" s="15">
        <v>0</v>
      </c>
      <c r="AJ14" s="15" t="s">
        <v>132</v>
      </c>
      <c r="AK14" s="15"/>
      <c r="AL14" s="15">
        <v>1.4285714285714299E-2</v>
      </c>
      <c r="AM14" s="15">
        <v>2.1276595744680899E-2</v>
      </c>
      <c r="AN14" s="15">
        <v>0</v>
      </c>
      <c r="AO14" s="15"/>
      <c r="AP14" s="15">
        <v>1.88679245283019E-2</v>
      </c>
      <c r="AQ14" s="15">
        <v>0</v>
      </c>
      <c r="AR14" s="15">
        <v>0</v>
      </c>
      <c r="AS14" s="15">
        <v>0</v>
      </c>
      <c r="AT14" s="15">
        <v>0</v>
      </c>
      <c r="AU14" s="15"/>
      <c r="AV14" s="15">
        <v>0</v>
      </c>
      <c r="AW14" s="15">
        <v>0</v>
      </c>
      <c r="AX14" s="15">
        <v>0</v>
      </c>
      <c r="AY14" s="15">
        <v>0</v>
      </c>
      <c r="AZ14" s="15">
        <v>0</v>
      </c>
      <c r="BA14" s="15">
        <v>0</v>
      </c>
      <c r="BB14" s="15">
        <v>0</v>
      </c>
      <c r="BC14" s="15"/>
      <c r="BD14" s="15">
        <v>2.9850746268656699E-2</v>
      </c>
      <c r="BE14" s="15">
        <v>0</v>
      </c>
      <c r="BF14" s="15">
        <v>0</v>
      </c>
      <c r="BG14" s="15">
        <v>0</v>
      </c>
      <c r="BH14" s="15">
        <v>0</v>
      </c>
      <c r="BI14" s="15">
        <v>0</v>
      </c>
      <c r="BJ14" s="15"/>
      <c r="BK14" s="15">
        <v>0</v>
      </c>
      <c r="BL14" s="15">
        <v>2.5641025641025599E-2</v>
      </c>
      <c r="BM14" s="15">
        <v>0</v>
      </c>
      <c r="BN14" s="15">
        <v>0</v>
      </c>
      <c r="BO14" s="15">
        <v>5.5555555555555601E-2</v>
      </c>
      <c r="BP14" s="15">
        <v>0</v>
      </c>
      <c r="BQ14" s="15"/>
      <c r="BR14" s="15">
        <v>1.0869565217391301E-2</v>
      </c>
      <c r="BS14" s="15">
        <v>2.3809523809523801E-2</v>
      </c>
      <c r="BT14" s="15"/>
      <c r="BU14" s="15">
        <v>1.8181818181818198E-2</v>
      </c>
      <c r="BV14" s="15">
        <v>1.26582278481013E-2</v>
      </c>
      <c r="BW14" s="15"/>
      <c r="BX14" s="15">
        <v>1.49253731343284E-2</v>
      </c>
      <c r="BY14" s="15" t="s">
        <v>132</v>
      </c>
    </row>
    <row r="15" spans="2:77" x14ac:dyDescent="0.35">
      <c r="B15" s="16" t="s">
        <v>119</v>
      </c>
      <c r="C15" s="17">
        <v>0.201492537313433</v>
      </c>
      <c r="D15" s="17">
        <v>0.16326530612244899</v>
      </c>
      <c r="E15" s="17">
        <v>0.223529411764706</v>
      </c>
      <c r="F15" s="17"/>
      <c r="G15" s="17">
        <v>0.21052631578947401</v>
      </c>
      <c r="H15" s="17">
        <v>0.19791666666666699</v>
      </c>
      <c r="I15" s="17"/>
      <c r="J15" s="17">
        <v>0.4</v>
      </c>
      <c r="K15" s="17">
        <v>0.24</v>
      </c>
      <c r="L15" s="17">
        <v>0.105263157894737</v>
      </c>
      <c r="M15" s="17">
        <v>0.12068965517241401</v>
      </c>
      <c r="N15" s="17"/>
      <c r="O15" s="17">
        <v>0.157894736842105</v>
      </c>
      <c r="P15" s="17">
        <v>0.33333333333333298</v>
      </c>
      <c r="Q15" s="17">
        <v>0.33333333333333298</v>
      </c>
      <c r="R15" s="17">
        <v>7.69230769230769E-2</v>
      </c>
      <c r="S15" s="17">
        <v>0.1</v>
      </c>
      <c r="T15" s="17">
        <v>0.14285714285714299</v>
      </c>
      <c r="U15" s="17">
        <v>0.27272727272727298</v>
      </c>
      <c r="V15" s="17">
        <v>0.5</v>
      </c>
      <c r="W15" s="17">
        <v>0.17647058823529399</v>
      </c>
      <c r="X15" s="17">
        <v>0.33333333333333298</v>
      </c>
      <c r="Y15" s="17">
        <v>0</v>
      </c>
      <c r="Z15" s="17">
        <v>0.33333333333333298</v>
      </c>
      <c r="AA15" s="17"/>
      <c r="AB15" s="17">
        <v>0.125</v>
      </c>
      <c r="AC15" s="17">
        <v>0.256410256410256</v>
      </c>
      <c r="AD15" s="17">
        <v>0.375</v>
      </c>
      <c r="AE15" s="17">
        <v>0.3</v>
      </c>
      <c r="AF15" s="17"/>
      <c r="AG15" s="17">
        <v>0.16470588235294101</v>
      </c>
      <c r="AH15" s="17">
        <v>0.3125</v>
      </c>
      <c r="AI15" s="17">
        <v>0.16666666666666699</v>
      </c>
      <c r="AJ15" s="17" t="s">
        <v>132</v>
      </c>
      <c r="AK15" s="17"/>
      <c r="AL15" s="17">
        <v>0.17142857142857101</v>
      </c>
      <c r="AM15" s="17">
        <v>0.23404255319148901</v>
      </c>
      <c r="AN15" s="17">
        <v>0.266666666666667</v>
      </c>
      <c r="AO15" s="17"/>
      <c r="AP15" s="17">
        <v>0.26415094339622602</v>
      </c>
      <c r="AQ15" s="17">
        <v>0.128205128205128</v>
      </c>
      <c r="AR15" s="17">
        <v>0.42857142857142899</v>
      </c>
      <c r="AS15" s="17">
        <v>0</v>
      </c>
      <c r="AT15" s="17">
        <v>0.11764705882352899</v>
      </c>
      <c r="AU15" s="17"/>
      <c r="AV15" s="17">
        <v>0</v>
      </c>
      <c r="AW15" s="17">
        <v>0.33333333333333298</v>
      </c>
      <c r="AX15" s="17">
        <v>0.33333333333333298</v>
      </c>
      <c r="AY15" s="17">
        <v>9.0909090909090898E-2</v>
      </c>
      <c r="AZ15" s="17">
        <v>0.28571428571428598</v>
      </c>
      <c r="BA15" s="17">
        <v>7.69230769230769E-2</v>
      </c>
      <c r="BB15" s="17">
        <v>0.25</v>
      </c>
      <c r="BC15" s="17"/>
      <c r="BD15" s="17">
        <v>0.28358208955223901</v>
      </c>
      <c r="BE15" s="17">
        <v>0.2</v>
      </c>
      <c r="BF15" s="17">
        <v>6.6666666666666693E-2</v>
      </c>
      <c r="BG15" s="17">
        <v>4.7619047619047603E-2</v>
      </c>
      <c r="BH15" s="17">
        <v>0.230769230769231</v>
      </c>
      <c r="BI15" s="17">
        <v>0</v>
      </c>
      <c r="BJ15" s="17"/>
      <c r="BK15" s="17">
        <v>0.16</v>
      </c>
      <c r="BL15" s="17">
        <v>0.102564102564103</v>
      </c>
      <c r="BM15" s="17">
        <v>0.18181818181818199</v>
      </c>
      <c r="BN15" s="17">
        <v>0.29411764705882398</v>
      </c>
      <c r="BO15" s="17">
        <v>0.22222222222222199</v>
      </c>
      <c r="BP15" s="17">
        <v>0.42857142857142899</v>
      </c>
      <c r="BQ15" s="17"/>
      <c r="BR15" s="17">
        <v>0.16304347826087001</v>
      </c>
      <c r="BS15" s="17">
        <v>0.28571428571428598</v>
      </c>
      <c r="BT15" s="17"/>
      <c r="BU15" s="17">
        <v>0.145454545454545</v>
      </c>
      <c r="BV15" s="17">
        <v>0.240506329113924</v>
      </c>
      <c r="BW15" s="17"/>
      <c r="BX15" s="17">
        <v>0.201492537313433</v>
      </c>
      <c r="BY15" s="17" t="s">
        <v>132</v>
      </c>
    </row>
    <row r="16" spans="2:77" x14ac:dyDescent="0.35">
      <c r="B16" t="s">
        <v>395</v>
      </c>
    </row>
    <row r="17" spans="2:2" x14ac:dyDescent="0.35">
      <c r="B17" t="s">
        <v>99</v>
      </c>
    </row>
    <row r="18" spans="2:2" x14ac:dyDescent="0.35">
      <c r="B18" t="s">
        <v>100</v>
      </c>
    </row>
    <row r="20" spans="2:2" x14ac:dyDescent="0.35">
      <c r="B20"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Y18"/>
  <sheetViews>
    <sheetView showGridLines="0" topLeftCell="A6" workbookViewId="0">
      <pane xSplit="2" topLeftCell="C1" activePane="topRight" state="frozen"/>
      <selection pane="topRight" activeCell="B14" sqref="B14"/>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253</v>
      </c>
      <c r="D7" s="10">
        <v>109</v>
      </c>
      <c r="E7" s="10">
        <v>144</v>
      </c>
      <c r="F7" s="10"/>
      <c r="G7" s="10">
        <v>62</v>
      </c>
      <c r="H7" s="10">
        <v>191</v>
      </c>
      <c r="I7" s="10"/>
      <c r="J7" s="10">
        <v>57</v>
      </c>
      <c r="K7" s="10">
        <v>55</v>
      </c>
      <c r="L7" s="10">
        <v>31</v>
      </c>
      <c r="M7" s="10">
        <v>106</v>
      </c>
      <c r="N7" s="10"/>
      <c r="O7" s="10">
        <v>29</v>
      </c>
      <c r="P7" s="10">
        <v>29</v>
      </c>
      <c r="Q7" s="10">
        <v>19</v>
      </c>
      <c r="R7" s="10">
        <v>22</v>
      </c>
      <c r="S7" s="10">
        <v>17</v>
      </c>
      <c r="T7" s="10">
        <v>20</v>
      </c>
      <c r="U7" s="10">
        <v>26</v>
      </c>
      <c r="V7" s="10">
        <v>11</v>
      </c>
      <c r="W7" s="10">
        <v>36</v>
      </c>
      <c r="X7" s="10">
        <v>29</v>
      </c>
      <c r="Y7" s="10">
        <v>12</v>
      </c>
      <c r="Z7" s="10">
        <v>3</v>
      </c>
      <c r="AA7" s="10"/>
      <c r="AB7" s="10">
        <v>123</v>
      </c>
      <c r="AC7" s="10">
        <v>73</v>
      </c>
      <c r="AD7" s="10">
        <v>27</v>
      </c>
      <c r="AE7" s="10">
        <v>21</v>
      </c>
      <c r="AF7" s="10"/>
      <c r="AG7" s="10">
        <v>162</v>
      </c>
      <c r="AH7" s="10">
        <v>58</v>
      </c>
      <c r="AI7" s="10">
        <v>24</v>
      </c>
      <c r="AJ7" s="10">
        <v>1</v>
      </c>
      <c r="AK7" s="10"/>
      <c r="AL7" s="10">
        <v>122</v>
      </c>
      <c r="AM7" s="10">
        <v>92</v>
      </c>
      <c r="AN7" s="10">
        <v>35</v>
      </c>
      <c r="AO7" s="10"/>
      <c r="AP7" s="10">
        <v>104</v>
      </c>
      <c r="AQ7" s="10">
        <v>64</v>
      </c>
      <c r="AR7" s="10">
        <v>19</v>
      </c>
      <c r="AS7" s="10">
        <v>4</v>
      </c>
      <c r="AT7" s="10">
        <v>36</v>
      </c>
      <c r="AU7" s="10"/>
      <c r="AV7" s="10">
        <v>4</v>
      </c>
      <c r="AW7" s="10">
        <v>4</v>
      </c>
      <c r="AX7" s="10">
        <v>4</v>
      </c>
      <c r="AY7" s="10">
        <v>26</v>
      </c>
      <c r="AZ7" s="10">
        <v>19</v>
      </c>
      <c r="BA7" s="10">
        <v>56</v>
      </c>
      <c r="BB7" s="10">
        <v>12</v>
      </c>
      <c r="BC7" s="10"/>
      <c r="BD7" s="10">
        <v>129</v>
      </c>
      <c r="BE7" s="10">
        <v>28</v>
      </c>
      <c r="BF7" s="10">
        <v>26</v>
      </c>
      <c r="BG7" s="10">
        <v>44</v>
      </c>
      <c r="BH7" s="10">
        <v>21</v>
      </c>
      <c r="BI7" s="10">
        <v>4</v>
      </c>
      <c r="BJ7" s="10"/>
      <c r="BK7" s="10">
        <v>41</v>
      </c>
      <c r="BL7" s="10">
        <v>80</v>
      </c>
      <c r="BM7" s="10">
        <v>23</v>
      </c>
      <c r="BN7" s="10">
        <v>57</v>
      </c>
      <c r="BO7" s="10">
        <v>35</v>
      </c>
      <c r="BP7" s="10">
        <v>16</v>
      </c>
      <c r="BQ7" s="10"/>
      <c r="BR7" s="10">
        <v>160</v>
      </c>
      <c r="BS7" s="10">
        <v>93</v>
      </c>
      <c r="BT7" s="10"/>
      <c r="BU7" s="10">
        <v>92</v>
      </c>
      <c r="BV7" s="10">
        <v>161</v>
      </c>
      <c r="BW7" s="10"/>
      <c r="BX7" s="10">
        <v>253</v>
      </c>
      <c r="BY7" s="10" t="s">
        <v>131</v>
      </c>
    </row>
    <row r="8" spans="2:77" x14ac:dyDescent="0.35">
      <c r="B8" s="16" t="s">
        <v>322</v>
      </c>
      <c r="C8" s="15">
        <v>2.7667984189723299E-2</v>
      </c>
      <c r="D8" s="15">
        <v>3.6697247706422E-2</v>
      </c>
      <c r="E8" s="15">
        <v>2.0833333333333301E-2</v>
      </c>
      <c r="F8" s="15"/>
      <c r="G8" s="15">
        <v>4.8387096774193498E-2</v>
      </c>
      <c r="H8" s="15">
        <v>2.0942408376963401E-2</v>
      </c>
      <c r="I8" s="15"/>
      <c r="J8" s="15">
        <v>1.7543859649122799E-2</v>
      </c>
      <c r="K8" s="15">
        <v>5.4545454545454501E-2</v>
      </c>
      <c r="L8" s="15">
        <v>3.2258064516128997E-2</v>
      </c>
      <c r="M8" s="15">
        <v>1.88679245283019E-2</v>
      </c>
      <c r="N8" s="15"/>
      <c r="O8" s="15">
        <v>6.8965517241379296E-2</v>
      </c>
      <c r="P8" s="15">
        <v>3.4482758620689703E-2</v>
      </c>
      <c r="Q8" s="15">
        <v>0</v>
      </c>
      <c r="R8" s="15">
        <v>0</v>
      </c>
      <c r="S8" s="15">
        <v>0</v>
      </c>
      <c r="T8" s="15">
        <v>0</v>
      </c>
      <c r="U8" s="15">
        <v>3.8461538461538498E-2</v>
      </c>
      <c r="V8" s="15">
        <v>0</v>
      </c>
      <c r="W8" s="15">
        <v>2.7777777777777801E-2</v>
      </c>
      <c r="X8" s="15">
        <v>6.8965517241379296E-2</v>
      </c>
      <c r="Y8" s="15">
        <v>0</v>
      </c>
      <c r="Z8" s="15">
        <v>0</v>
      </c>
      <c r="AA8" s="15"/>
      <c r="AB8" s="15">
        <v>3.2520325203252001E-2</v>
      </c>
      <c r="AC8" s="15">
        <v>1.3698630136986301E-2</v>
      </c>
      <c r="AD8" s="15">
        <v>7.4074074074074098E-2</v>
      </c>
      <c r="AE8" s="15">
        <v>0</v>
      </c>
      <c r="AF8" s="15"/>
      <c r="AG8" s="15">
        <v>1.2345679012345699E-2</v>
      </c>
      <c r="AH8" s="15">
        <v>3.4482758620689703E-2</v>
      </c>
      <c r="AI8" s="15">
        <v>0</v>
      </c>
      <c r="AJ8" s="15">
        <v>1</v>
      </c>
      <c r="AK8" s="15"/>
      <c r="AL8" s="15">
        <v>1.63934426229508E-2</v>
      </c>
      <c r="AM8" s="15">
        <v>2.1739130434782601E-2</v>
      </c>
      <c r="AN8" s="15">
        <v>8.5714285714285701E-2</v>
      </c>
      <c r="AO8" s="15"/>
      <c r="AP8" s="15">
        <v>1.9230769230769201E-2</v>
      </c>
      <c r="AQ8" s="15">
        <v>0</v>
      </c>
      <c r="AR8" s="15">
        <v>5.2631578947368397E-2</v>
      </c>
      <c r="AS8" s="15">
        <v>0</v>
      </c>
      <c r="AT8" s="15">
        <v>8.3333333333333301E-2</v>
      </c>
      <c r="AU8" s="15"/>
      <c r="AV8" s="15">
        <v>0</v>
      </c>
      <c r="AW8" s="15">
        <v>0</v>
      </c>
      <c r="AX8" s="15">
        <v>0</v>
      </c>
      <c r="AY8" s="15">
        <v>3.8461538461538498E-2</v>
      </c>
      <c r="AZ8" s="15">
        <v>0</v>
      </c>
      <c r="BA8" s="15">
        <v>1.7857142857142901E-2</v>
      </c>
      <c r="BB8" s="15">
        <v>8.3333333333333301E-2</v>
      </c>
      <c r="BC8" s="15"/>
      <c r="BD8" s="15">
        <v>1.5503875968992199E-2</v>
      </c>
      <c r="BE8" s="15">
        <v>3.5714285714285698E-2</v>
      </c>
      <c r="BF8" s="15">
        <v>3.8461538461538498E-2</v>
      </c>
      <c r="BG8" s="15">
        <v>0</v>
      </c>
      <c r="BH8" s="15">
        <v>9.5238095238095205E-2</v>
      </c>
      <c r="BI8" s="15">
        <v>0.25</v>
      </c>
      <c r="BJ8" s="15"/>
      <c r="BK8" s="15">
        <v>4.8780487804878099E-2</v>
      </c>
      <c r="BL8" s="15">
        <v>2.5000000000000001E-2</v>
      </c>
      <c r="BM8" s="15">
        <v>0</v>
      </c>
      <c r="BN8" s="15">
        <v>0</v>
      </c>
      <c r="BO8" s="15">
        <v>2.8571428571428598E-2</v>
      </c>
      <c r="BP8" s="15">
        <v>6.25E-2</v>
      </c>
      <c r="BQ8" s="15"/>
      <c r="BR8" s="15">
        <v>2.5000000000000001E-2</v>
      </c>
      <c r="BS8" s="15">
        <v>3.2258064516128997E-2</v>
      </c>
      <c r="BT8" s="15"/>
      <c r="BU8" s="15">
        <v>3.2608695652173898E-2</v>
      </c>
      <c r="BV8" s="15">
        <v>2.4844720496894401E-2</v>
      </c>
      <c r="BW8" s="15"/>
      <c r="BX8" s="15">
        <v>2.7667984189723299E-2</v>
      </c>
      <c r="BY8" s="15" t="s">
        <v>132</v>
      </c>
    </row>
    <row r="9" spans="2:77" x14ac:dyDescent="0.35">
      <c r="B9" s="16" t="s">
        <v>323</v>
      </c>
      <c r="C9" s="15">
        <v>7.9051383399209502E-2</v>
      </c>
      <c r="D9" s="15">
        <v>4.5871559633027498E-2</v>
      </c>
      <c r="E9" s="15">
        <v>0.104166666666667</v>
      </c>
      <c r="F9" s="15"/>
      <c r="G9" s="15">
        <v>8.0645161290322606E-2</v>
      </c>
      <c r="H9" s="15">
        <v>7.8534031413612607E-2</v>
      </c>
      <c r="I9" s="15"/>
      <c r="J9" s="15">
        <v>7.0175438596491196E-2</v>
      </c>
      <c r="K9" s="15">
        <v>0.109090909090909</v>
      </c>
      <c r="L9" s="15">
        <v>9.6774193548387094E-2</v>
      </c>
      <c r="M9" s="15">
        <v>6.6037735849056603E-2</v>
      </c>
      <c r="N9" s="15"/>
      <c r="O9" s="15">
        <v>0.13793103448275901</v>
      </c>
      <c r="P9" s="15">
        <v>3.4482758620689703E-2</v>
      </c>
      <c r="Q9" s="15">
        <v>5.2631578947368397E-2</v>
      </c>
      <c r="R9" s="15">
        <v>9.0909090909090898E-2</v>
      </c>
      <c r="S9" s="15">
        <v>0.17647058823529399</v>
      </c>
      <c r="T9" s="15">
        <v>0.05</v>
      </c>
      <c r="U9" s="15">
        <v>7.69230769230769E-2</v>
      </c>
      <c r="V9" s="15">
        <v>9.0909090909090898E-2</v>
      </c>
      <c r="W9" s="15">
        <v>5.5555555555555601E-2</v>
      </c>
      <c r="X9" s="15">
        <v>6.8965517241379296E-2</v>
      </c>
      <c r="Y9" s="15">
        <v>0</v>
      </c>
      <c r="Z9" s="15">
        <v>0.33333333333333298</v>
      </c>
      <c r="AA9" s="15"/>
      <c r="AB9" s="15">
        <v>7.3170731707317097E-2</v>
      </c>
      <c r="AC9" s="15">
        <v>8.2191780821917804E-2</v>
      </c>
      <c r="AD9" s="15">
        <v>0.11111111111111099</v>
      </c>
      <c r="AE9" s="15">
        <v>4.7619047619047603E-2</v>
      </c>
      <c r="AF9" s="15"/>
      <c r="AG9" s="15">
        <v>0.104938271604938</v>
      </c>
      <c r="AH9" s="15">
        <v>3.4482758620689703E-2</v>
      </c>
      <c r="AI9" s="15">
        <v>4.1666666666666699E-2</v>
      </c>
      <c r="AJ9" s="15">
        <v>0</v>
      </c>
      <c r="AK9" s="15"/>
      <c r="AL9" s="15">
        <v>8.1967213114754106E-2</v>
      </c>
      <c r="AM9" s="15">
        <v>8.6956521739130405E-2</v>
      </c>
      <c r="AN9" s="15">
        <v>5.7142857142857099E-2</v>
      </c>
      <c r="AO9" s="15"/>
      <c r="AP9" s="15">
        <v>6.7307692307692304E-2</v>
      </c>
      <c r="AQ9" s="15">
        <v>0.109375</v>
      </c>
      <c r="AR9" s="15">
        <v>0</v>
      </c>
      <c r="AS9" s="15">
        <v>0</v>
      </c>
      <c r="AT9" s="15">
        <v>0.13888888888888901</v>
      </c>
      <c r="AU9" s="15"/>
      <c r="AV9" s="15">
        <v>0</v>
      </c>
      <c r="AW9" s="15">
        <v>0.25</v>
      </c>
      <c r="AX9" s="15">
        <v>0.25</v>
      </c>
      <c r="AY9" s="15">
        <v>0.15384615384615399</v>
      </c>
      <c r="AZ9" s="15">
        <v>5.2631578947368397E-2</v>
      </c>
      <c r="BA9" s="15">
        <v>3.5714285714285698E-2</v>
      </c>
      <c r="BB9" s="15">
        <v>8.3333333333333301E-2</v>
      </c>
      <c r="BC9" s="15"/>
      <c r="BD9" s="15">
        <v>7.7519379844961198E-2</v>
      </c>
      <c r="BE9" s="15">
        <v>7.1428571428571397E-2</v>
      </c>
      <c r="BF9" s="15">
        <v>0.115384615384615</v>
      </c>
      <c r="BG9" s="15">
        <v>6.8181818181818205E-2</v>
      </c>
      <c r="BH9" s="15">
        <v>9.5238095238095205E-2</v>
      </c>
      <c r="BI9" s="15">
        <v>0</v>
      </c>
      <c r="BJ9" s="15"/>
      <c r="BK9" s="15">
        <v>0.12195121951219499</v>
      </c>
      <c r="BL9" s="15">
        <v>6.25E-2</v>
      </c>
      <c r="BM9" s="15">
        <v>0.13043478260869601</v>
      </c>
      <c r="BN9" s="15">
        <v>3.5087719298245598E-2</v>
      </c>
      <c r="BO9" s="15">
        <v>0.114285714285714</v>
      </c>
      <c r="BP9" s="15">
        <v>6.25E-2</v>
      </c>
      <c r="BQ9" s="15"/>
      <c r="BR9" s="15">
        <v>8.1250000000000003E-2</v>
      </c>
      <c r="BS9" s="15">
        <v>7.5268817204301106E-2</v>
      </c>
      <c r="BT9" s="15"/>
      <c r="BU9" s="15">
        <v>4.3478260869565202E-2</v>
      </c>
      <c r="BV9" s="15">
        <v>9.9378881987577605E-2</v>
      </c>
      <c r="BW9" s="15"/>
      <c r="BX9" s="15">
        <v>7.9051383399209502E-2</v>
      </c>
      <c r="BY9" s="15" t="s">
        <v>132</v>
      </c>
    </row>
    <row r="10" spans="2:77" x14ac:dyDescent="0.35">
      <c r="B10" s="16" t="s">
        <v>324</v>
      </c>
      <c r="C10" s="15">
        <v>0.142292490118577</v>
      </c>
      <c r="D10" s="15">
        <v>0.11009174311926601</v>
      </c>
      <c r="E10" s="15">
        <v>0.16666666666666699</v>
      </c>
      <c r="F10" s="15"/>
      <c r="G10" s="15">
        <v>0.16129032258064499</v>
      </c>
      <c r="H10" s="15">
        <v>0.13612565445026201</v>
      </c>
      <c r="I10" s="15"/>
      <c r="J10" s="15">
        <v>0.157894736842105</v>
      </c>
      <c r="K10" s="15">
        <v>0.2</v>
      </c>
      <c r="L10" s="15">
        <v>9.6774193548387094E-2</v>
      </c>
      <c r="M10" s="15">
        <v>0.113207547169811</v>
      </c>
      <c r="N10" s="15"/>
      <c r="O10" s="15">
        <v>0.13793103448275901</v>
      </c>
      <c r="P10" s="15">
        <v>0.13793103448275901</v>
      </c>
      <c r="Q10" s="15">
        <v>0.157894736842105</v>
      </c>
      <c r="R10" s="15">
        <v>4.5454545454545497E-2</v>
      </c>
      <c r="S10" s="15">
        <v>0.11764705882352899</v>
      </c>
      <c r="T10" s="15">
        <v>0.1</v>
      </c>
      <c r="U10" s="15">
        <v>0.115384615384615</v>
      </c>
      <c r="V10" s="15">
        <v>0.36363636363636398</v>
      </c>
      <c r="W10" s="15">
        <v>0.194444444444444</v>
      </c>
      <c r="X10" s="15">
        <v>0.17241379310344801</v>
      </c>
      <c r="Y10" s="15">
        <v>8.3333333333333301E-2</v>
      </c>
      <c r="Z10" s="15">
        <v>0</v>
      </c>
      <c r="AA10" s="15"/>
      <c r="AB10" s="15">
        <v>0.154471544715447</v>
      </c>
      <c r="AC10" s="15">
        <v>0.164383561643836</v>
      </c>
      <c r="AD10" s="15">
        <v>7.4074074074074098E-2</v>
      </c>
      <c r="AE10" s="15">
        <v>0.14285714285714299</v>
      </c>
      <c r="AF10" s="15"/>
      <c r="AG10" s="15">
        <v>0.15432098765432101</v>
      </c>
      <c r="AH10" s="15">
        <v>0.12068965517241401</v>
      </c>
      <c r="AI10" s="15">
        <v>0.16666666666666699</v>
      </c>
      <c r="AJ10" s="15">
        <v>0</v>
      </c>
      <c r="AK10" s="15"/>
      <c r="AL10" s="15">
        <v>0.13934426229508201</v>
      </c>
      <c r="AM10" s="15">
        <v>0.15217391304347799</v>
      </c>
      <c r="AN10" s="15">
        <v>0.114285714285714</v>
      </c>
      <c r="AO10" s="15"/>
      <c r="AP10" s="15">
        <v>0.15384615384615399</v>
      </c>
      <c r="AQ10" s="15">
        <v>0.125</v>
      </c>
      <c r="AR10" s="15">
        <v>0.21052631578947401</v>
      </c>
      <c r="AS10" s="15">
        <v>0</v>
      </c>
      <c r="AT10" s="15">
        <v>0.13888888888888901</v>
      </c>
      <c r="AU10" s="15"/>
      <c r="AV10" s="15">
        <v>0.5</v>
      </c>
      <c r="AW10" s="15">
        <v>0</v>
      </c>
      <c r="AX10" s="15">
        <v>0</v>
      </c>
      <c r="AY10" s="15">
        <v>0.230769230769231</v>
      </c>
      <c r="AZ10" s="15">
        <v>0.157894736842105</v>
      </c>
      <c r="BA10" s="15">
        <v>7.1428571428571397E-2</v>
      </c>
      <c r="BB10" s="15">
        <v>0.16666666666666699</v>
      </c>
      <c r="BC10" s="15"/>
      <c r="BD10" s="15">
        <v>0.124031007751938</v>
      </c>
      <c r="BE10" s="15">
        <v>0.214285714285714</v>
      </c>
      <c r="BF10" s="15">
        <v>7.69230769230769E-2</v>
      </c>
      <c r="BG10" s="15">
        <v>0.15909090909090901</v>
      </c>
      <c r="BH10" s="15">
        <v>0.238095238095238</v>
      </c>
      <c r="BI10" s="15">
        <v>0</v>
      </c>
      <c r="BJ10" s="15"/>
      <c r="BK10" s="15">
        <v>0.146341463414634</v>
      </c>
      <c r="BL10" s="15">
        <v>0.16250000000000001</v>
      </c>
      <c r="BM10" s="15">
        <v>0.217391304347826</v>
      </c>
      <c r="BN10" s="15">
        <v>0.140350877192982</v>
      </c>
      <c r="BO10" s="15">
        <v>8.5714285714285701E-2</v>
      </c>
      <c r="BP10" s="15">
        <v>6.25E-2</v>
      </c>
      <c r="BQ10" s="15"/>
      <c r="BR10" s="15">
        <v>0.15</v>
      </c>
      <c r="BS10" s="15">
        <v>0.12903225806451599</v>
      </c>
      <c r="BT10" s="15"/>
      <c r="BU10" s="15">
        <v>0.217391304347826</v>
      </c>
      <c r="BV10" s="15">
        <v>9.9378881987577605E-2</v>
      </c>
      <c r="BW10" s="15"/>
      <c r="BX10" s="15">
        <v>0.142292490118577</v>
      </c>
      <c r="BY10" s="15" t="s">
        <v>132</v>
      </c>
    </row>
    <row r="11" spans="2:77" x14ac:dyDescent="0.35">
      <c r="B11" s="16" t="s">
        <v>325</v>
      </c>
      <c r="C11" s="15">
        <v>0.20948616600790501</v>
      </c>
      <c r="D11" s="15">
        <v>0.27522935779816499</v>
      </c>
      <c r="E11" s="15">
        <v>0.15972222222222199</v>
      </c>
      <c r="F11" s="15"/>
      <c r="G11" s="15">
        <v>0.112903225806452</v>
      </c>
      <c r="H11" s="15">
        <v>0.24083769633507901</v>
      </c>
      <c r="I11" s="15"/>
      <c r="J11" s="15">
        <v>0.24561403508771901</v>
      </c>
      <c r="K11" s="15">
        <v>0.2</v>
      </c>
      <c r="L11" s="15">
        <v>0.225806451612903</v>
      </c>
      <c r="M11" s="15">
        <v>0.19811320754716999</v>
      </c>
      <c r="N11" s="15"/>
      <c r="O11" s="15">
        <v>6.8965517241379296E-2</v>
      </c>
      <c r="P11" s="15">
        <v>0.24137931034482801</v>
      </c>
      <c r="Q11" s="15">
        <v>0.157894736842105</v>
      </c>
      <c r="R11" s="15">
        <v>0.27272727272727298</v>
      </c>
      <c r="S11" s="15">
        <v>0.23529411764705899</v>
      </c>
      <c r="T11" s="15">
        <v>0.35</v>
      </c>
      <c r="U11" s="15">
        <v>0.230769230769231</v>
      </c>
      <c r="V11" s="15">
        <v>9.0909090909090898E-2</v>
      </c>
      <c r="W11" s="15">
        <v>0.16666666666666699</v>
      </c>
      <c r="X11" s="15">
        <v>0.24137931034482801</v>
      </c>
      <c r="Y11" s="15">
        <v>0.16666666666666699</v>
      </c>
      <c r="Z11" s="15">
        <v>0.66666666666666696</v>
      </c>
      <c r="AA11" s="15"/>
      <c r="AB11" s="15">
        <v>0.17886178861788599</v>
      </c>
      <c r="AC11" s="15">
        <v>0.17808219178082199</v>
      </c>
      <c r="AD11" s="15">
        <v>0.296296296296296</v>
      </c>
      <c r="AE11" s="15">
        <v>0.33333333333333298</v>
      </c>
      <c r="AF11" s="15"/>
      <c r="AG11" s="15">
        <v>0.234567901234568</v>
      </c>
      <c r="AH11" s="15">
        <v>0.13793103448275901</v>
      </c>
      <c r="AI11" s="15">
        <v>0.20833333333333301</v>
      </c>
      <c r="AJ11" s="15">
        <v>0</v>
      </c>
      <c r="AK11" s="15"/>
      <c r="AL11" s="15">
        <v>0.25409836065573799</v>
      </c>
      <c r="AM11" s="15">
        <v>0.173913043478261</v>
      </c>
      <c r="AN11" s="15">
        <v>0.17142857142857101</v>
      </c>
      <c r="AO11" s="15"/>
      <c r="AP11" s="15">
        <v>0.25961538461538503</v>
      </c>
      <c r="AQ11" s="15">
        <v>0.140625</v>
      </c>
      <c r="AR11" s="15">
        <v>0.21052631578947401</v>
      </c>
      <c r="AS11" s="15">
        <v>0</v>
      </c>
      <c r="AT11" s="15">
        <v>0.194444444444444</v>
      </c>
      <c r="AU11" s="15"/>
      <c r="AV11" s="15">
        <v>0.25</v>
      </c>
      <c r="AW11" s="15">
        <v>0.5</v>
      </c>
      <c r="AX11" s="15">
        <v>0.5</v>
      </c>
      <c r="AY11" s="15">
        <v>0.19230769230769201</v>
      </c>
      <c r="AZ11" s="15">
        <v>0.157894736842105</v>
      </c>
      <c r="BA11" s="15">
        <v>0.160714285714286</v>
      </c>
      <c r="BB11" s="15">
        <v>0.16666666666666699</v>
      </c>
      <c r="BC11" s="15"/>
      <c r="BD11" s="15">
        <v>0.24806201550387599</v>
      </c>
      <c r="BE11" s="15">
        <v>0.14285714285714299</v>
      </c>
      <c r="BF11" s="15">
        <v>0.19230769230769201</v>
      </c>
      <c r="BG11" s="15">
        <v>0.22727272727272699</v>
      </c>
      <c r="BH11" s="15">
        <v>9.5238095238095205E-2</v>
      </c>
      <c r="BI11" s="15">
        <v>0</v>
      </c>
      <c r="BJ11" s="15"/>
      <c r="BK11" s="15">
        <v>0.17073170731707299</v>
      </c>
      <c r="BL11" s="15">
        <v>0.16250000000000001</v>
      </c>
      <c r="BM11" s="15">
        <v>0.34782608695652201</v>
      </c>
      <c r="BN11" s="15">
        <v>0.22807017543859601</v>
      </c>
      <c r="BO11" s="15">
        <v>0.114285714285714</v>
      </c>
      <c r="BP11" s="15">
        <v>0.5</v>
      </c>
      <c r="BQ11" s="15"/>
      <c r="BR11" s="15">
        <v>0.22500000000000001</v>
      </c>
      <c r="BS11" s="15">
        <v>0.18279569892473099</v>
      </c>
      <c r="BT11" s="15"/>
      <c r="BU11" s="15">
        <v>0.26086956521739102</v>
      </c>
      <c r="BV11" s="15">
        <v>0.18012422360248401</v>
      </c>
      <c r="BW11" s="15"/>
      <c r="BX11" s="15">
        <v>0.20948616600790501</v>
      </c>
      <c r="BY11" s="15" t="s">
        <v>132</v>
      </c>
    </row>
    <row r="12" spans="2:77" x14ac:dyDescent="0.35">
      <c r="B12" s="16" t="s">
        <v>326</v>
      </c>
      <c r="C12" s="15">
        <v>0.53359683794466395</v>
      </c>
      <c r="D12" s="15">
        <v>0.51376146788990795</v>
      </c>
      <c r="E12" s="15">
        <v>0.54861111111111105</v>
      </c>
      <c r="F12" s="15"/>
      <c r="G12" s="15">
        <v>0.59677419354838701</v>
      </c>
      <c r="H12" s="15">
        <v>0.51308900523560197</v>
      </c>
      <c r="I12" s="15"/>
      <c r="J12" s="15">
        <v>0.49122807017543901</v>
      </c>
      <c r="K12" s="15">
        <v>0.41818181818181799</v>
      </c>
      <c r="L12" s="15">
        <v>0.54838709677419395</v>
      </c>
      <c r="M12" s="15">
        <v>0.60377358490566002</v>
      </c>
      <c r="N12" s="15"/>
      <c r="O12" s="15">
        <v>0.58620689655172398</v>
      </c>
      <c r="P12" s="15">
        <v>0.51724137931034497</v>
      </c>
      <c r="Q12" s="15">
        <v>0.63157894736842102</v>
      </c>
      <c r="R12" s="15">
        <v>0.59090909090909105</v>
      </c>
      <c r="S12" s="15">
        <v>0.47058823529411797</v>
      </c>
      <c r="T12" s="15">
        <v>0.5</v>
      </c>
      <c r="U12" s="15">
        <v>0.53846153846153799</v>
      </c>
      <c r="V12" s="15">
        <v>0.45454545454545497</v>
      </c>
      <c r="W12" s="15">
        <v>0.52777777777777801</v>
      </c>
      <c r="X12" s="15">
        <v>0.44827586206896602</v>
      </c>
      <c r="Y12" s="15">
        <v>0.75</v>
      </c>
      <c r="Z12" s="15">
        <v>0</v>
      </c>
      <c r="AA12" s="15"/>
      <c r="AB12" s="15">
        <v>0.55284552845528501</v>
      </c>
      <c r="AC12" s="15">
        <v>0.56164383561643805</v>
      </c>
      <c r="AD12" s="15">
        <v>0.44444444444444398</v>
      </c>
      <c r="AE12" s="15">
        <v>0.476190476190476</v>
      </c>
      <c r="AF12" s="15"/>
      <c r="AG12" s="15">
        <v>0.48765432098765399</v>
      </c>
      <c r="AH12" s="15">
        <v>0.65517241379310298</v>
      </c>
      <c r="AI12" s="15">
        <v>0.58333333333333304</v>
      </c>
      <c r="AJ12" s="15">
        <v>0</v>
      </c>
      <c r="AK12" s="15"/>
      <c r="AL12" s="15">
        <v>0.5</v>
      </c>
      <c r="AM12" s="15">
        <v>0.55434782608695699</v>
      </c>
      <c r="AN12" s="15">
        <v>0.57142857142857095</v>
      </c>
      <c r="AO12" s="15"/>
      <c r="AP12" s="15">
        <v>0.5</v>
      </c>
      <c r="AQ12" s="15">
        <v>0.609375</v>
      </c>
      <c r="AR12" s="15">
        <v>0.52631578947368396</v>
      </c>
      <c r="AS12" s="15">
        <v>1</v>
      </c>
      <c r="AT12" s="15">
        <v>0.41666666666666702</v>
      </c>
      <c r="AU12" s="15"/>
      <c r="AV12" s="15">
        <v>0.25</v>
      </c>
      <c r="AW12" s="15">
        <v>0.25</v>
      </c>
      <c r="AX12" s="15">
        <v>0.25</v>
      </c>
      <c r="AY12" s="15">
        <v>0.38461538461538503</v>
      </c>
      <c r="AZ12" s="15">
        <v>0.63157894736842102</v>
      </c>
      <c r="BA12" s="15">
        <v>0.71428571428571397</v>
      </c>
      <c r="BB12" s="15">
        <v>0.5</v>
      </c>
      <c r="BC12" s="15"/>
      <c r="BD12" s="15">
        <v>0.52713178294573604</v>
      </c>
      <c r="BE12" s="15">
        <v>0.5</v>
      </c>
      <c r="BF12" s="15">
        <v>0.57692307692307698</v>
      </c>
      <c r="BG12" s="15">
        <v>0.54545454545454497</v>
      </c>
      <c r="BH12" s="15">
        <v>0.476190476190476</v>
      </c>
      <c r="BI12" s="15">
        <v>0.75</v>
      </c>
      <c r="BJ12" s="15"/>
      <c r="BK12" s="15">
        <v>0.51219512195121997</v>
      </c>
      <c r="BL12" s="15">
        <v>0.57499999999999996</v>
      </c>
      <c r="BM12" s="15">
        <v>0.30434782608695699</v>
      </c>
      <c r="BN12" s="15">
        <v>0.57894736842105299</v>
      </c>
      <c r="BO12" s="15">
        <v>0.65714285714285703</v>
      </c>
      <c r="BP12" s="15">
        <v>0.3125</v>
      </c>
      <c r="BQ12" s="15"/>
      <c r="BR12" s="15">
        <v>0.51875000000000004</v>
      </c>
      <c r="BS12" s="15">
        <v>0.55913978494623695</v>
      </c>
      <c r="BT12" s="15"/>
      <c r="BU12" s="15">
        <v>0.44565217391304301</v>
      </c>
      <c r="BV12" s="15">
        <v>0.58385093167701896</v>
      </c>
      <c r="BW12" s="15"/>
      <c r="BX12" s="15">
        <v>0.53359683794466395</v>
      </c>
      <c r="BY12" s="15" t="s">
        <v>132</v>
      </c>
    </row>
    <row r="13" spans="2:77" x14ac:dyDescent="0.35">
      <c r="B13" s="16" t="s">
        <v>96</v>
      </c>
      <c r="C13" s="17">
        <v>7.9051383399209498E-3</v>
      </c>
      <c r="D13" s="17">
        <v>1.8348623853211E-2</v>
      </c>
      <c r="E13" s="17">
        <v>0</v>
      </c>
      <c r="F13" s="17"/>
      <c r="G13" s="17">
        <v>0</v>
      </c>
      <c r="H13" s="17">
        <v>1.04712041884817E-2</v>
      </c>
      <c r="I13" s="17"/>
      <c r="J13" s="17">
        <v>1.7543859649122799E-2</v>
      </c>
      <c r="K13" s="17">
        <v>1.8181818181818198E-2</v>
      </c>
      <c r="L13" s="17">
        <v>0</v>
      </c>
      <c r="M13" s="17">
        <v>0</v>
      </c>
      <c r="N13" s="17"/>
      <c r="O13" s="17">
        <v>0</v>
      </c>
      <c r="P13" s="17">
        <v>3.4482758620689703E-2</v>
      </c>
      <c r="Q13" s="17">
        <v>0</v>
      </c>
      <c r="R13" s="17">
        <v>0</v>
      </c>
      <c r="S13" s="17">
        <v>0</v>
      </c>
      <c r="T13" s="17">
        <v>0</v>
      </c>
      <c r="U13" s="17">
        <v>0</v>
      </c>
      <c r="V13" s="17">
        <v>0</v>
      </c>
      <c r="W13" s="17">
        <v>2.7777777777777801E-2</v>
      </c>
      <c r="X13" s="17">
        <v>0</v>
      </c>
      <c r="Y13" s="17">
        <v>0</v>
      </c>
      <c r="Z13" s="17">
        <v>0</v>
      </c>
      <c r="AA13" s="17"/>
      <c r="AB13" s="17">
        <v>8.1300813008130107E-3</v>
      </c>
      <c r="AC13" s="17">
        <v>0</v>
      </c>
      <c r="AD13" s="17">
        <v>0</v>
      </c>
      <c r="AE13" s="17">
        <v>0</v>
      </c>
      <c r="AF13" s="17"/>
      <c r="AG13" s="17">
        <v>6.17283950617284E-3</v>
      </c>
      <c r="AH13" s="17">
        <v>1.72413793103448E-2</v>
      </c>
      <c r="AI13" s="17">
        <v>0</v>
      </c>
      <c r="AJ13" s="17">
        <v>0</v>
      </c>
      <c r="AK13" s="17"/>
      <c r="AL13" s="17">
        <v>8.1967213114754103E-3</v>
      </c>
      <c r="AM13" s="17">
        <v>1.0869565217391301E-2</v>
      </c>
      <c r="AN13" s="17">
        <v>0</v>
      </c>
      <c r="AO13" s="17"/>
      <c r="AP13" s="17">
        <v>0</v>
      </c>
      <c r="AQ13" s="17">
        <v>1.5625E-2</v>
      </c>
      <c r="AR13" s="17">
        <v>0</v>
      </c>
      <c r="AS13" s="17">
        <v>0</v>
      </c>
      <c r="AT13" s="17">
        <v>2.7777777777777801E-2</v>
      </c>
      <c r="AU13" s="17"/>
      <c r="AV13" s="17">
        <v>0</v>
      </c>
      <c r="AW13" s="17">
        <v>0</v>
      </c>
      <c r="AX13" s="17">
        <v>0</v>
      </c>
      <c r="AY13" s="17">
        <v>0</v>
      </c>
      <c r="AZ13" s="17">
        <v>0</v>
      </c>
      <c r="BA13" s="17">
        <v>0</v>
      </c>
      <c r="BB13" s="17">
        <v>0</v>
      </c>
      <c r="BC13" s="17"/>
      <c r="BD13" s="17">
        <v>7.7519379844961196E-3</v>
      </c>
      <c r="BE13" s="17">
        <v>3.5714285714285698E-2</v>
      </c>
      <c r="BF13" s="17">
        <v>0</v>
      </c>
      <c r="BG13" s="17">
        <v>0</v>
      </c>
      <c r="BH13" s="17">
        <v>0</v>
      </c>
      <c r="BI13" s="17">
        <v>0</v>
      </c>
      <c r="BJ13" s="17"/>
      <c r="BK13" s="17">
        <v>0</v>
      </c>
      <c r="BL13" s="17">
        <v>1.2500000000000001E-2</v>
      </c>
      <c r="BM13" s="17">
        <v>0</v>
      </c>
      <c r="BN13" s="17">
        <v>1.7543859649122799E-2</v>
      </c>
      <c r="BO13" s="17">
        <v>0</v>
      </c>
      <c r="BP13" s="17">
        <v>0</v>
      </c>
      <c r="BQ13" s="17"/>
      <c r="BR13" s="17">
        <v>0</v>
      </c>
      <c r="BS13" s="17">
        <v>2.1505376344085999E-2</v>
      </c>
      <c r="BT13" s="17"/>
      <c r="BU13" s="17">
        <v>0</v>
      </c>
      <c r="BV13" s="17">
        <v>1.2422360248447201E-2</v>
      </c>
      <c r="BW13" s="17"/>
      <c r="BX13" s="17">
        <v>7.9051383399209498E-3</v>
      </c>
      <c r="BY13" s="17" t="s">
        <v>132</v>
      </c>
    </row>
    <row r="14" spans="2:77" x14ac:dyDescent="0.35">
      <c r="B14" t="s">
        <v>394</v>
      </c>
    </row>
    <row r="15" spans="2:77" x14ac:dyDescent="0.35">
      <c r="B15" t="s">
        <v>99</v>
      </c>
    </row>
    <row r="16" spans="2:77" x14ac:dyDescent="0.35">
      <c r="B16" t="s">
        <v>100</v>
      </c>
    </row>
    <row r="18" spans="2:2" x14ac:dyDescent="0.35">
      <c r="B18"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Y19"/>
  <sheetViews>
    <sheetView showGridLines="0" topLeftCell="A10" workbookViewId="0">
      <pane xSplit="2" topLeftCell="C1" activePane="topRight" state="frozen"/>
      <selection pane="topRight" activeCell="B19" sqref="B19"/>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253</v>
      </c>
      <c r="D7" s="10">
        <v>109</v>
      </c>
      <c r="E7" s="10">
        <v>144</v>
      </c>
      <c r="F7" s="10"/>
      <c r="G7" s="10">
        <v>62</v>
      </c>
      <c r="H7" s="10">
        <v>191</v>
      </c>
      <c r="I7" s="10"/>
      <c r="J7" s="10">
        <v>57</v>
      </c>
      <c r="K7" s="10">
        <v>55</v>
      </c>
      <c r="L7" s="10">
        <v>31</v>
      </c>
      <c r="M7" s="10">
        <v>106</v>
      </c>
      <c r="N7" s="10"/>
      <c r="O7" s="10">
        <v>29</v>
      </c>
      <c r="P7" s="10">
        <v>29</v>
      </c>
      <c r="Q7" s="10">
        <v>19</v>
      </c>
      <c r="R7" s="10">
        <v>22</v>
      </c>
      <c r="S7" s="10">
        <v>17</v>
      </c>
      <c r="T7" s="10">
        <v>20</v>
      </c>
      <c r="U7" s="10">
        <v>26</v>
      </c>
      <c r="V7" s="10">
        <v>11</v>
      </c>
      <c r="W7" s="10">
        <v>36</v>
      </c>
      <c r="X7" s="10">
        <v>29</v>
      </c>
      <c r="Y7" s="10">
        <v>12</v>
      </c>
      <c r="Z7" s="10">
        <v>3</v>
      </c>
      <c r="AA7" s="10"/>
      <c r="AB7" s="10">
        <v>123</v>
      </c>
      <c r="AC7" s="10">
        <v>73</v>
      </c>
      <c r="AD7" s="10">
        <v>27</v>
      </c>
      <c r="AE7" s="10">
        <v>21</v>
      </c>
      <c r="AF7" s="10"/>
      <c r="AG7" s="10">
        <v>162</v>
      </c>
      <c r="AH7" s="10">
        <v>58</v>
      </c>
      <c r="AI7" s="10">
        <v>24</v>
      </c>
      <c r="AJ7" s="10">
        <v>1</v>
      </c>
      <c r="AK7" s="10"/>
      <c r="AL7" s="10">
        <v>122</v>
      </c>
      <c r="AM7" s="10">
        <v>92</v>
      </c>
      <c r="AN7" s="10">
        <v>35</v>
      </c>
      <c r="AO7" s="10"/>
      <c r="AP7" s="10">
        <v>104</v>
      </c>
      <c r="AQ7" s="10">
        <v>64</v>
      </c>
      <c r="AR7" s="10">
        <v>19</v>
      </c>
      <c r="AS7" s="10">
        <v>4</v>
      </c>
      <c r="AT7" s="10">
        <v>36</v>
      </c>
      <c r="AU7" s="10"/>
      <c r="AV7" s="10">
        <v>4</v>
      </c>
      <c r="AW7" s="10">
        <v>4</v>
      </c>
      <c r="AX7" s="10">
        <v>4</v>
      </c>
      <c r="AY7" s="10">
        <v>26</v>
      </c>
      <c r="AZ7" s="10">
        <v>19</v>
      </c>
      <c r="BA7" s="10">
        <v>56</v>
      </c>
      <c r="BB7" s="10">
        <v>12</v>
      </c>
      <c r="BC7" s="10"/>
      <c r="BD7" s="10">
        <v>129</v>
      </c>
      <c r="BE7" s="10">
        <v>28</v>
      </c>
      <c r="BF7" s="10">
        <v>26</v>
      </c>
      <c r="BG7" s="10">
        <v>44</v>
      </c>
      <c r="BH7" s="10">
        <v>21</v>
      </c>
      <c r="BI7" s="10">
        <v>4</v>
      </c>
      <c r="BJ7" s="10"/>
      <c r="BK7" s="10">
        <v>41</v>
      </c>
      <c r="BL7" s="10">
        <v>80</v>
      </c>
      <c r="BM7" s="10">
        <v>23</v>
      </c>
      <c r="BN7" s="10">
        <v>57</v>
      </c>
      <c r="BO7" s="10">
        <v>35</v>
      </c>
      <c r="BP7" s="10">
        <v>16</v>
      </c>
      <c r="BQ7" s="10"/>
      <c r="BR7" s="10">
        <v>160</v>
      </c>
      <c r="BS7" s="10">
        <v>93</v>
      </c>
      <c r="BT7" s="10"/>
      <c r="BU7" s="10">
        <v>92</v>
      </c>
      <c r="BV7" s="10">
        <v>161</v>
      </c>
      <c r="BW7" s="10"/>
      <c r="BX7" s="10">
        <v>253</v>
      </c>
      <c r="BY7" s="10" t="s">
        <v>131</v>
      </c>
    </row>
    <row r="8" spans="2:77" ht="29" x14ac:dyDescent="0.35">
      <c r="B8" s="16" t="s">
        <v>328</v>
      </c>
      <c r="C8" s="15">
        <v>0.15019762845849799</v>
      </c>
      <c r="D8" s="15">
        <v>0.13761467889908299</v>
      </c>
      <c r="E8" s="15">
        <v>0.15972222222222199</v>
      </c>
      <c r="F8" s="15"/>
      <c r="G8" s="15">
        <v>0.16129032258064499</v>
      </c>
      <c r="H8" s="15">
        <v>0.146596858638743</v>
      </c>
      <c r="I8" s="15"/>
      <c r="J8" s="15">
        <v>7.0175438596491196E-2</v>
      </c>
      <c r="K8" s="15">
        <v>9.0909090909090898E-2</v>
      </c>
      <c r="L8" s="15">
        <v>0.225806451612903</v>
      </c>
      <c r="M8" s="15">
        <v>0.19811320754716999</v>
      </c>
      <c r="N8" s="15"/>
      <c r="O8" s="15">
        <v>0.24137931034482801</v>
      </c>
      <c r="P8" s="15">
        <v>0.10344827586206901</v>
      </c>
      <c r="Q8" s="15">
        <v>0.105263157894737</v>
      </c>
      <c r="R8" s="15">
        <v>9.0909090909090898E-2</v>
      </c>
      <c r="S8" s="15">
        <v>0.17647058823529399</v>
      </c>
      <c r="T8" s="15">
        <v>0.15</v>
      </c>
      <c r="U8" s="15">
        <v>0.230769230769231</v>
      </c>
      <c r="V8" s="15">
        <v>0.18181818181818199</v>
      </c>
      <c r="W8" s="15">
        <v>0.13888888888888901</v>
      </c>
      <c r="X8" s="15">
        <v>3.4482758620689703E-2</v>
      </c>
      <c r="Y8" s="15">
        <v>0.25</v>
      </c>
      <c r="Z8" s="15">
        <v>0.33333333333333298</v>
      </c>
      <c r="AA8" s="15"/>
      <c r="AB8" s="15">
        <v>0.19512195121951201</v>
      </c>
      <c r="AC8" s="15">
        <v>8.2191780821917804E-2</v>
      </c>
      <c r="AD8" s="15">
        <v>0.148148148148148</v>
      </c>
      <c r="AE8" s="15">
        <v>0.14285714285714299</v>
      </c>
      <c r="AF8" s="15"/>
      <c r="AG8" s="15">
        <v>0.172839506172839</v>
      </c>
      <c r="AH8" s="15">
        <v>0.10344827586206901</v>
      </c>
      <c r="AI8" s="15">
        <v>0.125</v>
      </c>
      <c r="AJ8" s="15">
        <v>0</v>
      </c>
      <c r="AK8" s="15"/>
      <c r="AL8" s="15">
        <v>0.19672131147541</v>
      </c>
      <c r="AM8" s="15">
        <v>7.6086956521739094E-2</v>
      </c>
      <c r="AN8" s="15">
        <v>0.2</v>
      </c>
      <c r="AO8" s="15"/>
      <c r="AP8" s="15">
        <v>0.105769230769231</v>
      </c>
      <c r="AQ8" s="15">
        <v>0.1875</v>
      </c>
      <c r="AR8" s="15">
        <v>0.105263157894737</v>
      </c>
      <c r="AS8" s="15">
        <v>0.25</v>
      </c>
      <c r="AT8" s="15">
        <v>0.25</v>
      </c>
      <c r="AU8" s="15"/>
      <c r="AV8" s="15">
        <v>0.25</v>
      </c>
      <c r="AW8" s="15">
        <v>0.25</v>
      </c>
      <c r="AX8" s="15">
        <v>0.25</v>
      </c>
      <c r="AY8" s="15">
        <v>7.69230769230769E-2</v>
      </c>
      <c r="AZ8" s="15">
        <v>0.26315789473684198</v>
      </c>
      <c r="BA8" s="15">
        <v>0.214285714285714</v>
      </c>
      <c r="BB8" s="15">
        <v>0.16666666666666699</v>
      </c>
      <c r="BC8" s="15"/>
      <c r="BD8" s="15">
        <v>9.3023255813953501E-2</v>
      </c>
      <c r="BE8" s="15">
        <v>0.107142857142857</v>
      </c>
      <c r="BF8" s="15">
        <v>0.30769230769230799</v>
      </c>
      <c r="BG8" s="15">
        <v>0.204545454545455</v>
      </c>
      <c r="BH8" s="15">
        <v>0.238095238095238</v>
      </c>
      <c r="BI8" s="15">
        <v>0.25</v>
      </c>
      <c r="BJ8" s="15"/>
      <c r="BK8" s="15">
        <v>0.219512195121951</v>
      </c>
      <c r="BL8" s="15">
        <v>0.15</v>
      </c>
      <c r="BM8" s="15">
        <v>8.6956521739130405E-2</v>
      </c>
      <c r="BN8" s="15">
        <v>0.175438596491228</v>
      </c>
      <c r="BO8" s="15">
        <v>8.5714285714285701E-2</v>
      </c>
      <c r="BP8" s="15">
        <v>0.125</v>
      </c>
      <c r="BQ8" s="15"/>
      <c r="BR8" s="15">
        <v>0.17499999999999999</v>
      </c>
      <c r="BS8" s="15">
        <v>0.10752688172043</v>
      </c>
      <c r="BT8" s="15"/>
      <c r="BU8" s="15">
        <v>0.16304347826087001</v>
      </c>
      <c r="BV8" s="15">
        <v>0.14285714285714299</v>
      </c>
      <c r="BW8" s="15"/>
      <c r="BX8" s="15">
        <v>0.15019762845849799</v>
      </c>
      <c r="BY8" s="15" t="s">
        <v>132</v>
      </c>
    </row>
    <row r="9" spans="2:77" ht="29" x14ac:dyDescent="0.35">
      <c r="B9" s="16" t="s">
        <v>329</v>
      </c>
      <c r="C9" s="15">
        <v>0.21343873517786599</v>
      </c>
      <c r="D9" s="15">
        <v>0.192660550458716</v>
      </c>
      <c r="E9" s="15">
        <v>0.22916666666666699</v>
      </c>
      <c r="F9" s="15"/>
      <c r="G9" s="15">
        <v>0.209677419354839</v>
      </c>
      <c r="H9" s="15">
        <v>0.21465968586387399</v>
      </c>
      <c r="I9" s="15"/>
      <c r="J9" s="15">
        <v>0.175438596491228</v>
      </c>
      <c r="K9" s="15">
        <v>0.218181818181818</v>
      </c>
      <c r="L9" s="15">
        <v>0.225806451612903</v>
      </c>
      <c r="M9" s="15">
        <v>0.235849056603774</v>
      </c>
      <c r="N9" s="15"/>
      <c r="O9" s="15">
        <v>6.8965517241379296E-2</v>
      </c>
      <c r="P9" s="15">
        <v>0.13793103448275901</v>
      </c>
      <c r="Q9" s="15">
        <v>0.21052631578947401</v>
      </c>
      <c r="R9" s="15">
        <v>0.40909090909090901</v>
      </c>
      <c r="S9" s="15">
        <v>0.35294117647058798</v>
      </c>
      <c r="T9" s="15">
        <v>0.35</v>
      </c>
      <c r="U9" s="15">
        <v>0</v>
      </c>
      <c r="V9" s="15">
        <v>9.0909090909090898E-2</v>
      </c>
      <c r="W9" s="15">
        <v>0.194444444444444</v>
      </c>
      <c r="X9" s="15">
        <v>0.20689655172413801</v>
      </c>
      <c r="Y9" s="15">
        <v>0.5</v>
      </c>
      <c r="Z9" s="15">
        <v>0.66666666666666696</v>
      </c>
      <c r="AA9" s="15"/>
      <c r="AB9" s="15">
        <v>0.18699186991869901</v>
      </c>
      <c r="AC9" s="15">
        <v>0.31506849315068503</v>
      </c>
      <c r="AD9" s="15">
        <v>0.148148148148148</v>
      </c>
      <c r="AE9" s="15">
        <v>4.7619047619047603E-2</v>
      </c>
      <c r="AF9" s="15"/>
      <c r="AG9" s="15">
        <v>0.209876543209877</v>
      </c>
      <c r="AH9" s="15">
        <v>0.20689655172413801</v>
      </c>
      <c r="AI9" s="15">
        <v>0.25</v>
      </c>
      <c r="AJ9" s="15">
        <v>0</v>
      </c>
      <c r="AK9" s="15"/>
      <c r="AL9" s="15">
        <v>0.204918032786885</v>
      </c>
      <c r="AM9" s="15">
        <v>0.20652173913043501</v>
      </c>
      <c r="AN9" s="15">
        <v>0.22857142857142901</v>
      </c>
      <c r="AO9" s="15"/>
      <c r="AP9" s="15">
        <v>0.20192307692307701</v>
      </c>
      <c r="AQ9" s="15">
        <v>0.21875</v>
      </c>
      <c r="AR9" s="15">
        <v>0.26315789473684198</v>
      </c>
      <c r="AS9" s="15">
        <v>0.25</v>
      </c>
      <c r="AT9" s="15">
        <v>0.13888888888888901</v>
      </c>
      <c r="AU9" s="15"/>
      <c r="AV9" s="15">
        <v>0</v>
      </c>
      <c r="AW9" s="15">
        <v>0</v>
      </c>
      <c r="AX9" s="15">
        <v>0</v>
      </c>
      <c r="AY9" s="15">
        <v>0.34615384615384598</v>
      </c>
      <c r="AZ9" s="15">
        <v>5.2631578947368397E-2</v>
      </c>
      <c r="BA9" s="15">
        <v>0.33928571428571402</v>
      </c>
      <c r="BB9" s="15">
        <v>8.3333333333333301E-2</v>
      </c>
      <c r="BC9" s="15"/>
      <c r="BD9" s="15">
        <v>0.224806201550388</v>
      </c>
      <c r="BE9" s="15">
        <v>0.214285714285714</v>
      </c>
      <c r="BF9" s="15">
        <v>0.15384615384615399</v>
      </c>
      <c r="BG9" s="15">
        <v>0.204545454545455</v>
      </c>
      <c r="BH9" s="15">
        <v>0.238095238095238</v>
      </c>
      <c r="BI9" s="15">
        <v>0.25</v>
      </c>
      <c r="BJ9" s="15"/>
      <c r="BK9" s="15">
        <v>9.7560975609756101E-2</v>
      </c>
      <c r="BL9" s="15">
        <v>0.26250000000000001</v>
      </c>
      <c r="BM9" s="15">
        <v>0.26086956521739102</v>
      </c>
      <c r="BN9" s="15">
        <v>0.19298245614035101</v>
      </c>
      <c r="BO9" s="15">
        <v>0.25714285714285701</v>
      </c>
      <c r="BP9" s="15">
        <v>0.1875</v>
      </c>
      <c r="BQ9" s="15"/>
      <c r="BR9" s="15">
        <v>0.21875</v>
      </c>
      <c r="BS9" s="15">
        <v>0.204301075268817</v>
      </c>
      <c r="BT9" s="15"/>
      <c r="BU9" s="15">
        <v>0.25</v>
      </c>
      <c r="BV9" s="15">
        <v>0.19254658385093201</v>
      </c>
      <c r="BW9" s="15"/>
      <c r="BX9" s="15">
        <v>0.21343873517786599</v>
      </c>
      <c r="BY9" s="15" t="s">
        <v>132</v>
      </c>
    </row>
    <row r="10" spans="2:77" ht="29" x14ac:dyDescent="0.35">
      <c r="B10" s="16" t="s">
        <v>330</v>
      </c>
      <c r="C10" s="15">
        <v>0.54940711462450598</v>
      </c>
      <c r="D10" s="15">
        <v>0.58715596330275199</v>
      </c>
      <c r="E10" s="15">
        <v>0.52083333333333304</v>
      </c>
      <c r="F10" s="15"/>
      <c r="G10" s="15">
        <v>0.5</v>
      </c>
      <c r="H10" s="15">
        <v>0.56544502617801096</v>
      </c>
      <c r="I10" s="15"/>
      <c r="J10" s="15">
        <v>0.70175438596491202</v>
      </c>
      <c r="K10" s="15">
        <v>0.527272727272727</v>
      </c>
      <c r="L10" s="15">
        <v>0.483870967741935</v>
      </c>
      <c r="M10" s="15">
        <v>0.490566037735849</v>
      </c>
      <c r="N10" s="15"/>
      <c r="O10" s="15">
        <v>0.51724137931034497</v>
      </c>
      <c r="P10" s="15">
        <v>0.65517241379310298</v>
      </c>
      <c r="Q10" s="15">
        <v>0.63157894736842102</v>
      </c>
      <c r="R10" s="15">
        <v>0.40909090909090901</v>
      </c>
      <c r="S10" s="15">
        <v>0.41176470588235298</v>
      </c>
      <c r="T10" s="15">
        <v>0.5</v>
      </c>
      <c r="U10" s="15">
        <v>0.69230769230769196</v>
      </c>
      <c r="V10" s="15">
        <v>0.72727272727272696</v>
      </c>
      <c r="W10" s="15">
        <v>0.55555555555555602</v>
      </c>
      <c r="X10" s="15">
        <v>0.65517241379310298</v>
      </c>
      <c r="Y10" s="15">
        <v>0.16666666666666699</v>
      </c>
      <c r="Z10" s="15">
        <v>0</v>
      </c>
      <c r="AA10" s="15"/>
      <c r="AB10" s="15">
        <v>0.53658536585365901</v>
      </c>
      <c r="AC10" s="15">
        <v>0.534246575342466</v>
      </c>
      <c r="AD10" s="15">
        <v>0.55555555555555602</v>
      </c>
      <c r="AE10" s="15">
        <v>0.76190476190476197</v>
      </c>
      <c r="AF10" s="15"/>
      <c r="AG10" s="15">
        <v>0.53703703703703698</v>
      </c>
      <c r="AH10" s="15">
        <v>0.60344827586206895</v>
      </c>
      <c r="AI10" s="15">
        <v>0.58333333333333304</v>
      </c>
      <c r="AJ10" s="15">
        <v>0</v>
      </c>
      <c r="AK10" s="15"/>
      <c r="AL10" s="15">
        <v>0.54098360655737698</v>
      </c>
      <c r="AM10" s="15">
        <v>0.61956521739130399</v>
      </c>
      <c r="AN10" s="15">
        <v>0.42857142857142899</v>
      </c>
      <c r="AO10" s="15"/>
      <c r="AP10" s="15">
        <v>0.64423076923076905</v>
      </c>
      <c r="AQ10" s="15">
        <v>0.5</v>
      </c>
      <c r="AR10" s="15">
        <v>0.52631578947368396</v>
      </c>
      <c r="AS10" s="15">
        <v>0.5</v>
      </c>
      <c r="AT10" s="15">
        <v>0.41666666666666702</v>
      </c>
      <c r="AU10" s="15"/>
      <c r="AV10" s="15">
        <v>0.75</v>
      </c>
      <c r="AW10" s="15">
        <v>0.75</v>
      </c>
      <c r="AX10" s="15">
        <v>0.75</v>
      </c>
      <c r="AY10" s="15">
        <v>0.53846153846153799</v>
      </c>
      <c r="AZ10" s="15">
        <v>0.63157894736842102</v>
      </c>
      <c r="BA10" s="15">
        <v>0.32142857142857101</v>
      </c>
      <c r="BB10" s="15">
        <v>0.58333333333333304</v>
      </c>
      <c r="BC10" s="15"/>
      <c r="BD10" s="15">
        <v>0.62790697674418605</v>
      </c>
      <c r="BE10" s="15">
        <v>0.53571428571428603</v>
      </c>
      <c r="BF10" s="15">
        <v>0.42307692307692302</v>
      </c>
      <c r="BG10" s="15">
        <v>0.5</v>
      </c>
      <c r="BH10" s="15">
        <v>0.38095238095238099</v>
      </c>
      <c r="BI10" s="15">
        <v>0.25</v>
      </c>
      <c r="BJ10" s="15"/>
      <c r="BK10" s="15">
        <v>0.53658536585365901</v>
      </c>
      <c r="BL10" s="15">
        <v>0.5</v>
      </c>
      <c r="BM10" s="15">
        <v>0.565217391304348</v>
      </c>
      <c r="BN10" s="15">
        <v>0.59649122807017496</v>
      </c>
      <c r="BO10" s="15">
        <v>0.57142857142857095</v>
      </c>
      <c r="BP10" s="15">
        <v>0.625</v>
      </c>
      <c r="BQ10" s="15"/>
      <c r="BR10" s="15">
        <v>0.51875000000000004</v>
      </c>
      <c r="BS10" s="15">
        <v>0.60215053763440896</v>
      </c>
      <c r="BT10" s="15"/>
      <c r="BU10" s="15">
        <v>0.52173913043478304</v>
      </c>
      <c r="BV10" s="15">
        <v>0.565217391304348</v>
      </c>
      <c r="BW10" s="15"/>
      <c r="BX10" s="15">
        <v>0.54940711462450598</v>
      </c>
      <c r="BY10" s="15" t="s">
        <v>132</v>
      </c>
    </row>
    <row r="11" spans="2:77" ht="29" x14ac:dyDescent="0.35">
      <c r="B11" s="16" t="s">
        <v>331</v>
      </c>
      <c r="C11" s="15">
        <v>1.58102766798419E-2</v>
      </c>
      <c r="D11" s="15">
        <v>9.1743119266055103E-3</v>
      </c>
      <c r="E11" s="15">
        <v>2.0833333333333301E-2</v>
      </c>
      <c r="F11" s="15"/>
      <c r="G11" s="15">
        <v>1.6129032258064498E-2</v>
      </c>
      <c r="H11" s="15">
        <v>1.5706806282722498E-2</v>
      </c>
      <c r="I11" s="15"/>
      <c r="J11" s="15">
        <v>0</v>
      </c>
      <c r="K11" s="15">
        <v>0</v>
      </c>
      <c r="L11" s="15">
        <v>0</v>
      </c>
      <c r="M11" s="15">
        <v>3.77358490566038E-2</v>
      </c>
      <c r="N11" s="15"/>
      <c r="O11" s="15">
        <v>3.4482758620689703E-2</v>
      </c>
      <c r="P11" s="15">
        <v>0</v>
      </c>
      <c r="Q11" s="15">
        <v>0</v>
      </c>
      <c r="R11" s="15">
        <v>4.5454545454545497E-2</v>
      </c>
      <c r="S11" s="15">
        <v>0</v>
      </c>
      <c r="T11" s="15">
        <v>0</v>
      </c>
      <c r="U11" s="15">
        <v>0</v>
      </c>
      <c r="V11" s="15">
        <v>0</v>
      </c>
      <c r="W11" s="15">
        <v>0</v>
      </c>
      <c r="X11" s="15">
        <v>3.4482758620689703E-2</v>
      </c>
      <c r="Y11" s="15">
        <v>8.3333333333333301E-2</v>
      </c>
      <c r="Z11" s="15">
        <v>0</v>
      </c>
      <c r="AA11" s="15"/>
      <c r="AB11" s="15">
        <v>3.2520325203252001E-2</v>
      </c>
      <c r="AC11" s="15">
        <v>0</v>
      </c>
      <c r="AD11" s="15">
        <v>0</v>
      </c>
      <c r="AE11" s="15">
        <v>0</v>
      </c>
      <c r="AF11" s="15"/>
      <c r="AG11" s="15">
        <v>1.2345679012345699E-2</v>
      </c>
      <c r="AH11" s="15">
        <v>3.4482758620689703E-2</v>
      </c>
      <c r="AI11" s="15">
        <v>0</v>
      </c>
      <c r="AJ11" s="15">
        <v>0</v>
      </c>
      <c r="AK11" s="15"/>
      <c r="AL11" s="15">
        <v>1.63934426229508E-2</v>
      </c>
      <c r="AM11" s="15">
        <v>2.1739130434782601E-2</v>
      </c>
      <c r="AN11" s="15">
        <v>0</v>
      </c>
      <c r="AO11" s="15"/>
      <c r="AP11" s="15">
        <v>9.6153846153846194E-3</v>
      </c>
      <c r="AQ11" s="15">
        <v>1.5625E-2</v>
      </c>
      <c r="AR11" s="15">
        <v>5.2631578947368397E-2</v>
      </c>
      <c r="AS11" s="15">
        <v>0</v>
      </c>
      <c r="AT11" s="15">
        <v>0</v>
      </c>
      <c r="AU11" s="15"/>
      <c r="AV11" s="15">
        <v>0</v>
      </c>
      <c r="AW11" s="15">
        <v>0</v>
      </c>
      <c r="AX11" s="15">
        <v>0</v>
      </c>
      <c r="AY11" s="15">
        <v>0</v>
      </c>
      <c r="AZ11" s="15">
        <v>0</v>
      </c>
      <c r="BA11" s="15">
        <v>7.1428571428571397E-2</v>
      </c>
      <c r="BB11" s="15">
        <v>0</v>
      </c>
      <c r="BC11" s="15"/>
      <c r="BD11" s="15">
        <v>0</v>
      </c>
      <c r="BE11" s="15">
        <v>0</v>
      </c>
      <c r="BF11" s="15">
        <v>7.69230769230769E-2</v>
      </c>
      <c r="BG11" s="15">
        <v>4.5454545454545497E-2</v>
      </c>
      <c r="BH11" s="15">
        <v>0</v>
      </c>
      <c r="BI11" s="15">
        <v>0</v>
      </c>
      <c r="BJ11" s="15"/>
      <c r="BK11" s="15">
        <v>4.8780487804878099E-2</v>
      </c>
      <c r="BL11" s="15">
        <v>1.2500000000000001E-2</v>
      </c>
      <c r="BM11" s="15">
        <v>4.3478260869565202E-2</v>
      </c>
      <c r="BN11" s="15">
        <v>0</v>
      </c>
      <c r="BO11" s="15">
        <v>0</v>
      </c>
      <c r="BP11" s="15">
        <v>0</v>
      </c>
      <c r="BQ11" s="15"/>
      <c r="BR11" s="15">
        <v>2.5000000000000001E-2</v>
      </c>
      <c r="BS11" s="15">
        <v>0</v>
      </c>
      <c r="BT11" s="15"/>
      <c r="BU11" s="15">
        <v>1.0869565217391301E-2</v>
      </c>
      <c r="BV11" s="15">
        <v>1.8633540372670801E-2</v>
      </c>
      <c r="BW11" s="15"/>
      <c r="BX11" s="15">
        <v>1.58102766798419E-2</v>
      </c>
      <c r="BY11" s="15" t="s">
        <v>132</v>
      </c>
    </row>
    <row r="12" spans="2:77" ht="29" x14ac:dyDescent="0.35">
      <c r="B12" s="16" t="s">
        <v>332</v>
      </c>
      <c r="C12" s="15">
        <v>7.9051383399209498E-3</v>
      </c>
      <c r="D12" s="15">
        <v>9.1743119266055103E-3</v>
      </c>
      <c r="E12" s="15">
        <v>6.9444444444444397E-3</v>
      </c>
      <c r="F12" s="15"/>
      <c r="G12" s="15">
        <v>0</v>
      </c>
      <c r="H12" s="15">
        <v>1.04712041884817E-2</v>
      </c>
      <c r="I12" s="15"/>
      <c r="J12" s="15">
        <v>0</v>
      </c>
      <c r="K12" s="15">
        <v>1.8181818181818198E-2</v>
      </c>
      <c r="L12" s="15">
        <v>0</v>
      </c>
      <c r="M12" s="15">
        <v>9.4339622641509396E-3</v>
      </c>
      <c r="N12" s="15"/>
      <c r="O12" s="15">
        <v>0</v>
      </c>
      <c r="P12" s="15">
        <v>6.8965517241379296E-2</v>
      </c>
      <c r="Q12" s="15">
        <v>0</v>
      </c>
      <c r="R12" s="15">
        <v>0</v>
      </c>
      <c r="S12" s="15">
        <v>0</v>
      </c>
      <c r="T12" s="15">
        <v>0</v>
      </c>
      <c r="U12" s="15">
        <v>0</v>
      </c>
      <c r="V12" s="15">
        <v>0</v>
      </c>
      <c r="W12" s="15">
        <v>0</v>
      </c>
      <c r="X12" s="15">
        <v>0</v>
      </c>
      <c r="Y12" s="15">
        <v>0</v>
      </c>
      <c r="Z12" s="15">
        <v>0</v>
      </c>
      <c r="AA12" s="15"/>
      <c r="AB12" s="15">
        <v>8.1300813008130107E-3</v>
      </c>
      <c r="AC12" s="15">
        <v>1.3698630136986301E-2</v>
      </c>
      <c r="AD12" s="15">
        <v>0</v>
      </c>
      <c r="AE12" s="15">
        <v>0</v>
      </c>
      <c r="AF12" s="15"/>
      <c r="AG12" s="15">
        <v>6.17283950617284E-3</v>
      </c>
      <c r="AH12" s="15">
        <v>0</v>
      </c>
      <c r="AI12" s="15">
        <v>0</v>
      </c>
      <c r="AJ12" s="15">
        <v>1</v>
      </c>
      <c r="AK12" s="15"/>
      <c r="AL12" s="15">
        <v>1.63934426229508E-2</v>
      </c>
      <c r="AM12" s="15">
        <v>0</v>
      </c>
      <c r="AN12" s="15">
        <v>0</v>
      </c>
      <c r="AO12" s="15"/>
      <c r="AP12" s="15">
        <v>1.9230769230769201E-2</v>
      </c>
      <c r="AQ12" s="15">
        <v>0</v>
      </c>
      <c r="AR12" s="15">
        <v>0</v>
      </c>
      <c r="AS12" s="15">
        <v>0</v>
      </c>
      <c r="AT12" s="15">
        <v>0</v>
      </c>
      <c r="AU12" s="15"/>
      <c r="AV12" s="15">
        <v>0</v>
      </c>
      <c r="AW12" s="15">
        <v>0</v>
      </c>
      <c r="AX12" s="15">
        <v>0</v>
      </c>
      <c r="AY12" s="15">
        <v>0</v>
      </c>
      <c r="AZ12" s="15">
        <v>5.2631578947368397E-2</v>
      </c>
      <c r="BA12" s="15">
        <v>0</v>
      </c>
      <c r="BB12" s="15">
        <v>0</v>
      </c>
      <c r="BC12" s="15"/>
      <c r="BD12" s="15">
        <v>0</v>
      </c>
      <c r="BE12" s="15">
        <v>0</v>
      </c>
      <c r="BF12" s="15">
        <v>0</v>
      </c>
      <c r="BG12" s="15">
        <v>2.27272727272727E-2</v>
      </c>
      <c r="BH12" s="15">
        <v>4.7619047619047603E-2</v>
      </c>
      <c r="BI12" s="15">
        <v>0</v>
      </c>
      <c r="BJ12" s="15"/>
      <c r="BK12" s="15">
        <v>0</v>
      </c>
      <c r="BL12" s="15">
        <v>0</v>
      </c>
      <c r="BM12" s="15">
        <v>0</v>
      </c>
      <c r="BN12" s="15">
        <v>1.7543859649122799E-2</v>
      </c>
      <c r="BO12" s="15">
        <v>2.8571428571428598E-2</v>
      </c>
      <c r="BP12" s="15">
        <v>0</v>
      </c>
      <c r="BQ12" s="15"/>
      <c r="BR12" s="15">
        <v>1.2500000000000001E-2</v>
      </c>
      <c r="BS12" s="15">
        <v>0</v>
      </c>
      <c r="BT12" s="15"/>
      <c r="BU12" s="15">
        <v>2.1739130434782601E-2</v>
      </c>
      <c r="BV12" s="15">
        <v>0</v>
      </c>
      <c r="BW12" s="15"/>
      <c r="BX12" s="15">
        <v>7.9051383399209498E-3</v>
      </c>
      <c r="BY12" s="15" t="s">
        <v>132</v>
      </c>
    </row>
    <row r="13" spans="2:77" ht="43.5" x14ac:dyDescent="0.35">
      <c r="B13" s="16" t="s">
        <v>333</v>
      </c>
      <c r="C13" s="15">
        <v>4.3478260869565202E-2</v>
      </c>
      <c r="D13" s="15">
        <v>4.5871559633027498E-2</v>
      </c>
      <c r="E13" s="15">
        <v>4.1666666666666699E-2</v>
      </c>
      <c r="F13" s="15"/>
      <c r="G13" s="15">
        <v>6.4516129032258104E-2</v>
      </c>
      <c r="H13" s="15">
        <v>3.6649214659685903E-2</v>
      </c>
      <c r="I13" s="15"/>
      <c r="J13" s="15">
        <v>3.5087719298245598E-2</v>
      </c>
      <c r="K13" s="15">
        <v>0.109090909090909</v>
      </c>
      <c r="L13" s="15">
        <v>0</v>
      </c>
      <c r="M13" s="15">
        <v>2.83018867924528E-2</v>
      </c>
      <c r="N13" s="15"/>
      <c r="O13" s="15">
        <v>0.10344827586206901</v>
      </c>
      <c r="P13" s="15">
        <v>0</v>
      </c>
      <c r="Q13" s="15">
        <v>0</v>
      </c>
      <c r="R13" s="15">
        <v>0</v>
      </c>
      <c r="S13" s="15">
        <v>5.8823529411764698E-2</v>
      </c>
      <c r="T13" s="15">
        <v>0</v>
      </c>
      <c r="U13" s="15">
        <v>7.69230769230769E-2</v>
      </c>
      <c r="V13" s="15">
        <v>0</v>
      </c>
      <c r="W13" s="15">
        <v>8.3333333333333301E-2</v>
      </c>
      <c r="X13" s="15">
        <v>6.8965517241379296E-2</v>
      </c>
      <c r="Y13" s="15">
        <v>0</v>
      </c>
      <c r="Z13" s="15">
        <v>0</v>
      </c>
      <c r="AA13" s="15"/>
      <c r="AB13" s="15">
        <v>3.2520325203252001E-2</v>
      </c>
      <c r="AC13" s="15">
        <v>4.1095890410958902E-2</v>
      </c>
      <c r="AD13" s="15">
        <v>7.4074074074074098E-2</v>
      </c>
      <c r="AE13" s="15">
        <v>4.7619047619047603E-2</v>
      </c>
      <c r="AF13" s="15"/>
      <c r="AG13" s="15">
        <v>3.0864197530864199E-2</v>
      </c>
      <c r="AH13" s="15">
        <v>5.1724137931034503E-2</v>
      </c>
      <c r="AI13" s="15">
        <v>4.1666666666666699E-2</v>
      </c>
      <c r="AJ13" s="15">
        <v>0</v>
      </c>
      <c r="AK13" s="15"/>
      <c r="AL13" s="15">
        <v>1.63934426229508E-2</v>
      </c>
      <c r="AM13" s="15">
        <v>4.3478260869565202E-2</v>
      </c>
      <c r="AN13" s="15">
        <v>0.114285714285714</v>
      </c>
      <c r="AO13" s="15"/>
      <c r="AP13" s="15">
        <v>9.6153846153846194E-3</v>
      </c>
      <c r="AQ13" s="15">
        <v>3.125E-2</v>
      </c>
      <c r="AR13" s="15">
        <v>5.2631578947368397E-2</v>
      </c>
      <c r="AS13" s="15">
        <v>0</v>
      </c>
      <c r="AT13" s="15">
        <v>0.16666666666666699</v>
      </c>
      <c r="AU13" s="15"/>
      <c r="AV13" s="15">
        <v>0</v>
      </c>
      <c r="AW13" s="15">
        <v>0</v>
      </c>
      <c r="AX13" s="15">
        <v>0</v>
      </c>
      <c r="AY13" s="15">
        <v>3.8461538461538498E-2</v>
      </c>
      <c r="AZ13" s="15">
        <v>0</v>
      </c>
      <c r="BA13" s="15">
        <v>3.5714285714285698E-2</v>
      </c>
      <c r="BB13" s="15">
        <v>8.3333333333333301E-2</v>
      </c>
      <c r="BC13" s="15"/>
      <c r="BD13" s="15">
        <v>3.1007751937984499E-2</v>
      </c>
      <c r="BE13" s="15">
        <v>0.107142857142857</v>
      </c>
      <c r="BF13" s="15">
        <v>3.8461538461538498E-2</v>
      </c>
      <c r="BG13" s="15">
        <v>2.27272727272727E-2</v>
      </c>
      <c r="BH13" s="15">
        <v>4.7619047619047603E-2</v>
      </c>
      <c r="BI13" s="15">
        <v>0.25</v>
      </c>
      <c r="BJ13" s="15"/>
      <c r="BK13" s="15">
        <v>9.7560975609756101E-2</v>
      </c>
      <c r="BL13" s="15">
        <v>3.7499999999999999E-2</v>
      </c>
      <c r="BM13" s="15">
        <v>4.3478260869565202E-2</v>
      </c>
      <c r="BN13" s="15">
        <v>1.7543859649122799E-2</v>
      </c>
      <c r="BO13" s="15">
        <v>2.8571428571428598E-2</v>
      </c>
      <c r="BP13" s="15">
        <v>0</v>
      </c>
      <c r="BQ13" s="15"/>
      <c r="BR13" s="15">
        <v>3.125E-2</v>
      </c>
      <c r="BS13" s="15">
        <v>6.4516129032258104E-2</v>
      </c>
      <c r="BT13" s="15"/>
      <c r="BU13" s="15">
        <v>2.1739130434782601E-2</v>
      </c>
      <c r="BV13" s="15">
        <v>5.5900621118012403E-2</v>
      </c>
      <c r="BW13" s="15"/>
      <c r="BX13" s="15">
        <v>4.3478260869565202E-2</v>
      </c>
      <c r="BY13" s="15" t="s">
        <v>132</v>
      </c>
    </row>
    <row r="14" spans="2:77" x14ac:dyDescent="0.35">
      <c r="B14" s="16" t="s">
        <v>96</v>
      </c>
      <c r="C14" s="17">
        <v>1.97628458498024E-2</v>
      </c>
      <c r="D14" s="17">
        <v>1.8348623853211E-2</v>
      </c>
      <c r="E14" s="17">
        <v>2.0833333333333301E-2</v>
      </c>
      <c r="F14" s="17"/>
      <c r="G14" s="17">
        <v>4.8387096774193498E-2</v>
      </c>
      <c r="H14" s="17">
        <v>1.04712041884817E-2</v>
      </c>
      <c r="I14" s="17"/>
      <c r="J14" s="17">
        <v>1.7543859649122799E-2</v>
      </c>
      <c r="K14" s="17">
        <v>3.6363636363636397E-2</v>
      </c>
      <c r="L14" s="17">
        <v>6.4516129032258104E-2</v>
      </c>
      <c r="M14" s="17">
        <v>0</v>
      </c>
      <c r="N14" s="17"/>
      <c r="O14" s="17">
        <v>3.4482758620689703E-2</v>
      </c>
      <c r="P14" s="17">
        <v>3.4482758620689703E-2</v>
      </c>
      <c r="Q14" s="17">
        <v>5.2631578947368397E-2</v>
      </c>
      <c r="R14" s="17">
        <v>4.5454545454545497E-2</v>
      </c>
      <c r="S14" s="17">
        <v>0</v>
      </c>
      <c r="T14" s="17">
        <v>0</v>
      </c>
      <c r="U14" s="17">
        <v>0</v>
      </c>
      <c r="V14" s="17">
        <v>0</v>
      </c>
      <c r="W14" s="17">
        <v>2.7777777777777801E-2</v>
      </c>
      <c r="X14" s="17">
        <v>0</v>
      </c>
      <c r="Y14" s="17">
        <v>0</v>
      </c>
      <c r="Z14" s="17">
        <v>0</v>
      </c>
      <c r="AA14" s="17"/>
      <c r="AB14" s="17">
        <v>8.1300813008130107E-3</v>
      </c>
      <c r="AC14" s="17">
        <v>1.3698630136986301E-2</v>
      </c>
      <c r="AD14" s="17">
        <v>7.4074074074074098E-2</v>
      </c>
      <c r="AE14" s="17">
        <v>0</v>
      </c>
      <c r="AF14" s="17"/>
      <c r="AG14" s="17">
        <v>3.0864197530864199E-2</v>
      </c>
      <c r="AH14" s="17">
        <v>0</v>
      </c>
      <c r="AI14" s="17">
        <v>0</v>
      </c>
      <c r="AJ14" s="17">
        <v>0</v>
      </c>
      <c r="AK14" s="17"/>
      <c r="AL14" s="17">
        <v>8.1967213114754103E-3</v>
      </c>
      <c r="AM14" s="17">
        <v>3.2608695652173898E-2</v>
      </c>
      <c r="AN14" s="17">
        <v>2.8571428571428598E-2</v>
      </c>
      <c r="AO14" s="17"/>
      <c r="AP14" s="17">
        <v>9.6153846153846194E-3</v>
      </c>
      <c r="AQ14" s="17">
        <v>4.6875E-2</v>
      </c>
      <c r="AR14" s="17">
        <v>0</v>
      </c>
      <c r="AS14" s="17">
        <v>0</v>
      </c>
      <c r="AT14" s="17">
        <v>2.7777777777777801E-2</v>
      </c>
      <c r="AU14" s="17"/>
      <c r="AV14" s="17">
        <v>0</v>
      </c>
      <c r="AW14" s="17">
        <v>0</v>
      </c>
      <c r="AX14" s="17">
        <v>0</v>
      </c>
      <c r="AY14" s="17">
        <v>0</v>
      </c>
      <c r="AZ14" s="17">
        <v>0</v>
      </c>
      <c r="BA14" s="17">
        <v>1.7857142857142901E-2</v>
      </c>
      <c r="BB14" s="17">
        <v>8.3333333333333301E-2</v>
      </c>
      <c r="BC14" s="17"/>
      <c r="BD14" s="17">
        <v>2.32558139534884E-2</v>
      </c>
      <c r="BE14" s="17">
        <v>3.5714285714285698E-2</v>
      </c>
      <c r="BF14" s="17">
        <v>0</v>
      </c>
      <c r="BG14" s="17">
        <v>0</v>
      </c>
      <c r="BH14" s="17">
        <v>4.7619047619047603E-2</v>
      </c>
      <c r="BI14" s="17">
        <v>0</v>
      </c>
      <c r="BJ14" s="17"/>
      <c r="BK14" s="17">
        <v>0</v>
      </c>
      <c r="BL14" s="17">
        <v>3.7499999999999999E-2</v>
      </c>
      <c r="BM14" s="17">
        <v>0</v>
      </c>
      <c r="BN14" s="17">
        <v>0</v>
      </c>
      <c r="BO14" s="17">
        <v>2.8571428571428598E-2</v>
      </c>
      <c r="BP14" s="17">
        <v>6.25E-2</v>
      </c>
      <c r="BQ14" s="17"/>
      <c r="BR14" s="17">
        <v>1.8749999999999999E-2</v>
      </c>
      <c r="BS14" s="17">
        <v>2.1505376344085999E-2</v>
      </c>
      <c r="BT14" s="17"/>
      <c r="BU14" s="17">
        <v>1.0869565217391301E-2</v>
      </c>
      <c r="BV14" s="17">
        <v>2.4844720496894401E-2</v>
      </c>
      <c r="BW14" s="17"/>
      <c r="BX14" s="17">
        <v>1.97628458498024E-2</v>
      </c>
      <c r="BY14" s="17" t="s">
        <v>132</v>
      </c>
    </row>
    <row r="15" spans="2:77" x14ac:dyDescent="0.35">
      <c r="B15" t="s">
        <v>394</v>
      </c>
    </row>
    <row r="16" spans="2:77" x14ac:dyDescent="0.35">
      <c r="B16" t="s">
        <v>99</v>
      </c>
    </row>
    <row r="17" spans="2:2" x14ac:dyDescent="0.35">
      <c r="B17" t="s">
        <v>100</v>
      </c>
    </row>
    <row r="19" spans="2:2" x14ac:dyDescent="0.35">
      <c r="B19"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Y15"/>
  <sheetViews>
    <sheetView showGridLines="0" topLeftCell="A7" workbookViewId="0">
      <pane xSplit="2" topLeftCell="C1" activePane="topRight" state="frozen"/>
      <selection pane="topRight" activeCell="B15" sqref="B15"/>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402</v>
      </c>
      <c r="D7" s="10">
        <v>175</v>
      </c>
      <c r="E7" s="10">
        <v>227</v>
      </c>
      <c r="F7" s="10"/>
      <c r="G7" s="10">
        <v>70</v>
      </c>
      <c r="H7" s="10">
        <v>332</v>
      </c>
      <c r="I7" s="10"/>
      <c r="J7" s="10">
        <v>121</v>
      </c>
      <c r="K7" s="10">
        <v>111</v>
      </c>
      <c r="L7" s="10">
        <v>52</v>
      </c>
      <c r="M7" s="10">
        <v>113</v>
      </c>
      <c r="N7" s="10"/>
      <c r="O7" s="10">
        <v>37</v>
      </c>
      <c r="P7" s="10">
        <v>63</v>
      </c>
      <c r="Q7" s="10">
        <v>28</v>
      </c>
      <c r="R7" s="10">
        <v>45</v>
      </c>
      <c r="S7" s="10">
        <v>19</v>
      </c>
      <c r="T7" s="10">
        <v>33</v>
      </c>
      <c r="U7" s="10">
        <v>41</v>
      </c>
      <c r="V7" s="10">
        <v>24</v>
      </c>
      <c r="W7" s="10">
        <v>47</v>
      </c>
      <c r="X7" s="10">
        <v>43</v>
      </c>
      <c r="Y7" s="10">
        <v>17</v>
      </c>
      <c r="Z7" s="10">
        <v>5</v>
      </c>
      <c r="AA7" s="10"/>
      <c r="AB7" s="10">
        <v>147</v>
      </c>
      <c r="AC7" s="10">
        <v>122</v>
      </c>
      <c r="AD7" s="10">
        <v>56</v>
      </c>
      <c r="AE7" s="10">
        <v>48</v>
      </c>
      <c r="AF7" s="10"/>
      <c r="AG7" s="10">
        <v>244</v>
      </c>
      <c r="AH7" s="10">
        <v>102</v>
      </c>
      <c r="AI7" s="10">
        <v>41</v>
      </c>
      <c r="AJ7" s="10">
        <v>2</v>
      </c>
      <c r="AK7" s="10"/>
      <c r="AL7" s="10">
        <v>200</v>
      </c>
      <c r="AM7" s="10">
        <v>153</v>
      </c>
      <c r="AN7" s="10">
        <v>44</v>
      </c>
      <c r="AO7" s="10"/>
      <c r="AP7" s="10">
        <v>184</v>
      </c>
      <c r="AQ7" s="10">
        <v>88</v>
      </c>
      <c r="AR7" s="10">
        <v>29</v>
      </c>
      <c r="AS7" s="10">
        <v>6</v>
      </c>
      <c r="AT7" s="10">
        <v>45</v>
      </c>
      <c r="AU7" s="10"/>
      <c r="AV7" s="10">
        <v>5</v>
      </c>
      <c r="AW7" s="10">
        <v>8</v>
      </c>
      <c r="AX7" s="10">
        <v>8</v>
      </c>
      <c r="AY7" s="10" t="s">
        <v>131</v>
      </c>
      <c r="AZ7" s="10">
        <v>39</v>
      </c>
      <c r="BA7" s="10">
        <v>51</v>
      </c>
      <c r="BB7" s="10">
        <v>15</v>
      </c>
      <c r="BC7" s="10"/>
      <c r="BD7" s="10">
        <v>260</v>
      </c>
      <c r="BE7" s="10">
        <v>52</v>
      </c>
      <c r="BF7" s="10">
        <v>26</v>
      </c>
      <c r="BG7" s="10">
        <v>37</v>
      </c>
      <c r="BH7" s="10">
        <v>21</v>
      </c>
      <c r="BI7" s="10">
        <v>4</v>
      </c>
      <c r="BJ7" s="10"/>
      <c r="BK7" s="10">
        <v>51</v>
      </c>
      <c r="BL7" s="10">
        <v>124</v>
      </c>
      <c r="BM7" s="10">
        <v>41</v>
      </c>
      <c r="BN7" s="10">
        <v>95</v>
      </c>
      <c r="BO7" s="10">
        <v>58</v>
      </c>
      <c r="BP7" s="10">
        <v>32</v>
      </c>
      <c r="BQ7" s="10"/>
      <c r="BR7" s="10">
        <v>271</v>
      </c>
      <c r="BS7" s="10">
        <v>131</v>
      </c>
      <c r="BT7" s="10"/>
      <c r="BU7" s="10">
        <v>141</v>
      </c>
      <c r="BV7" s="10">
        <v>261</v>
      </c>
      <c r="BW7" s="10"/>
      <c r="BX7" s="10">
        <v>218</v>
      </c>
      <c r="BY7" s="10">
        <v>180</v>
      </c>
    </row>
    <row r="8" spans="2:77" x14ac:dyDescent="0.35">
      <c r="B8" s="16" t="s">
        <v>129</v>
      </c>
      <c r="C8" s="15">
        <v>0.18656716417910399</v>
      </c>
      <c r="D8" s="15">
        <v>0.14857142857142899</v>
      </c>
      <c r="E8" s="15">
        <v>0.215859030837004</v>
      </c>
      <c r="F8" s="15"/>
      <c r="G8" s="15">
        <v>0.34285714285714303</v>
      </c>
      <c r="H8" s="15">
        <v>0.15361445783132499</v>
      </c>
      <c r="I8" s="15"/>
      <c r="J8" s="15">
        <v>0.165289256198347</v>
      </c>
      <c r="K8" s="15">
        <v>0.117117117117117</v>
      </c>
      <c r="L8" s="15">
        <v>0.17307692307692299</v>
      </c>
      <c r="M8" s="15">
        <v>0.29203539823008901</v>
      </c>
      <c r="N8" s="15"/>
      <c r="O8" s="15">
        <v>0.24324324324324301</v>
      </c>
      <c r="P8" s="15">
        <v>0.19047619047618999</v>
      </c>
      <c r="Q8" s="15">
        <v>0.107142857142857</v>
      </c>
      <c r="R8" s="15">
        <v>0.2</v>
      </c>
      <c r="S8" s="15">
        <v>0.26315789473684198</v>
      </c>
      <c r="T8" s="15">
        <v>0.15151515151515199</v>
      </c>
      <c r="U8" s="15">
        <v>0.219512195121951</v>
      </c>
      <c r="V8" s="15">
        <v>0.20833333333333301</v>
      </c>
      <c r="W8" s="15">
        <v>0.170212765957447</v>
      </c>
      <c r="X8" s="15">
        <v>0.162790697674419</v>
      </c>
      <c r="Y8" s="15">
        <v>0.11764705882352899</v>
      </c>
      <c r="Z8" s="15">
        <v>0.2</v>
      </c>
      <c r="AA8" s="15"/>
      <c r="AB8" s="15">
        <v>0.24489795918367299</v>
      </c>
      <c r="AC8" s="15">
        <v>0.17213114754098399</v>
      </c>
      <c r="AD8" s="15">
        <v>0.19642857142857101</v>
      </c>
      <c r="AE8" s="15">
        <v>8.3333333333333301E-2</v>
      </c>
      <c r="AF8" s="15"/>
      <c r="AG8" s="15">
        <v>0.188524590163934</v>
      </c>
      <c r="AH8" s="15">
        <v>0.14705882352941199</v>
      </c>
      <c r="AI8" s="15">
        <v>0.24390243902438999</v>
      </c>
      <c r="AJ8" s="15">
        <v>0.5</v>
      </c>
      <c r="AK8" s="15"/>
      <c r="AL8" s="15">
        <v>0.18</v>
      </c>
      <c r="AM8" s="15">
        <v>0.19607843137254899</v>
      </c>
      <c r="AN8" s="15">
        <v>0.15909090909090901</v>
      </c>
      <c r="AO8" s="15"/>
      <c r="AP8" s="15">
        <v>0.15217391304347799</v>
      </c>
      <c r="AQ8" s="15">
        <v>0.29545454545454503</v>
      </c>
      <c r="AR8" s="15">
        <v>0.10344827586206901</v>
      </c>
      <c r="AS8" s="15">
        <v>0</v>
      </c>
      <c r="AT8" s="15">
        <v>0.24444444444444399</v>
      </c>
      <c r="AU8" s="15"/>
      <c r="AV8" s="15">
        <v>0</v>
      </c>
      <c r="AW8" s="15">
        <v>0</v>
      </c>
      <c r="AX8" s="15">
        <v>0</v>
      </c>
      <c r="AY8" s="15" t="s">
        <v>132</v>
      </c>
      <c r="AZ8" s="15">
        <v>0.30769230769230799</v>
      </c>
      <c r="BA8" s="15">
        <v>0.31372549019607798</v>
      </c>
      <c r="BB8" s="15">
        <v>0.33333333333333298</v>
      </c>
      <c r="BC8" s="15"/>
      <c r="BD8" s="15">
        <v>0.126923076923077</v>
      </c>
      <c r="BE8" s="15">
        <v>0.30769230769230799</v>
      </c>
      <c r="BF8" s="15">
        <v>0.30769230769230799</v>
      </c>
      <c r="BG8" s="15">
        <v>0.24324324324324301</v>
      </c>
      <c r="BH8" s="15">
        <v>0.33333333333333298</v>
      </c>
      <c r="BI8" s="15">
        <v>0.25</v>
      </c>
      <c r="BJ8" s="15"/>
      <c r="BK8" s="15">
        <v>0.35294117647058798</v>
      </c>
      <c r="BL8" s="15">
        <v>0.15322580645161299</v>
      </c>
      <c r="BM8" s="15">
        <v>0.19512195121951201</v>
      </c>
      <c r="BN8" s="15">
        <v>0.14736842105263201</v>
      </c>
      <c r="BO8" s="15">
        <v>0.17241379310344801</v>
      </c>
      <c r="BP8" s="15">
        <v>0.1875</v>
      </c>
      <c r="BQ8" s="15"/>
      <c r="BR8" s="15">
        <v>0.22140221402214</v>
      </c>
      <c r="BS8" s="15">
        <v>0.114503816793893</v>
      </c>
      <c r="BT8" s="15"/>
      <c r="BU8" s="15">
        <v>0.219858156028369</v>
      </c>
      <c r="BV8" s="15">
        <v>0.16858237547892699</v>
      </c>
      <c r="BW8" s="15"/>
      <c r="BX8" s="15">
        <v>0.22477064220183501</v>
      </c>
      <c r="BY8" s="15">
        <v>0.14444444444444399</v>
      </c>
    </row>
    <row r="9" spans="2:77" x14ac:dyDescent="0.35">
      <c r="B9" s="16" t="s">
        <v>130</v>
      </c>
      <c r="C9" s="15">
        <v>0.58208955223880599</v>
      </c>
      <c r="D9" s="15">
        <v>0.61142857142857099</v>
      </c>
      <c r="E9" s="15">
        <v>0.55947136563876698</v>
      </c>
      <c r="F9" s="15"/>
      <c r="G9" s="15">
        <v>0.3</v>
      </c>
      <c r="H9" s="15">
        <v>0.64156626506024095</v>
      </c>
      <c r="I9" s="15"/>
      <c r="J9" s="15">
        <v>0.63636363636363602</v>
      </c>
      <c r="K9" s="15">
        <v>0.65765765765765805</v>
      </c>
      <c r="L9" s="15">
        <v>0.65384615384615397</v>
      </c>
      <c r="M9" s="15">
        <v>0.39823008849557501</v>
      </c>
      <c r="N9" s="15"/>
      <c r="O9" s="15">
        <v>0.40540540540540498</v>
      </c>
      <c r="P9" s="15">
        <v>0.55555555555555602</v>
      </c>
      <c r="Q9" s="15">
        <v>0.57142857142857095</v>
      </c>
      <c r="R9" s="15">
        <v>0.64444444444444404</v>
      </c>
      <c r="S9" s="15">
        <v>0.52631578947368396</v>
      </c>
      <c r="T9" s="15">
        <v>0.78787878787878796</v>
      </c>
      <c r="U9" s="15">
        <v>0.56097560975609795</v>
      </c>
      <c r="V9" s="15">
        <v>0.5</v>
      </c>
      <c r="W9" s="15">
        <v>0.680851063829787</v>
      </c>
      <c r="X9" s="15">
        <v>0.581395348837209</v>
      </c>
      <c r="Y9" s="15">
        <v>0.41176470588235298</v>
      </c>
      <c r="Z9" s="15">
        <v>0.8</v>
      </c>
      <c r="AA9" s="15"/>
      <c r="AB9" s="15">
        <v>0.44217687074829898</v>
      </c>
      <c r="AC9" s="15">
        <v>0.61475409836065598</v>
      </c>
      <c r="AD9" s="15">
        <v>0.69642857142857095</v>
      </c>
      <c r="AE9" s="15">
        <v>0.77083333333333304</v>
      </c>
      <c r="AF9" s="15"/>
      <c r="AG9" s="15">
        <v>0.56557377049180302</v>
      </c>
      <c r="AH9" s="15">
        <v>0.62745098039215697</v>
      </c>
      <c r="AI9" s="15">
        <v>0.60975609756097604</v>
      </c>
      <c r="AJ9" s="15">
        <v>0.5</v>
      </c>
      <c r="AK9" s="15"/>
      <c r="AL9" s="15">
        <v>0.57499999999999996</v>
      </c>
      <c r="AM9" s="15">
        <v>0.62091503267973902</v>
      </c>
      <c r="AN9" s="15">
        <v>0.5</v>
      </c>
      <c r="AO9" s="15"/>
      <c r="AP9" s="15">
        <v>0.65217391304347805</v>
      </c>
      <c r="AQ9" s="15">
        <v>0.40909090909090901</v>
      </c>
      <c r="AR9" s="15">
        <v>0.62068965517241403</v>
      </c>
      <c r="AS9" s="15">
        <v>0.83333333333333304</v>
      </c>
      <c r="AT9" s="15">
        <v>0.48888888888888898</v>
      </c>
      <c r="AU9" s="15"/>
      <c r="AV9" s="15">
        <v>0.4</v>
      </c>
      <c r="AW9" s="15">
        <v>0.75</v>
      </c>
      <c r="AX9" s="15">
        <v>0.75</v>
      </c>
      <c r="AY9" s="15" t="s">
        <v>132</v>
      </c>
      <c r="AZ9" s="15">
        <v>0.487179487179487</v>
      </c>
      <c r="BA9" s="15">
        <v>0.45098039215686297</v>
      </c>
      <c r="BB9" s="15">
        <v>0</v>
      </c>
      <c r="BC9" s="15"/>
      <c r="BD9" s="15">
        <v>0.69615384615384601</v>
      </c>
      <c r="BE9" s="15">
        <v>0.44230769230769201</v>
      </c>
      <c r="BF9" s="15">
        <v>0.34615384615384598</v>
      </c>
      <c r="BG9" s="15">
        <v>0.35135135135135098</v>
      </c>
      <c r="BH9" s="15">
        <v>0.38095238095238099</v>
      </c>
      <c r="BI9" s="15">
        <v>0</v>
      </c>
      <c r="BJ9" s="15"/>
      <c r="BK9" s="15">
        <v>0.37254901960784298</v>
      </c>
      <c r="BL9" s="15">
        <v>0.62096774193548399</v>
      </c>
      <c r="BM9" s="15">
        <v>0.53658536585365901</v>
      </c>
      <c r="BN9" s="15">
        <v>0.68421052631578905</v>
      </c>
      <c r="BO9" s="15">
        <v>0.53448275862068995</v>
      </c>
      <c r="BP9" s="15">
        <v>0.625</v>
      </c>
      <c r="BQ9" s="15"/>
      <c r="BR9" s="15">
        <v>0.58671586715867197</v>
      </c>
      <c r="BS9" s="15">
        <v>0.57251908396946605</v>
      </c>
      <c r="BT9" s="15"/>
      <c r="BU9" s="15">
        <v>0.62411347517730498</v>
      </c>
      <c r="BV9" s="15">
        <v>0.55938697318007702</v>
      </c>
      <c r="BW9" s="15"/>
      <c r="BX9" s="15">
        <v>0.50458715596330295</v>
      </c>
      <c r="BY9" s="15">
        <v>0.68333333333333302</v>
      </c>
    </row>
    <row r="10" spans="2:77" x14ac:dyDescent="0.35">
      <c r="B10" s="16" t="s">
        <v>134</v>
      </c>
      <c r="C10" s="17">
        <v>0.23134328358209</v>
      </c>
      <c r="D10" s="17">
        <v>0.24</v>
      </c>
      <c r="E10" s="17">
        <v>0.22466960352422899</v>
      </c>
      <c r="F10" s="17"/>
      <c r="G10" s="17">
        <v>0.35714285714285698</v>
      </c>
      <c r="H10" s="17">
        <v>0.20481927710843401</v>
      </c>
      <c r="I10" s="17"/>
      <c r="J10" s="17">
        <v>0.19834710743801701</v>
      </c>
      <c r="K10" s="17">
        <v>0.22522522522522501</v>
      </c>
      <c r="L10" s="17">
        <v>0.17307692307692299</v>
      </c>
      <c r="M10" s="17">
        <v>0.30973451327433599</v>
      </c>
      <c r="N10" s="17"/>
      <c r="O10" s="17">
        <v>0.35135135135135098</v>
      </c>
      <c r="P10" s="17">
        <v>0.25396825396825401</v>
      </c>
      <c r="Q10" s="17">
        <v>0.32142857142857101</v>
      </c>
      <c r="R10" s="17">
        <v>0.155555555555556</v>
      </c>
      <c r="S10" s="17">
        <v>0.21052631578947401</v>
      </c>
      <c r="T10" s="17">
        <v>6.0606060606060601E-2</v>
      </c>
      <c r="U10" s="17">
        <v>0.219512195121951</v>
      </c>
      <c r="V10" s="17">
        <v>0.29166666666666702</v>
      </c>
      <c r="W10" s="17">
        <v>0.14893617021276601</v>
      </c>
      <c r="X10" s="17">
        <v>0.25581395348837199</v>
      </c>
      <c r="Y10" s="17">
        <v>0.47058823529411797</v>
      </c>
      <c r="Z10" s="17">
        <v>0</v>
      </c>
      <c r="AA10" s="17"/>
      <c r="AB10" s="17">
        <v>0.312925170068027</v>
      </c>
      <c r="AC10" s="17">
        <v>0.213114754098361</v>
      </c>
      <c r="AD10" s="17">
        <v>0.107142857142857</v>
      </c>
      <c r="AE10" s="17">
        <v>0.14583333333333301</v>
      </c>
      <c r="AF10" s="17"/>
      <c r="AG10" s="17">
        <v>0.24590163934426201</v>
      </c>
      <c r="AH10" s="17">
        <v>0.22549019607843099</v>
      </c>
      <c r="AI10" s="17">
        <v>0.146341463414634</v>
      </c>
      <c r="AJ10" s="17">
        <v>0</v>
      </c>
      <c r="AK10" s="17"/>
      <c r="AL10" s="17">
        <v>0.245</v>
      </c>
      <c r="AM10" s="17">
        <v>0.18300653594771199</v>
      </c>
      <c r="AN10" s="17">
        <v>0.34090909090909099</v>
      </c>
      <c r="AO10" s="17"/>
      <c r="AP10" s="17">
        <v>0.19565217391304299</v>
      </c>
      <c r="AQ10" s="17">
        <v>0.29545454545454503</v>
      </c>
      <c r="AR10" s="17">
        <v>0.27586206896551702</v>
      </c>
      <c r="AS10" s="17">
        <v>0.16666666666666699</v>
      </c>
      <c r="AT10" s="17">
        <v>0.266666666666667</v>
      </c>
      <c r="AU10" s="17"/>
      <c r="AV10" s="17">
        <v>0.6</v>
      </c>
      <c r="AW10" s="17">
        <v>0.25</v>
      </c>
      <c r="AX10" s="17">
        <v>0.25</v>
      </c>
      <c r="AY10" s="17" t="s">
        <v>132</v>
      </c>
      <c r="AZ10" s="17">
        <v>0.20512820512820501</v>
      </c>
      <c r="BA10" s="17">
        <v>0.23529411764705899</v>
      </c>
      <c r="BB10" s="17">
        <v>0.66666666666666696</v>
      </c>
      <c r="BC10" s="17"/>
      <c r="BD10" s="17">
        <v>0.17692307692307699</v>
      </c>
      <c r="BE10" s="17">
        <v>0.25</v>
      </c>
      <c r="BF10" s="17">
        <v>0.34615384615384598</v>
      </c>
      <c r="BG10" s="17">
        <v>0.40540540540540498</v>
      </c>
      <c r="BH10" s="17">
        <v>0.28571428571428598</v>
      </c>
      <c r="BI10" s="17">
        <v>0.75</v>
      </c>
      <c r="BJ10" s="17"/>
      <c r="BK10" s="17">
        <v>0.27450980392156898</v>
      </c>
      <c r="BL10" s="17">
        <v>0.225806451612903</v>
      </c>
      <c r="BM10" s="17">
        <v>0.26829268292682901</v>
      </c>
      <c r="BN10" s="17">
        <v>0.168421052631579</v>
      </c>
      <c r="BO10" s="17">
        <v>0.29310344827586199</v>
      </c>
      <c r="BP10" s="17">
        <v>0.1875</v>
      </c>
      <c r="BQ10" s="17"/>
      <c r="BR10" s="17">
        <v>0.19188191881918801</v>
      </c>
      <c r="BS10" s="17">
        <v>0.31297709923664102</v>
      </c>
      <c r="BT10" s="17"/>
      <c r="BU10" s="17">
        <v>0.15602836879432599</v>
      </c>
      <c r="BV10" s="17">
        <v>0.27203065134099602</v>
      </c>
      <c r="BW10" s="17"/>
      <c r="BX10" s="17">
        <v>0.27064220183486198</v>
      </c>
      <c r="BY10" s="17">
        <v>0.172222222222222</v>
      </c>
    </row>
    <row r="11" spans="2:77" x14ac:dyDescent="0.35">
      <c r="B11" t="s">
        <v>393</v>
      </c>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Y26"/>
  <sheetViews>
    <sheetView showGridLines="0" topLeftCell="A16" workbookViewId="0">
      <pane xSplit="2" topLeftCell="C1" activePane="topRight" state="frozen"/>
      <selection pane="topRight" activeCell="B26" sqref="B26"/>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234</v>
      </c>
      <c r="D7" s="10">
        <v>107</v>
      </c>
      <c r="E7" s="10">
        <v>127</v>
      </c>
      <c r="F7" s="10"/>
      <c r="G7" s="10">
        <v>21</v>
      </c>
      <c r="H7" s="10">
        <v>213</v>
      </c>
      <c r="I7" s="10"/>
      <c r="J7" s="10">
        <v>77</v>
      </c>
      <c r="K7" s="10">
        <v>73</v>
      </c>
      <c r="L7" s="10">
        <v>34</v>
      </c>
      <c r="M7" s="10">
        <v>45</v>
      </c>
      <c r="N7" s="10"/>
      <c r="O7" s="10">
        <v>15</v>
      </c>
      <c r="P7" s="10">
        <v>35</v>
      </c>
      <c r="Q7" s="10">
        <v>16</v>
      </c>
      <c r="R7" s="10">
        <v>29</v>
      </c>
      <c r="S7" s="10">
        <v>10</v>
      </c>
      <c r="T7" s="10">
        <v>26</v>
      </c>
      <c r="U7" s="10">
        <v>23</v>
      </c>
      <c r="V7" s="10">
        <v>12</v>
      </c>
      <c r="W7" s="10">
        <v>32</v>
      </c>
      <c r="X7" s="10">
        <v>25</v>
      </c>
      <c r="Y7" s="10">
        <v>7</v>
      </c>
      <c r="Z7" s="10">
        <v>4</v>
      </c>
      <c r="AA7" s="10"/>
      <c r="AB7" s="10">
        <v>65</v>
      </c>
      <c r="AC7" s="10">
        <v>75</v>
      </c>
      <c r="AD7" s="10">
        <v>39</v>
      </c>
      <c r="AE7" s="10">
        <v>37</v>
      </c>
      <c r="AF7" s="10"/>
      <c r="AG7" s="10">
        <v>138</v>
      </c>
      <c r="AH7" s="10">
        <v>64</v>
      </c>
      <c r="AI7" s="10">
        <v>25</v>
      </c>
      <c r="AJ7" s="10">
        <v>1</v>
      </c>
      <c r="AK7" s="10"/>
      <c r="AL7" s="10">
        <v>115</v>
      </c>
      <c r="AM7" s="10">
        <v>95</v>
      </c>
      <c r="AN7" s="10">
        <v>22</v>
      </c>
      <c r="AO7" s="10"/>
      <c r="AP7" s="10">
        <v>120</v>
      </c>
      <c r="AQ7" s="10">
        <v>36</v>
      </c>
      <c r="AR7" s="10">
        <v>18</v>
      </c>
      <c r="AS7" s="10">
        <v>5</v>
      </c>
      <c r="AT7" s="10">
        <v>22</v>
      </c>
      <c r="AU7" s="10"/>
      <c r="AV7" s="10">
        <v>2</v>
      </c>
      <c r="AW7" s="10">
        <v>6</v>
      </c>
      <c r="AX7" s="10">
        <v>6</v>
      </c>
      <c r="AY7" s="10" t="s">
        <v>131</v>
      </c>
      <c r="AZ7" s="10">
        <v>19</v>
      </c>
      <c r="BA7" s="10">
        <v>23</v>
      </c>
      <c r="BB7" s="10" t="s">
        <v>131</v>
      </c>
      <c r="BC7" s="10"/>
      <c r="BD7" s="10">
        <v>181</v>
      </c>
      <c r="BE7" s="10">
        <v>23</v>
      </c>
      <c r="BF7" s="10">
        <v>9</v>
      </c>
      <c r="BG7" s="10">
        <v>13</v>
      </c>
      <c r="BH7" s="10">
        <v>8</v>
      </c>
      <c r="BI7" s="10" t="s">
        <v>131</v>
      </c>
      <c r="BJ7" s="10"/>
      <c r="BK7" s="10">
        <v>19</v>
      </c>
      <c r="BL7" s="10">
        <v>77</v>
      </c>
      <c r="BM7" s="10">
        <v>22</v>
      </c>
      <c r="BN7" s="10">
        <v>65</v>
      </c>
      <c r="BO7" s="10">
        <v>31</v>
      </c>
      <c r="BP7" s="10">
        <v>20</v>
      </c>
      <c r="BQ7" s="10"/>
      <c r="BR7" s="10">
        <v>159</v>
      </c>
      <c r="BS7" s="10">
        <v>75</v>
      </c>
      <c r="BT7" s="10"/>
      <c r="BU7" s="10">
        <v>88</v>
      </c>
      <c r="BV7" s="10">
        <v>146</v>
      </c>
      <c r="BW7" s="10"/>
      <c r="BX7" s="10">
        <v>110</v>
      </c>
      <c r="BY7" s="10">
        <v>123</v>
      </c>
    </row>
    <row r="8" spans="2:77" ht="29" x14ac:dyDescent="0.35">
      <c r="B8" s="16" t="s">
        <v>336</v>
      </c>
      <c r="C8" s="15">
        <v>0.38461538461538503</v>
      </c>
      <c r="D8" s="15">
        <v>0.41121495327102803</v>
      </c>
      <c r="E8" s="15">
        <v>0.36220472440944901</v>
      </c>
      <c r="F8" s="15"/>
      <c r="G8" s="15">
        <v>0.28571428571428598</v>
      </c>
      <c r="H8" s="15">
        <v>0.39436619718309901</v>
      </c>
      <c r="I8" s="15"/>
      <c r="J8" s="15">
        <v>0.415584415584416</v>
      </c>
      <c r="K8" s="15">
        <v>0.301369863013699</v>
      </c>
      <c r="L8" s="15">
        <v>0.5</v>
      </c>
      <c r="M8" s="15">
        <v>0.35555555555555601</v>
      </c>
      <c r="N8" s="15"/>
      <c r="O8" s="15">
        <v>0.33333333333333298</v>
      </c>
      <c r="P8" s="15">
        <v>0.42857142857142899</v>
      </c>
      <c r="Q8" s="15">
        <v>0.3125</v>
      </c>
      <c r="R8" s="15">
        <v>0.27586206896551702</v>
      </c>
      <c r="S8" s="15">
        <v>0.3</v>
      </c>
      <c r="T8" s="15">
        <v>0.38461538461538503</v>
      </c>
      <c r="U8" s="15">
        <v>0.434782608695652</v>
      </c>
      <c r="V8" s="15">
        <v>0.33333333333333298</v>
      </c>
      <c r="W8" s="15">
        <v>0.46875</v>
      </c>
      <c r="X8" s="15">
        <v>0.44</v>
      </c>
      <c r="Y8" s="15">
        <v>0.28571428571428598</v>
      </c>
      <c r="Z8" s="15">
        <v>0.5</v>
      </c>
      <c r="AA8" s="15"/>
      <c r="AB8" s="15">
        <v>0.27692307692307699</v>
      </c>
      <c r="AC8" s="15">
        <v>0.413333333333333</v>
      </c>
      <c r="AD8" s="15">
        <v>0.35897435897435898</v>
      </c>
      <c r="AE8" s="15">
        <v>0.48648648648648701</v>
      </c>
      <c r="AF8" s="15"/>
      <c r="AG8" s="15">
        <v>0.38405797101449302</v>
      </c>
      <c r="AH8" s="15">
        <v>0.359375</v>
      </c>
      <c r="AI8" s="15">
        <v>0.4</v>
      </c>
      <c r="AJ8" s="15">
        <v>1</v>
      </c>
      <c r="AK8" s="15"/>
      <c r="AL8" s="15">
        <v>0.426086956521739</v>
      </c>
      <c r="AM8" s="15">
        <v>0.31578947368421101</v>
      </c>
      <c r="AN8" s="15">
        <v>0.45454545454545497</v>
      </c>
      <c r="AO8" s="15"/>
      <c r="AP8" s="15">
        <v>0.41666666666666702</v>
      </c>
      <c r="AQ8" s="15">
        <v>0.25</v>
      </c>
      <c r="AR8" s="15">
        <v>0.44444444444444398</v>
      </c>
      <c r="AS8" s="15">
        <v>0.2</v>
      </c>
      <c r="AT8" s="15">
        <v>0.40909090909090901</v>
      </c>
      <c r="AU8" s="15"/>
      <c r="AV8" s="15">
        <v>0.5</v>
      </c>
      <c r="AW8" s="15">
        <v>0.5</v>
      </c>
      <c r="AX8" s="15">
        <v>0.5</v>
      </c>
      <c r="AY8" s="15" t="s">
        <v>132</v>
      </c>
      <c r="AZ8" s="15">
        <v>0.26315789473684198</v>
      </c>
      <c r="BA8" s="15">
        <v>0.34782608695652201</v>
      </c>
      <c r="BB8" s="15" t="s">
        <v>132</v>
      </c>
      <c r="BC8" s="15"/>
      <c r="BD8" s="15">
        <v>0.41436464088397801</v>
      </c>
      <c r="BE8" s="15">
        <v>0.30434782608695699</v>
      </c>
      <c r="BF8" s="15">
        <v>0.33333333333333298</v>
      </c>
      <c r="BG8" s="15">
        <v>0.30769230769230799</v>
      </c>
      <c r="BH8" s="15">
        <v>0.125</v>
      </c>
      <c r="BI8" s="15" t="s">
        <v>132</v>
      </c>
      <c r="BJ8" s="15"/>
      <c r="BK8" s="15">
        <v>0.36842105263157898</v>
      </c>
      <c r="BL8" s="15">
        <v>0.42857142857142899</v>
      </c>
      <c r="BM8" s="15">
        <v>0.27272727272727298</v>
      </c>
      <c r="BN8" s="15">
        <v>0.4</v>
      </c>
      <c r="BO8" s="15">
        <v>0.32258064516128998</v>
      </c>
      <c r="BP8" s="15">
        <v>0.4</v>
      </c>
      <c r="BQ8" s="15"/>
      <c r="BR8" s="15">
        <v>0.383647798742138</v>
      </c>
      <c r="BS8" s="15">
        <v>0.38666666666666699</v>
      </c>
      <c r="BT8" s="15"/>
      <c r="BU8" s="15">
        <v>0.36363636363636398</v>
      </c>
      <c r="BV8" s="15">
        <v>0.397260273972603</v>
      </c>
      <c r="BW8" s="15"/>
      <c r="BX8" s="15">
        <v>0.37272727272727302</v>
      </c>
      <c r="BY8" s="15">
        <v>0.39024390243902402</v>
      </c>
    </row>
    <row r="9" spans="2:77" ht="29" x14ac:dyDescent="0.35">
      <c r="B9" s="16" t="s">
        <v>337</v>
      </c>
      <c r="C9" s="15">
        <v>0.230769230769231</v>
      </c>
      <c r="D9" s="15">
        <v>0.26168224299065401</v>
      </c>
      <c r="E9" s="15">
        <v>0.20472440944881901</v>
      </c>
      <c r="F9" s="15"/>
      <c r="G9" s="15">
        <v>0.238095238095238</v>
      </c>
      <c r="H9" s="15">
        <v>0.230046948356808</v>
      </c>
      <c r="I9" s="15"/>
      <c r="J9" s="15">
        <v>0.207792207792208</v>
      </c>
      <c r="K9" s="15">
        <v>0.35616438356164398</v>
      </c>
      <c r="L9" s="15">
        <v>0.17647058823529399</v>
      </c>
      <c r="M9" s="15">
        <v>0.11111111111111099</v>
      </c>
      <c r="N9" s="15"/>
      <c r="O9" s="15">
        <v>0.33333333333333298</v>
      </c>
      <c r="P9" s="15">
        <v>0.22857142857142901</v>
      </c>
      <c r="Q9" s="15">
        <v>6.25E-2</v>
      </c>
      <c r="R9" s="15">
        <v>0.20689655172413801</v>
      </c>
      <c r="S9" s="15">
        <v>0.4</v>
      </c>
      <c r="T9" s="15">
        <v>0.269230769230769</v>
      </c>
      <c r="U9" s="15">
        <v>0.13043478260869601</v>
      </c>
      <c r="V9" s="15">
        <v>0.41666666666666702</v>
      </c>
      <c r="W9" s="15">
        <v>0.1875</v>
      </c>
      <c r="X9" s="15">
        <v>0.28000000000000003</v>
      </c>
      <c r="Y9" s="15">
        <v>0.28571428571428598</v>
      </c>
      <c r="Z9" s="15">
        <v>0</v>
      </c>
      <c r="AA9" s="15"/>
      <c r="AB9" s="15">
        <v>0.29230769230769199</v>
      </c>
      <c r="AC9" s="15">
        <v>0.24</v>
      </c>
      <c r="AD9" s="15">
        <v>0.28205128205128199</v>
      </c>
      <c r="AE9" s="15">
        <v>0.135135135135135</v>
      </c>
      <c r="AF9" s="15"/>
      <c r="AG9" s="15">
        <v>0.21014492753623201</v>
      </c>
      <c r="AH9" s="15">
        <v>0.34375</v>
      </c>
      <c r="AI9" s="15">
        <v>0.12</v>
      </c>
      <c r="AJ9" s="15">
        <v>0</v>
      </c>
      <c r="AK9" s="15"/>
      <c r="AL9" s="15">
        <v>0.2</v>
      </c>
      <c r="AM9" s="15">
        <v>0.28421052631578902</v>
      </c>
      <c r="AN9" s="15">
        <v>0.18181818181818199</v>
      </c>
      <c r="AO9" s="15"/>
      <c r="AP9" s="15">
        <v>0.18333333333333299</v>
      </c>
      <c r="AQ9" s="15">
        <v>0.44444444444444398</v>
      </c>
      <c r="AR9" s="15">
        <v>0.27777777777777801</v>
      </c>
      <c r="AS9" s="15">
        <v>0.8</v>
      </c>
      <c r="AT9" s="15">
        <v>9.0909090909090898E-2</v>
      </c>
      <c r="AU9" s="15"/>
      <c r="AV9" s="15">
        <v>0.5</v>
      </c>
      <c r="AW9" s="15">
        <v>0.16666666666666699</v>
      </c>
      <c r="AX9" s="15">
        <v>0.16666666666666699</v>
      </c>
      <c r="AY9" s="15" t="s">
        <v>132</v>
      </c>
      <c r="AZ9" s="15">
        <v>0.31578947368421101</v>
      </c>
      <c r="BA9" s="15">
        <v>8.6956521739130405E-2</v>
      </c>
      <c r="BB9" s="15" t="s">
        <v>132</v>
      </c>
      <c r="BC9" s="15"/>
      <c r="BD9" s="15">
        <v>0.243093922651934</v>
      </c>
      <c r="BE9" s="15">
        <v>0.217391304347826</v>
      </c>
      <c r="BF9" s="15">
        <v>0</v>
      </c>
      <c r="BG9" s="15">
        <v>0.230769230769231</v>
      </c>
      <c r="BH9" s="15">
        <v>0.25</v>
      </c>
      <c r="BI9" s="15" t="s">
        <v>132</v>
      </c>
      <c r="BJ9" s="15"/>
      <c r="BK9" s="15">
        <v>0.21052631578947401</v>
      </c>
      <c r="BL9" s="15">
        <v>0.27272727272727298</v>
      </c>
      <c r="BM9" s="15">
        <v>0.27272727272727298</v>
      </c>
      <c r="BN9" s="15">
        <v>0.27692307692307699</v>
      </c>
      <c r="BO9" s="15">
        <v>0.12903225806451599</v>
      </c>
      <c r="BP9" s="15">
        <v>0.05</v>
      </c>
      <c r="BQ9" s="15"/>
      <c r="BR9" s="15">
        <v>0.19496855345912001</v>
      </c>
      <c r="BS9" s="15">
        <v>0.30666666666666698</v>
      </c>
      <c r="BT9" s="15"/>
      <c r="BU9" s="15">
        <v>0.170454545454545</v>
      </c>
      <c r="BV9" s="15">
        <v>0.267123287671233</v>
      </c>
      <c r="BW9" s="15"/>
      <c r="BX9" s="15">
        <v>0.218181818181818</v>
      </c>
      <c r="BY9" s="15">
        <v>0.24390243902438999</v>
      </c>
    </row>
    <row r="10" spans="2:77" ht="29" x14ac:dyDescent="0.35">
      <c r="B10" s="16" t="s">
        <v>338</v>
      </c>
      <c r="C10" s="15">
        <v>0.158119658119658</v>
      </c>
      <c r="D10" s="15">
        <v>0.121495327102804</v>
      </c>
      <c r="E10" s="15">
        <v>0.18897637795275599</v>
      </c>
      <c r="F10" s="15"/>
      <c r="G10" s="15">
        <v>0.28571428571428598</v>
      </c>
      <c r="H10" s="15">
        <v>0.14553990610328599</v>
      </c>
      <c r="I10" s="15"/>
      <c r="J10" s="15">
        <v>0.103896103896104</v>
      </c>
      <c r="K10" s="15">
        <v>0.20547945205479501</v>
      </c>
      <c r="L10" s="15">
        <v>8.8235294117647106E-2</v>
      </c>
      <c r="M10" s="15">
        <v>0.22222222222222199</v>
      </c>
      <c r="N10" s="15"/>
      <c r="O10" s="15">
        <v>0.266666666666667</v>
      </c>
      <c r="P10" s="15">
        <v>0.114285714285714</v>
      </c>
      <c r="Q10" s="15">
        <v>6.25E-2</v>
      </c>
      <c r="R10" s="15">
        <v>6.8965517241379296E-2</v>
      </c>
      <c r="S10" s="15">
        <v>0.3</v>
      </c>
      <c r="T10" s="15">
        <v>0.269230769230769</v>
      </c>
      <c r="U10" s="15">
        <v>8.6956521739130405E-2</v>
      </c>
      <c r="V10" s="15">
        <v>0.16666666666666699</v>
      </c>
      <c r="W10" s="15">
        <v>3.125E-2</v>
      </c>
      <c r="X10" s="15">
        <v>0.28000000000000003</v>
      </c>
      <c r="Y10" s="15">
        <v>0.57142857142857095</v>
      </c>
      <c r="Z10" s="15">
        <v>0</v>
      </c>
      <c r="AA10" s="15"/>
      <c r="AB10" s="15">
        <v>0.21538461538461501</v>
      </c>
      <c r="AC10" s="15">
        <v>0.133333333333333</v>
      </c>
      <c r="AD10" s="15">
        <v>0.128205128205128</v>
      </c>
      <c r="AE10" s="15">
        <v>0.162162162162162</v>
      </c>
      <c r="AF10" s="15"/>
      <c r="AG10" s="15">
        <v>0.13768115942028999</v>
      </c>
      <c r="AH10" s="15">
        <v>0.1875</v>
      </c>
      <c r="AI10" s="15">
        <v>0.16</v>
      </c>
      <c r="AJ10" s="15">
        <v>0</v>
      </c>
      <c r="AK10" s="15"/>
      <c r="AL10" s="15">
        <v>0.11304347826087</v>
      </c>
      <c r="AM10" s="15">
        <v>0.231578947368421</v>
      </c>
      <c r="AN10" s="15">
        <v>9.0909090909090898E-2</v>
      </c>
      <c r="AO10" s="15"/>
      <c r="AP10" s="15">
        <v>0.108333333333333</v>
      </c>
      <c r="AQ10" s="15">
        <v>0.41666666666666702</v>
      </c>
      <c r="AR10" s="15">
        <v>0.11111111111111099</v>
      </c>
      <c r="AS10" s="15">
        <v>0.4</v>
      </c>
      <c r="AT10" s="15">
        <v>9.0909090909090898E-2</v>
      </c>
      <c r="AU10" s="15"/>
      <c r="AV10" s="15">
        <v>0</v>
      </c>
      <c r="AW10" s="15">
        <v>0</v>
      </c>
      <c r="AX10" s="15">
        <v>0</v>
      </c>
      <c r="AY10" s="15" t="s">
        <v>132</v>
      </c>
      <c r="AZ10" s="15">
        <v>0.31578947368421101</v>
      </c>
      <c r="BA10" s="15">
        <v>0.13043478260869601</v>
      </c>
      <c r="BB10" s="15" t="s">
        <v>132</v>
      </c>
      <c r="BC10" s="15"/>
      <c r="BD10" s="15">
        <v>0.13259668508287301</v>
      </c>
      <c r="BE10" s="15">
        <v>0.217391304347826</v>
      </c>
      <c r="BF10" s="15">
        <v>0.33333333333333298</v>
      </c>
      <c r="BG10" s="15">
        <v>0.230769230769231</v>
      </c>
      <c r="BH10" s="15">
        <v>0.25</v>
      </c>
      <c r="BI10" s="15" t="s">
        <v>132</v>
      </c>
      <c r="BJ10" s="15"/>
      <c r="BK10" s="15">
        <v>0.42105263157894701</v>
      </c>
      <c r="BL10" s="15">
        <v>0.168831168831169</v>
      </c>
      <c r="BM10" s="15">
        <v>0.13636363636363599</v>
      </c>
      <c r="BN10" s="15">
        <v>0.107692307692308</v>
      </c>
      <c r="BO10" s="15">
        <v>0.12903225806451599</v>
      </c>
      <c r="BP10" s="15">
        <v>0.1</v>
      </c>
      <c r="BQ10" s="15"/>
      <c r="BR10" s="15">
        <v>0.15094339622641501</v>
      </c>
      <c r="BS10" s="15">
        <v>0.17333333333333301</v>
      </c>
      <c r="BT10" s="15"/>
      <c r="BU10" s="15">
        <v>0.15909090909090901</v>
      </c>
      <c r="BV10" s="15">
        <v>0.15753424657534201</v>
      </c>
      <c r="BW10" s="15"/>
      <c r="BX10" s="15">
        <v>0.17272727272727301</v>
      </c>
      <c r="BY10" s="15">
        <v>0.146341463414634</v>
      </c>
    </row>
    <row r="11" spans="2:77" x14ac:dyDescent="0.35">
      <c r="B11" s="16" t="s">
        <v>339</v>
      </c>
      <c r="C11" s="15">
        <v>0.15384615384615399</v>
      </c>
      <c r="D11" s="15">
        <v>0.13084112149532701</v>
      </c>
      <c r="E11" s="15">
        <v>0.17322834645669299</v>
      </c>
      <c r="F11" s="15"/>
      <c r="G11" s="15">
        <v>4.7619047619047603E-2</v>
      </c>
      <c r="H11" s="15">
        <v>0.16431924882629101</v>
      </c>
      <c r="I11" s="15"/>
      <c r="J11" s="15">
        <v>0.18181818181818199</v>
      </c>
      <c r="K11" s="15">
        <v>0.19178082191780799</v>
      </c>
      <c r="L11" s="15">
        <v>0.11764705882352899</v>
      </c>
      <c r="M11" s="15">
        <v>8.8888888888888906E-2</v>
      </c>
      <c r="N11" s="15"/>
      <c r="O11" s="15">
        <v>6.6666666666666693E-2</v>
      </c>
      <c r="P11" s="15">
        <v>0.17142857142857101</v>
      </c>
      <c r="Q11" s="15">
        <v>0.1875</v>
      </c>
      <c r="R11" s="15">
        <v>0.20689655172413801</v>
      </c>
      <c r="S11" s="15">
        <v>0.2</v>
      </c>
      <c r="T11" s="15">
        <v>0.115384615384615</v>
      </c>
      <c r="U11" s="15">
        <v>0.13043478260869601</v>
      </c>
      <c r="V11" s="15">
        <v>8.3333333333333301E-2</v>
      </c>
      <c r="W11" s="15">
        <v>0.1875</v>
      </c>
      <c r="X11" s="15">
        <v>0.2</v>
      </c>
      <c r="Y11" s="15">
        <v>0</v>
      </c>
      <c r="Z11" s="15">
        <v>0</v>
      </c>
      <c r="AA11" s="15"/>
      <c r="AB11" s="15">
        <v>0.107692307692308</v>
      </c>
      <c r="AC11" s="15">
        <v>0.146666666666667</v>
      </c>
      <c r="AD11" s="15">
        <v>0.15384615384615399</v>
      </c>
      <c r="AE11" s="15">
        <v>0.21621621621621601</v>
      </c>
      <c r="AF11" s="15"/>
      <c r="AG11" s="15">
        <v>0.173913043478261</v>
      </c>
      <c r="AH11" s="15">
        <v>0.15625</v>
      </c>
      <c r="AI11" s="15">
        <v>0.08</v>
      </c>
      <c r="AJ11" s="15">
        <v>0</v>
      </c>
      <c r="AK11" s="15"/>
      <c r="AL11" s="15">
        <v>0.139130434782609</v>
      </c>
      <c r="AM11" s="15">
        <v>0.18947368421052599</v>
      </c>
      <c r="AN11" s="15">
        <v>4.5454545454545497E-2</v>
      </c>
      <c r="AO11" s="15"/>
      <c r="AP11" s="15">
        <v>0.19166666666666701</v>
      </c>
      <c r="AQ11" s="15">
        <v>0.11111111111111099</v>
      </c>
      <c r="AR11" s="15">
        <v>0.16666666666666699</v>
      </c>
      <c r="AS11" s="15">
        <v>0</v>
      </c>
      <c r="AT11" s="15">
        <v>0.13636363636363599</v>
      </c>
      <c r="AU11" s="15"/>
      <c r="AV11" s="15">
        <v>0</v>
      </c>
      <c r="AW11" s="15">
        <v>0.33333333333333298</v>
      </c>
      <c r="AX11" s="15">
        <v>0.33333333333333298</v>
      </c>
      <c r="AY11" s="15" t="s">
        <v>132</v>
      </c>
      <c r="AZ11" s="15">
        <v>0.157894736842105</v>
      </c>
      <c r="BA11" s="15">
        <v>8.6956521739130405E-2</v>
      </c>
      <c r="BB11" s="15" t="s">
        <v>132</v>
      </c>
      <c r="BC11" s="15"/>
      <c r="BD11" s="15">
        <v>0.15469613259668499</v>
      </c>
      <c r="BE11" s="15">
        <v>0.26086956521739102</v>
      </c>
      <c r="BF11" s="15">
        <v>0.11111111111111099</v>
      </c>
      <c r="BG11" s="15">
        <v>0</v>
      </c>
      <c r="BH11" s="15">
        <v>0.125</v>
      </c>
      <c r="BI11" s="15" t="s">
        <v>132</v>
      </c>
      <c r="BJ11" s="15"/>
      <c r="BK11" s="15">
        <v>0.105263157894737</v>
      </c>
      <c r="BL11" s="15">
        <v>0.11688311688311701</v>
      </c>
      <c r="BM11" s="15">
        <v>0.27272727272727298</v>
      </c>
      <c r="BN11" s="15">
        <v>0.18461538461538499</v>
      </c>
      <c r="BO11" s="15">
        <v>0.19354838709677399</v>
      </c>
      <c r="BP11" s="15">
        <v>0.05</v>
      </c>
      <c r="BQ11" s="15"/>
      <c r="BR11" s="15">
        <v>0.138364779874214</v>
      </c>
      <c r="BS11" s="15">
        <v>0.18666666666666701</v>
      </c>
      <c r="BT11" s="15"/>
      <c r="BU11" s="15">
        <v>0.15909090909090901</v>
      </c>
      <c r="BV11" s="15">
        <v>0.150684931506849</v>
      </c>
      <c r="BW11" s="15"/>
      <c r="BX11" s="15">
        <v>0.12727272727272701</v>
      </c>
      <c r="BY11" s="15">
        <v>0.17886178861788599</v>
      </c>
    </row>
    <row r="12" spans="2:77" ht="29" x14ac:dyDescent="0.35">
      <c r="B12" s="16" t="s">
        <v>340</v>
      </c>
      <c r="C12" s="15">
        <v>0.145299145299145</v>
      </c>
      <c r="D12" s="15">
        <v>0.19626168224299101</v>
      </c>
      <c r="E12" s="15">
        <v>0.102362204724409</v>
      </c>
      <c r="F12" s="15"/>
      <c r="G12" s="15">
        <v>9.5238095238095205E-2</v>
      </c>
      <c r="H12" s="15">
        <v>0.15023474178403801</v>
      </c>
      <c r="I12" s="15"/>
      <c r="J12" s="15">
        <v>0.11688311688311701</v>
      </c>
      <c r="K12" s="15">
        <v>0.17808219178082199</v>
      </c>
      <c r="L12" s="15">
        <v>0.14705882352941199</v>
      </c>
      <c r="M12" s="15">
        <v>0.133333333333333</v>
      </c>
      <c r="N12" s="15"/>
      <c r="O12" s="15">
        <v>0.33333333333333298</v>
      </c>
      <c r="P12" s="15">
        <v>0.14285714285714299</v>
      </c>
      <c r="Q12" s="15">
        <v>0.1875</v>
      </c>
      <c r="R12" s="15">
        <v>0.17241379310344801</v>
      </c>
      <c r="S12" s="15">
        <v>0.1</v>
      </c>
      <c r="T12" s="15">
        <v>7.69230769230769E-2</v>
      </c>
      <c r="U12" s="15">
        <v>0.13043478260869601</v>
      </c>
      <c r="V12" s="15">
        <v>8.3333333333333301E-2</v>
      </c>
      <c r="W12" s="15">
        <v>9.375E-2</v>
      </c>
      <c r="X12" s="15">
        <v>0.16</v>
      </c>
      <c r="Y12" s="15">
        <v>0.28571428571428598</v>
      </c>
      <c r="Z12" s="15">
        <v>0</v>
      </c>
      <c r="AA12" s="15"/>
      <c r="AB12" s="15">
        <v>0.16923076923076899</v>
      </c>
      <c r="AC12" s="15">
        <v>0.12</v>
      </c>
      <c r="AD12" s="15">
        <v>0.15384615384615399</v>
      </c>
      <c r="AE12" s="15">
        <v>0.135135135135135</v>
      </c>
      <c r="AF12" s="15"/>
      <c r="AG12" s="15">
        <v>0.14492753623188401</v>
      </c>
      <c r="AH12" s="15">
        <v>0.171875</v>
      </c>
      <c r="AI12" s="15">
        <v>0.12</v>
      </c>
      <c r="AJ12" s="15">
        <v>0</v>
      </c>
      <c r="AK12" s="15"/>
      <c r="AL12" s="15">
        <v>0.11304347826087</v>
      </c>
      <c r="AM12" s="15">
        <v>0.2</v>
      </c>
      <c r="AN12" s="15">
        <v>9.0909090909090898E-2</v>
      </c>
      <c r="AO12" s="15"/>
      <c r="AP12" s="15">
        <v>0.125</v>
      </c>
      <c r="AQ12" s="15">
        <v>0.22222222222222199</v>
      </c>
      <c r="AR12" s="15">
        <v>0.16666666666666699</v>
      </c>
      <c r="AS12" s="15">
        <v>0</v>
      </c>
      <c r="AT12" s="15">
        <v>4.5454545454545497E-2</v>
      </c>
      <c r="AU12" s="15"/>
      <c r="AV12" s="15">
        <v>0</v>
      </c>
      <c r="AW12" s="15">
        <v>0</v>
      </c>
      <c r="AX12" s="15">
        <v>0</v>
      </c>
      <c r="AY12" s="15" t="s">
        <v>132</v>
      </c>
      <c r="AZ12" s="15">
        <v>0</v>
      </c>
      <c r="BA12" s="15">
        <v>8.6956521739130405E-2</v>
      </c>
      <c r="BB12" s="15" t="s">
        <v>132</v>
      </c>
      <c r="BC12" s="15"/>
      <c r="BD12" s="15">
        <v>0.12707182320442001</v>
      </c>
      <c r="BE12" s="15">
        <v>0.26086956521739102</v>
      </c>
      <c r="BF12" s="15">
        <v>0.11111111111111099</v>
      </c>
      <c r="BG12" s="15">
        <v>7.69230769230769E-2</v>
      </c>
      <c r="BH12" s="15">
        <v>0.375</v>
      </c>
      <c r="BI12" s="15" t="s">
        <v>132</v>
      </c>
      <c r="BJ12" s="15"/>
      <c r="BK12" s="15">
        <v>0.157894736842105</v>
      </c>
      <c r="BL12" s="15">
        <v>0.15584415584415601</v>
      </c>
      <c r="BM12" s="15">
        <v>9.0909090909090898E-2</v>
      </c>
      <c r="BN12" s="15">
        <v>0.123076923076923</v>
      </c>
      <c r="BO12" s="15">
        <v>0.16129032258064499</v>
      </c>
      <c r="BP12" s="15">
        <v>0.2</v>
      </c>
      <c r="BQ12" s="15"/>
      <c r="BR12" s="15">
        <v>0.14465408805031399</v>
      </c>
      <c r="BS12" s="15">
        <v>0.146666666666667</v>
      </c>
      <c r="BT12" s="15"/>
      <c r="BU12" s="15">
        <v>0.11363636363636399</v>
      </c>
      <c r="BV12" s="15">
        <v>0.164383561643836</v>
      </c>
      <c r="BW12" s="15"/>
      <c r="BX12" s="15">
        <v>0.13636363636363599</v>
      </c>
      <c r="BY12" s="15">
        <v>0.154471544715447</v>
      </c>
    </row>
    <row r="13" spans="2:77" ht="43.5" x14ac:dyDescent="0.35">
      <c r="B13" s="16" t="s">
        <v>341</v>
      </c>
      <c r="C13" s="15">
        <v>0.141025641025641</v>
      </c>
      <c r="D13" s="15">
        <v>0.14953271028037399</v>
      </c>
      <c r="E13" s="15">
        <v>0.133858267716535</v>
      </c>
      <c r="F13" s="15"/>
      <c r="G13" s="15">
        <v>0.19047619047618999</v>
      </c>
      <c r="H13" s="15">
        <v>0.136150234741784</v>
      </c>
      <c r="I13" s="15"/>
      <c r="J13" s="15">
        <v>0.12987012987013</v>
      </c>
      <c r="K13" s="15">
        <v>0.164383561643836</v>
      </c>
      <c r="L13" s="15">
        <v>8.8235294117647106E-2</v>
      </c>
      <c r="M13" s="15">
        <v>0.17777777777777801</v>
      </c>
      <c r="N13" s="15"/>
      <c r="O13" s="15">
        <v>0.4</v>
      </c>
      <c r="P13" s="15">
        <v>0.114285714285714</v>
      </c>
      <c r="Q13" s="15">
        <v>6.25E-2</v>
      </c>
      <c r="R13" s="15">
        <v>0.13793103448275901</v>
      </c>
      <c r="S13" s="15">
        <v>0.2</v>
      </c>
      <c r="T13" s="15">
        <v>0.19230769230769201</v>
      </c>
      <c r="U13" s="15">
        <v>4.3478260869565202E-2</v>
      </c>
      <c r="V13" s="15">
        <v>0.16666666666666699</v>
      </c>
      <c r="W13" s="15">
        <v>0</v>
      </c>
      <c r="X13" s="15">
        <v>0.16</v>
      </c>
      <c r="Y13" s="15">
        <v>0.57142857142857095</v>
      </c>
      <c r="Z13" s="15">
        <v>0</v>
      </c>
      <c r="AA13" s="15"/>
      <c r="AB13" s="15">
        <v>0.123076923076923</v>
      </c>
      <c r="AC13" s="15">
        <v>0.10666666666666701</v>
      </c>
      <c r="AD13" s="15">
        <v>0.20512820512820501</v>
      </c>
      <c r="AE13" s="15">
        <v>0.162162162162162</v>
      </c>
      <c r="AF13" s="15"/>
      <c r="AG13" s="15">
        <v>0.13043478260869601</v>
      </c>
      <c r="AH13" s="15">
        <v>0.140625</v>
      </c>
      <c r="AI13" s="15">
        <v>0.16</v>
      </c>
      <c r="AJ13" s="15">
        <v>0</v>
      </c>
      <c r="AK13" s="15"/>
      <c r="AL13" s="15">
        <v>0.13043478260869601</v>
      </c>
      <c r="AM13" s="15">
        <v>0.168421052631579</v>
      </c>
      <c r="AN13" s="15">
        <v>9.0909090909090898E-2</v>
      </c>
      <c r="AO13" s="15"/>
      <c r="AP13" s="15">
        <v>0.141666666666667</v>
      </c>
      <c r="AQ13" s="15">
        <v>0.13888888888888901</v>
      </c>
      <c r="AR13" s="15">
        <v>0.22222222222222199</v>
      </c>
      <c r="AS13" s="15">
        <v>0.2</v>
      </c>
      <c r="AT13" s="15">
        <v>0</v>
      </c>
      <c r="AU13" s="15"/>
      <c r="AV13" s="15">
        <v>0.5</v>
      </c>
      <c r="AW13" s="15">
        <v>0.33333333333333298</v>
      </c>
      <c r="AX13" s="15">
        <v>0.33333333333333298</v>
      </c>
      <c r="AY13" s="15" t="s">
        <v>132</v>
      </c>
      <c r="AZ13" s="15">
        <v>0.105263157894737</v>
      </c>
      <c r="BA13" s="15">
        <v>8.6956521739130405E-2</v>
      </c>
      <c r="BB13" s="15" t="s">
        <v>132</v>
      </c>
      <c r="BC13" s="15"/>
      <c r="BD13" s="15">
        <v>0.121546961325967</v>
      </c>
      <c r="BE13" s="15">
        <v>0.26086956521739102</v>
      </c>
      <c r="BF13" s="15">
        <v>0.22222222222222199</v>
      </c>
      <c r="BG13" s="15">
        <v>7.69230769230769E-2</v>
      </c>
      <c r="BH13" s="15">
        <v>0.25</v>
      </c>
      <c r="BI13" s="15" t="s">
        <v>132</v>
      </c>
      <c r="BJ13" s="15"/>
      <c r="BK13" s="15">
        <v>0.157894736842105</v>
      </c>
      <c r="BL13" s="15">
        <v>0.207792207792208</v>
      </c>
      <c r="BM13" s="15">
        <v>4.5454545454545497E-2</v>
      </c>
      <c r="BN13" s="15">
        <v>4.6153846153846198E-2</v>
      </c>
      <c r="BO13" s="15">
        <v>0.19354838709677399</v>
      </c>
      <c r="BP13" s="15">
        <v>0.2</v>
      </c>
      <c r="BQ13" s="15"/>
      <c r="BR13" s="15">
        <v>0.14465408805031399</v>
      </c>
      <c r="BS13" s="15">
        <v>0.133333333333333</v>
      </c>
      <c r="BT13" s="15"/>
      <c r="BU13" s="15">
        <v>0.15909090909090901</v>
      </c>
      <c r="BV13" s="15">
        <v>0.13013698630136999</v>
      </c>
      <c r="BW13" s="15"/>
      <c r="BX13" s="15">
        <v>0.13636363636363599</v>
      </c>
      <c r="BY13" s="15">
        <v>0.146341463414634</v>
      </c>
    </row>
    <row r="14" spans="2:77" ht="29" x14ac:dyDescent="0.35">
      <c r="B14" s="16" t="s">
        <v>342</v>
      </c>
      <c r="C14" s="15">
        <v>8.54700854700855E-2</v>
      </c>
      <c r="D14" s="15">
        <v>7.4766355140186896E-2</v>
      </c>
      <c r="E14" s="15">
        <v>9.4488188976377993E-2</v>
      </c>
      <c r="F14" s="15"/>
      <c r="G14" s="15">
        <v>0.19047619047618999</v>
      </c>
      <c r="H14" s="15">
        <v>7.5117370892018795E-2</v>
      </c>
      <c r="I14" s="15"/>
      <c r="J14" s="15">
        <v>1.2987012987013E-2</v>
      </c>
      <c r="K14" s="15">
        <v>4.1095890410958902E-2</v>
      </c>
      <c r="L14" s="15">
        <v>0.11764705882352899</v>
      </c>
      <c r="M14" s="15">
        <v>0.266666666666667</v>
      </c>
      <c r="N14" s="15"/>
      <c r="O14" s="15">
        <v>6.6666666666666693E-2</v>
      </c>
      <c r="P14" s="15">
        <v>8.5714285714285701E-2</v>
      </c>
      <c r="Q14" s="15">
        <v>0</v>
      </c>
      <c r="R14" s="15">
        <v>0.10344827586206901</v>
      </c>
      <c r="S14" s="15">
        <v>0.1</v>
      </c>
      <c r="T14" s="15">
        <v>7.69230769230769E-2</v>
      </c>
      <c r="U14" s="15">
        <v>4.3478260869565202E-2</v>
      </c>
      <c r="V14" s="15">
        <v>0</v>
      </c>
      <c r="W14" s="15">
        <v>0.15625</v>
      </c>
      <c r="X14" s="15">
        <v>0.08</v>
      </c>
      <c r="Y14" s="15">
        <v>0.14285714285714299</v>
      </c>
      <c r="Z14" s="15">
        <v>0.25</v>
      </c>
      <c r="AA14" s="15"/>
      <c r="AB14" s="15">
        <v>0.18461538461538499</v>
      </c>
      <c r="AC14" s="15">
        <v>9.3333333333333296E-2</v>
      </c>
      <c r="AD14" s="15">
        <v>0</v>
      </c>
      <c r="AE14" s="15">
        <v>2.7027027027027001E-2</v>
      </c>
      <c r="AF14" s="15"/>
      <c r="AG14" s="15">
        <v>0.101449275362319</v>
      </c>
      <c r="AH14" s="15">
        <v>4.6875E-2</v>
      </c>
      <c r="AI14" s="15">
        <v>0.04</v>
      </c>
      <c r="AJ14" s="15">
        <v>0</v>
      </c>
      <c r="AK14" s="15"/>
      <c r="AL14" s="15">
        <v>0.121739130434783</v>
      </c>
      <c r="AM14" s="15">
        <v>4.2105263157894701E-2</v>
      </c>
      <c r="AN14" s="15">
        <v>9.0909090909090898E-2</v>
      </c>
      <c r="AO14" s="15"/>
      <c r="AP14" s="15">
        <v>7.4999999999999997E-2</v>
      </c>
      <c r="AQ14" s="15">
        <v>8.3333333333333301E-2</v>
      </c>
      <c r="AR14" s="15">
        <v>5.5555555555555601E-2</v>
      </c>
      <c r="AS14" s="15">
        <v>0</v>
      </c>
      <c r="AT14" s="15">
        <v>0.13636363636363599</v>
      </c>
      <c r="AU14" s="15"/>
      <c r="AV14" s="15">
        <v>0</v>
      </c>
      <c r="AW14" s="15">
        <v>0</v>
      </c>
      <c r="AX14" s="15">
        <v>0</v>
      </c>
      <c r="AY14" s="15" t="s">
        <v>132</v>
      </c>
      <c r="AZ14" s="15">
        <v>0.157894736842105</v>
      </c>
      <c r="BA14" s="15">
        <v>0.39130434782608697</v>
      </c>
      <c r="BB14" s="15" t="s">
        <v>132</v>
      </c>
      <c r="BC14" s="15"/>
      <c r="BD14" s="15">
        <v>5.5248618784530398E-2</v>
      </c>
      <c r="BE14" s="15">
        <v>0.13043478260869601</v>
      </c>
      <c r="BF14" s="15">
        <v>0.22222222222222199</v>
      </c>
      <c r="BG14" s="15">
        <v>0.230769230769231</v>
      </c>
      <c r="BH14" s="15">
        <v>0.25</v>
      </c>
      <c r="BI14" s="15" t="s">
        <v>132</v>
      </c>
      <c r="BJ14" s="15"/>
      <c r="BK14" s="15">
        <v>0.157894736842105</v>
      </c>
      <c r="BL14" s="15">
        <v>5.1948051948052E-2</v>
      </c>
      <c r="BM14" s="15">
        <v>9.0909090909090898E-2</v>
      </c>
      <c r="BN14" s="15">
        <v>7.69230769230769E-2</v>
      </c>
      <c r="BO14" s="15">
        <v>0.16129032258064499</v>
      </c>
      <c r="BP14" s="15">
        <v>0.05</v>
      </c>
      <c r="BQ14" s="15"/>
      <c r="BR14" s="15">
        <v>0.10062893081761</v>
      </c>
      <c r="BS14" s="15">
        <v>5.3333333333333302E-2</v>
      </c>
      <c r="BT14" s="15"/>
      <c r="BU14" s="15">
        <v>0.102272727272727</v>
      </c>
      <c r="BV14" s="15">
        <v>7.5342465753424695E-2</v>
      </c>
      <c r="BW14" s="15"/>
      <c r="BX14" s="15">
        <v>0.13636363636363599</v>
      </c>
      <c r="BY14" s="15">
        <v>4.0650406504064998E-2</v>
      </c>
    </row>
    <row r="15" spans="2:77" x14ac:dyDescent="0.35">
      <c r="B15" s="16" t="s">
        <v>343</v>
      </c>
      <c r="C15" s="15">
        <v>7.69230769230769E-2</v>
      </c>
      <c r="D15" s="15">
        <v>9.34579439252336E-2</v>
      </c>
      <c r="E15" s="15">
        <v>6.2992125984251995E-2</v>
      </c>
      <c r="F15" s="15"/>
      <c r="G15" s="15">
        <v>0.19047619047618999</v>
      </c>
      <c r="H15" s="15">
        <v>6.5727699530516395E-2</v>
      </c>
      <c r="I15" s="15"/>
      <c r="J15" s="15">
        <v>7.7922077922077906E-2</v>
      </c>
      <c r="K15" s="15">
        <v>5.4794520547945202E-2</v>
      </c>
      <c r="L15" s="15">
        <v>5.8823529411764698E-2</v>
      </c>
      <c r="M15" s="15">
        <v>0.133333333333333</v>
      </c>
      <c r="N15" s="15"/>
      <c r="O15" s="15">
        <v>0.2</v>
      </c>
      <c r="P15" s="15">
        <v>8.5714285714285701E-2</v>
      </c>
      <c r="Q15" s="15">
        <v>6.25E-2</v>
      </c>
      <c r="R15" s="15">
        <v>3.4482758620689703E-2</v>
      </c>
      <c r="S15" s="15">
        <v>0</v>
      </c>
      <c r="T15" s="15">
        <v>3.8461538461538498E-2</v>
      </c>
      <c r="U15" s="15">
        <v>8.6956521739130405E-2</v>
      </c>
      <c r="V15" s="15">
        <v>0</v>
      </c>
      <c r="W15" s="15">
        <v>0</v>
      </c>
      <c r="X15" s="15">
        <v>0.2</v>
      </c>
      <c r="Y15" s="15">
        <v>0.28571428571428598</v>
      </c>
      <c r="Z15" s="15">
        <v>0</v>
      </c>
      <c r="AA15" s="15"/>
      <c r="AB15" s="15">
        <v>7.69230769230769E-2</v>
      </c>
      <c r="AC15" s="15">
        <v>0.08</v>
      </c>
      <c r="AD15" s="15">
        <v>7.69230769230769E-2</v>
      </c>
      <c r="AE15" s="15">
        <v>8.1081081081081099E-2</v>
      </c>
      <c r="AF15" s="15"/>
      <c r="AG15" s="15">
        <v>7.9710144927536197E-2</v>
      </c>
      <c r="AH15" s="15">
        <v>4.6875E-2</v>
      </c>
      <c r="AI15" s="15">
        <v>0.12</v>
      </c>
      <c r="AJ15" s="15">
        <v>0</v>
      </c>
      <c r="AK15" s="15"/>
      <c r="AL15" s="15">
        <v>6.08695652173913E-2</v>
      </c>
      <c r="AM15" s="15">
        <v>0.115789473684211</v>
      </c>
      <c r="AN15" s="15">
        <v>0</v>
      </c>
      <c r="AO15" s="15"/>
      <c r="AP15" s="15">
        <v>6.6666666666666693E-2</v>
      </c>
      <c r="AQ15" s="15">
        <v>5.5555555555555601E-2</v>
      </c>
      <c r="AR15" s="15">
        <v>0.11111111111111099</v>
      </c>
      <c r="AS15" s="15">
        <v>0.2</v>
      </c>
      <c r="AT15" s="15">
        <v>4.5454545454545497E-2</v>
      </c>
      <c r="AU15" s="15"/>
      <c r="AV15" s="15">
        <v>0</v>
      </c>
      <c r="AW15" s="15">
        <v>0.33333333333333298</v>
      </c>
      <c r="AX15" s="15">
        <v>0.33333333333333298</v>
      </c>
      <c r="AY15" s="15" t="s">
        <v>132</v>
      </c>
      <c r="AZ15" s="15">
        <v>0.105263157894737</v>
      </c>
      <c r="BA15" s="15">
        <v>8.6956521739130405E-2</v>
      </c>
      <c r="BB15" s="15" t="s">
        <v>132</v>
      </c>
      <c r="BC15" s="15"/>
      <c r="BD15" s="15">
        <v>6.0773480662983402E-2</v>
      </c>
      <c r="BE15" s="15">
        <v>0.173913043478261</v>
      </c>
      <c r="BF15" s="15">
        <v>0</v>
      </c>
      <c r="BG15" s="15">
        <v>7.69230769230769E-2</v>
      </c>
      <c r="BH15" s="15">
        <v>0.25</v>
      </c>
      <c r="BI15" s="15" t="s">
        <v>132</v>
      </c>
      <c r="BJ15" s="15"/>
      <c r="BK15" s="15">
        <v>0.157894736842105</v>
      </c>
      <c r="BL15" s="15">
        <v>0.11688311688311701</v>
      </c>
      <c r="BM15" s="15">
        <v>0</v>
      </c>
      <c r="BN15" s="15">
        <v>3.0769230769230799E-2</v>
      </c>
      <c r="BO15" s="15">
        <v>0.12903225806451599</v>
      </c>
      <c r="BP15" s="15">
        <v>0</v>
      </c>
      <c r="BQ15" s="15"/>
      <c r="BR15" s="15">
        <v>6.9182389937106903E-2</v>
      </c>
      <c r="BS15" s="15">
        <v>9.3333333333333296E-2</v>
      </c>
      <c r="BT15" s="15"/>
      <c r="BU15" s="15">
        <v>7.9545454545454503E-2</v>
      </c>
      <c r="BV15" s="15">
        <v>7.5342465753424695E-2</v>
      </c>
      <c r="BW15" s="15"/>
      <c r="BX15" s="15">
        <v>7.2727272727272696E-2</v>
      </c>
      <c r="BY15" s="15">
        <v>8.1300813008130093E-2</v>
      </c>
    </row>
    <row r="16" spans="2:77" ht="43.5" x14ac:dyDescent="0.35">
      <c r="B16" s="16" t="s">
        <v>344</v>
      </c>
      <c r="C16" s="15">
        <v>6.4102564102564097E-2</v>
      </c>
      <c r="D16" s="15">
        <v>5.60747663551402E-2</v>
      </c>
      <c r="E16" s="15">
        <v>7.0866141732283505E-2</v>
      </c>
      <c r="F16" s="15"/>
      <c r="G16" s="15">
        <v>0</v>
      </c>
      <c r="H16" s="15">
        <v>7.0422535211267595E-2</v>
      </c>
      <c r="I16" s="15"/>
      <c r="J16" s="15">
        <v>3.8961038961039002E-2</v>
      </c>
      <c r="K16" s="15">
        <v>8.2191780821917804E-2</v>
      </c>
      <c r="L16" s="15">
        <v>0</v>
      </c>
      <c r="M16" s="15">
        <v>0.11111111111111099</v>
      </c>
      <c r="N16" s="15"/>
      <c r="O16" s="15">
        <v>0.133333333333333</v>
      </c>
      <c r="P16" s="15">
        <v>8.5714285714285701E-2</v>
      </c>
      <c r="Q16" s="15">
        <v>6.25E-2</v>
      </c>
      <c r="R16" s="15">
        <v>3.4482758620689703E-2</v>
      </c>
      <c r="S16" s="15">
        <v>0.1</v>
      </c>
      <c r="T16" s="15">
        <v>7.69230769230769E-2</v>
      </c>
      <c r="U16" s="15">
        <v>4.3478260869565202E-2</v>
      </c>
      <c r="V16" s="15">
        <v>0</v>
      </c>
      <c r="W16" s="15">
        <v>6.25E-2</v>
      </c>
      <c r="X16" s="15">
        <v>0.04</v>
      </c>
      <c r="Y16" s="15">
        <v>0.14285714285714299</v>
      </c>
      <c r="Z16" s="15">
        <v>0</v>
      </c>
      <c r="AA16" s="15"/>
      <c r="AB16" s="15">
        <v>7.69230769230769E-2</v>
      </c>
      <c r="AC16" s="15">
        <v>0.04</v>
      </c>
      <c r="AD16" s="15">
        <v>0.102564102564103</v>
      </c>
      <c r="AE16" s="15">
        <v>8.1081081081081099E-2</v>
      </c>
      <c r="AF16" s="15"/>
      <c r="AG16" s="15">
        <v>5.7971014492753603E-2</v>
      </c>
      <c r="AH16" s="15">
        <v>6.25E-2</v>
      </c>
      <c r="AI16" s="15">
        <v>0.12</v>
      </c>
      <c r="AJ16" s="15">
        <v>0</v>
      </c>
      <c r="AK16" s="15"/>
      <c r="AL16" s="15">
        <v>1.7391304347826101E-2</v>
      </c>
      <c r="AM16" s="15">
        <v>0.105263157894737</v>
      </c>
      <c r="AN16" s="15">
        <v>0.13636363636363599</v>
      </c>
      <c r="AO16" s="15"/>
      <c r="AP16" s="15">
        <v>5.83333333333333E-2</v>
      </c>
      <c r="AQ16" s="15">
        <v>0.16666666666666699</v>
      </c>
      <c r="AR16" s="15">
        <v>5.5555555555555601E-2</v>
      </c>
      <c r="AS16" s="15">
        <v>0</v>
      </c>
      <c r="AT16" s="15">
        <v>4.5454545454545497E-2</v>
      </c>
      <c r="AU16" s="15"/>
      <c r="AV16" s="15">
        <v>0.5</v>
      </c>
      <c r="AW16" s="15">
        <v>0.16666666666666699</v>
      </c>
      <c r="AX16" s="15">
        <v>0.16666666666666699</v>
      </c>
      <c r="AY16" s="15" t="s">
        <v>132</v>
      </c>
      <c r="AZ16" s="15">
        <v>0</v>
      </c>
      <c r="BA16" s="15">
        <v>4.3478260869565202E-2</v>
      </c>
      <c r="BB16" s="15" t="s">
        <v>132</v>
      </c>
      <c r="BC16" s="15"/>
      <c r="BD16" s="15">
        <v>5.5248618784530398E-2</v>
      </c>
      <c r="BE16" s="15">
        <v>0.13043478260869601</v>
      </c>
      <c r="BF16" s="15">
        <v>0.11111111111111099</v>
      </c>
      <c r="BG16" s="15">
        <v>7.69230769230769E-2</v>
      </c>
      <c r="BH16" s="15">
        <v>0</v>
      </c>
      <c r="BI16" s="15" t="s">
        <v>132</v>
      </c>
      <c r="BJ16" s="15"/>
      <c r="BK16" s="15">
        <v>5.2631578947368397E-2</v>
      </c>
      <c r="BL16" s="15">
        <v>9.0909090909090898E-2</v>
      </c>
      <c r="BM16" s="15">
        <v>0</v>
      </c>
      <c r="BN16" s="15">
        <v>6.15384615384615E-2</v>
      </c>
      <c r="BO16" s="15">
        <v>6.4516129032258104E-2</v>
      </c>
      <c r="BP16" s="15">
        <v>0.05</v>
      </c>
      <c r="BQ16" s="15"/>
      <c r="BR16" s="15">
        <v>6.9182389937106903E-2</v>
      </c>
      <c r="BS16" s="15">
        <v>5.3333333333333302E-2</v>
      </c>
      <c r="BT16" s="15"/>
      <c r="BU16" s="15">
        <v>7.9545454545454503E-2</v>
      </c>
      <c r="BV16" s="15">
        <v>5.4794520547945202E-2</v>
      </c>
      <c r="BW16" s="15"/>
      <c r="BX16" s="15">
        <v>8.1818181818181804E-2</v>
      </c>
      <c r="BY16" s="15">
        <v>4.8780487804878099E-2</v>
      </c>
    </row>
    <row r="17" spans="2:77" ht="43.5" x14ac:dyDescent="0.35">
      <c r="B17" s="16" t="s">
        <v>345</v>
      </c>
      <c r="C17" s="15">
        <v>4.2735042735042701E-2</v>
      </c>
      <c r="D17" s="15">
        <v>3.7383177570093497E-2</v>
      </c>
      <c r="E17" s="15">
        <v>4.7244094488188997E-2</v>
      </c>
      <c r="F17" s="15"/>
      <c r="G17" s="15">
        <v>9.5238095238095205E-2</v>
      </c>
      <c r="H17" s="15">
        <v>3.7558685446009397E-2</v>
      </c>
      <c r="I17" s="15"/>
      <c r="J17" s="15">
        <v>1.2987012987013E-2</v>
      </c>
      <c r="K17" s="15">
        <v>1.3698630136986301E-2</v>
      </c>
      <c r="L17" s="15">
        <v>5.8823529411764698E-2</v>
      </c>
      <c r="M17" s="15">
        <v>0.11111111111111099</v>
      </c>
      <c r="N17" s="15"/>
      <c r="O17" s="15">
        <v>0.133333333333333</v>
      </c>
      <c r="P17" s="15">
        <v>0</v>
      </c>
      <c r="Q17" s="15">
        <v>6.25E-2</v>
      </c>
      <c r="R17" s="15">
        <v>3.4482758620689703E-2</v>
      </c>
      <c r="S17" s="15">
        <v>0</v>
      </c>
      <c r="T17" s="15">
        <v>7.69230769230769E-2</v>
      </c>
      <c r="U17" s="15">
        <v>0</v>
      </c>
      <c r="V17" s="15">
        <v>0</v>
      </c>
      <c r="W17" s="15">
        <v>6.25E-2</v>
      </c>
      <c r="X17" s="15">
        <v>0</v>
      </c>
      <c r="Y17" s="15">
        <v>0.14285714285714299</v>
      </c>
      <c r="Z17" s="15">
        <v>0.25</v>
      </c>
      <c r="AA17" s="15"/>
      <c r="AB17" s="15">
        <v>7.69230769230769E-2</v>
      </c>
      <c r="AC17" s="15">
        <v>5.3333333333333302E-2</v>
      </c>
      <c r="AD17" s="15">
        <v>0</v>
      </c>
      <c r="AE17" s="15">
        <v>2.7027027027027001E-2</v>
      </c>
      <c r="AF17" s="15"/>
      <c r="AG17" s="15">
        <v>4.3478260869565202E-2</v>
      </c>
      <c r="AH17" s="15">
        <v>1.5625E-2</v>
      </c>
      <c r="AI17" s="15">
        <v>0.08</v>
      </c>
      <c r="AJ17" s="15">
        <v>0</v>
      </c>
      <c r="AK17" s="15"/>
      <c r="AL17" s="15">
        <v>5.21739130434783E-2</v>
      </c>
      <c r="AM17" s="15">
        <v>2.1052631578947399E-2</v>
      </c>
      <c r="AN17" s="15">
        <v>9.0909090909090898E-2</v>
      </c>
      <c r="AO17" s="15"/>
      <c r="AP17" s="15">
        <v>2.5000000000000001E-2</v>
      </c>
      <c r="AQ17" s="15">
        <v>0.13888888888888901</v>
      </c>
      <c r="AR17" s="15">
        <v>0</v>
      </c>
      <c r="AS17" s="15">
        <v>0</v>
      </c>
      <c r="AT17" s="15">
        <v>4.5454545454545497E-2</v>
      </c>
      <c r="AU17" s="15"/>
      <c r="AV17" s="15">
        <v>0</v>
      </c>
      <c r="AW17" s="15">
        <v>0</v>
      </c>
      <c r="AX17" s="15">
        <v>0</v>
      </c>
      <c r="AY17" s="15" t="s">
        <v>132</v>
      </c>
      <c r="AZ17" s="15">
        <v>0</v>
      </c>
      <c r="BA17" s="15">
        <v>0.13043478260869601</v>
      </c>
      <c r="BB17" s="15" t="s">
        <v>132</v>
      </c>
      <c r="BC17" s="15"/>
      <c r="BD17" s="15">
        <v>3.3149171270718203E-2</v>
      </c>
      <c r="BE17" s="15">
        <v>0</v>
      </c>
      <c r="BF17" s="15">
        <v>0.11111111111111099</v>
      </c>
      <c r="BG17" s="15">
        <v>0.15384615384615399</v>
      </c>
      <c r="BH17" s="15">
        <v>0.125</v>
      </c>
      <c r="BI17" s="15" t="s">
        <v>132</v>
      </c>
      <c r="BJ17" s="15"/>
      <c r="BK17" s="15">
        <v>0.105263157894737</v>
      </c>
      <c r="BL17" s="15">
        <v>3.8961038961039002E-2</v>
      </c>
      <c r="BM17" s="15">
        <v>0</v>
      </c>
      <c r="BN17" s="15">
        <v>3.0769230769230799E-2</v>
      </c>
      <c r="BO17" s="15">
        <v>6.4516129032258104E-2</v>
      </c>
      <c r="BP17" s="15">
        <v>0.05</v>
      </c>
      <c r="BQ17" s="15"/>
      <c r="BR17" s="15">
        <v>5.6603773584905703E-2</v>
      </c>
      <c r="BS17" s="15">
        <v>1.3333333333333299E-2</v>
      </c>
      <c r="BT17" s="15"/>
      <c r="BU17" s="15">
        <v>5.6818181818181802E-2</v>
      </c>
      <c r="BV17" s="15">
        <v>3.42465753424658E-2</v>
      </c>
      <c r="BW17" s="15"/>
      <c r="BX17" s="15">
        <v>7.2727272727272696E-2</v>
      </c>
      <c r="BY17" s="15">
        <v>1.6260162601626001E-2</v>
      </c>
    </row>
    <row r="18" spans="2:77" ht="29" x14ac:dyDescent="0.35">
      <c r="B18" s="16" t="s">
        <v>346</v>
      </c>
      <c r="C18" s="15">
        <v>3.8461538461538498E-2</v>
      </c>
      <c r="D18" s="15">
        <v>6.5420560747663503E-2</v>
      </c>
      <c r="E18" s="15">
        <v>1.5748031496062999E-2</v>
      </c>
      <c r="F18" s="15"/>
      <c r="G18" s="15">
        <v>4.7619047619047603E-2</v>
      </c>
      <c r="H18" s="15">
        <v>3.7558685446009397E-2</v>
      </c>
      <c r="I18" s="15"/>
      <c r="J18" s="15">
        <v>3.8961038961039002E-2</v>
      </c>
      <c r="K18" s="15">
        <v>5.4794520547945202E-2</v>
      </c>
      <c r="L18" s="15">
        <v>2.9411764705882401E-2</v>
      </c>
      <c r="M18" s="15">
        <v>2.2222222222222199E-2</v>
      </c>
      <c r="N18" s="15"/>
      <c r="O18" s="15">
        <v>6.6666666666666693E-2</v>
      </c>
      <c r="P18" s="15">
        <v>8.5714285714285701E-2</v>
      </c>
      <c r="Q18" s="15">
        <v>0</v>
      </c>
      <c r="R18" s="15">
        <v>6.8965517241379296E-2</v>
      </c>
      <c r="S18" s="15">
        <v>0.1</v>
      </c>
      <c r="T18" s="15">
        <v>3.8461538461538498E-2</v>
      </c>
      <c r="U18" s="15">
        <v>0</v>
      </c>
      <c r="V18" s="15">
        <v>0</v>
      </c>
      <c r="W18" s="15">
        <v>0</v>
      </c>
      <c r="X18" s="15">
        <v>0.04</v>
      </c>
      <c r="Y18" s="15">
        <v>0</v>
      </c>
      <c r="Z18" s="15">
        <v>0</v>
      </c>
      <c r="AA18" s="15"/>
      <c r="AB18" s="15">
        <v>4.6153846153846198E-2</v>
      </c>
      <c r="AC18" s="15">
        <v>2.66666666666667E-2</v>
      </c>
      <c r="AD18" s="15">
        <v>7.69230769230769E-2</v>
      </c>
      <c r="AE18" s="15">
        <v>0</v>
      </c>
      <c r="AF18" s="15"/>
      <c r="AG18" s="15">
        <v>4.3478260869565202E-2</v>
      </c>
      <c r="AH18" s="15">
        <v>4.6875E-2</v>
      </c>
      <c r="AI18" s="15">
        <v>0</v>
      </c>
      <c r="AJ18" s="15">
        <v>0</v>
      </c>
      <c r="AK18" s="15"/>
      <c r="AL18" s="15">
        <v>4.3478260869565202E-2</v>
      </c>
      <c r="AM18" s="15">
        <v>3.1578947368421102E-2</v>
      </c>
      <c r="AN18" s="15">
        <v>4.5454545454545497E-2</v>
      </c>
      <c r="AO18" s="15"/>
      <c r="AP18" s="15">
        <v>4.1666666666666699E-2</v>
      </c>
      <c r="AQ18" s="15">
        <v>2.7777777777777801E-2</v>
      </c>
      <c r="AR18" s="15">
        <v>5.5555555555555601E-2</v>
      </c>
      <c r="AS18" s="15">
        <v>0</v>
      </c>
      <c r="AT18" s="15">
        <v>0</v>
      </c>
      <c r="AU18" s="15"/>
      <c r="AV18" s="15">
        <v>0</v>
      </c>
      <c r="AW18" s="15">
        <v>0</v>
      </c>
      <c r="AX18" s="15">
        <v>0</v>
      </c>
      <c r="AY18" s="15" t="s">
        <v>132</v>
      </c>
      <c r="AZ18" s="15">
        <v>0</v>
      </c>
      <c r="BA18" s="15">
        <v>0</v>
      </c>
      <c r="BB18" s="15" t="s">
        <v>132</v>
      </c>
      <c r="BC18" s="15"/>
      <c r="BD18" s="15">
        <v>3.8674033149171297E-2</v>
      </c>
      <c r="BE18" s="15">
        <v>4.3478260869565202E-2</v>
      </c>
      <c r="BF18" s="15">
        <v>0</v>
      </c>
      <c r="BG18" s="15">
        <v>0</v>
      </c>
      <c r="BH18" s="15">
        <v>0.125</v>
      </c>
      <c r="BI18" s="15" t="s">
        <v>132</v>
      </c>
      <c r="BJ18" s="15"/>
      <c r="BK18" s="15">
        <v>0.105263157894737</v>
      </c>
      <c r="BL18" s="15">
        <v>3.8961038961039002E-2</v>
      </c>
      <c r="BM18" s="15">
        <v>0</v>
      </c>
      <c r="BN18" s="15">
        <v>4.6153846153846198E-2</v>
      </c>
      <c r="BO18" s="15">
        <v>0</v>
      </c>
      <c r="BP18" s="15">
        <v>0.05</v>
      </c>
      <c r="BQ18" s="15"/>
      <c r="BR18" s="15">
        <v>3.77358490566038E-2</v>
      </c>
      <c r="BS18" s="15">
        <v>0.04</v>
      </c>
      <c r="BT18" s="15"/>
      <c r="BU18" s="15">
        <v>3.4090909090909102E-2</v>
      </c>
      <c r="BV18" s="15">
        <v>4.1095890410958902E-2</v>
      </c>
      <c r="BW18" s="15"/>
      <c r="BX18" s="15">
        <v>4.5454545454545497E-2</v>
      </c>
      <c r="BY18" s="15">
        <v>3.2520325203252001E-2</v>
      </c>
    </row>
    <row r="19" spans="2:77" ht="43.5" x14ac:dyDescent="0.35">
      <c r="B19" s="16" t="s">
        <v>347</v>
      </c>
      <c r="C19" s="15">
        <v>3.4188034188034198E-2</v>
      </c>
      <c r="D19" s="15">
        <v>3.7383177570093497E-2</v>
      </c>
      <c r="E19" s="15">
        <v>3.1496062992125998E-2</v>
      </c>
      <c r="F19" s="15"/>
      <c r="G19" s="15">
        <v>0</v>
      </c>
      <c r="H19" s="15">
        <v>3.7558685446009397E-2</v>
      </c>
      <c r="I19" s="15"/>
      <c r="J19" s="15">
        <v>1.2987012987013E-2</v>
      </c>
      <c r="K19" s="15">
        <v>2.7397260273972601E-2</v>
      </c>
      <c r="L19" s="15">
        <v>0</v>
      </c>
      <c r="M19" s="15">
        <v>0.11111111111111099</v>
      </c>
      <c r="N19" s="15"/>
      <c r="O19" s="15">
        <v>6.6666666666666693E-2</v>
      </c>
      <c r="P19" s="15">
        <v>2.8571428571428598E-2</v>
      </c>
      <c r="Q19" s="15">
        <v>0</v>
      </c>
      <c r="R19" s="15">
        <v>0</v>
      </c>
      <c r="S19" s="15">
        <v>0</v>
      </c>
      <c r="T19" s="15">
        <v>3.8461538461538498E-2</v>
      </c>
      <c r="U19" s="15">
        <v>4.3478260869565202E-2</v>
      </c>
      <c r="V19" s="15">
        <v>0</v>
      </c>
      <c r="W19" s="15">
        <v>6.25E-2</v>
      </c>
      <c r="X19" s="15">
        <v>0.04</v>
      </c>
      <c r="Y19" s="15">
        <v>0.14285714285714299</v>
      </c>
      <c r="Z19" s="15">
        <v>0</v>
      </c>
      <c r="AA19" s="15"/>
      <c r="AB19" s="15">
        <v>4.6153846153846198E-2</v>
      </c>
      <c r="AC19" s="15">
        <v>1.3333333333333299E-2</v>
      </c>
      <c r="AD19" s="15">
        <v>2.5641025641025599E-2</v>
      </c>
      <c r="AE19" s="15">
        <v>8.1081081081081099E-2</v>
      </c>
      <c r="AF19" s="15"/>
      <c r="AG19" s="15">
        <v>4.3478260869565202E-2</v>
      </c>
      <c r="AH19" s="15">
        <v>1.5625E-2</v>
      </c>
      <c r="AI19" s="15">
        <v>0.04</v>
      </c>
      <c r="AJ19" s="15">
        <v>0</v>
      </c>
      <c r="AK19" s="15"/>
      <c r="AL19" s="15">
        <v>1.7391304347826101E-2</v>
      </c>
      <c r="AM19" s="15">
        <v>5.2631578947368397E-2</v>
      </c>
      <c r="AN19" s="15">
        <v>4.5454545454545497E-2</v>
      </c>
      <c r="AO19" s="15"/>
      <c r="AP19" s="15">
        <v>2.5000000000000001E-2</v>
      </c>
      <c r="AQ19" s="15">
        <v>8.3333333333333301E-2</v>
      </c>
      <c r="AR19" s="15">
        <v>0</v>
      </c>
      <c r="AS19" s="15">
        <v>0</v>
      </c>
      <c r="AT19" s="15">
        <v>9.0909090909090898E-2</v>
      </c>
      <c r="AU19" s="15"/>
      <c r="AV19" s="15">
        <v>0</v>
      </c>
      <c r="AW19" s="15">
        <v>0.16666666666666699</v>
      </c>
      <c r="AX19" s="15">
        <v>0.16666666666666699</v>
      </c>
      <c r="AY19" s="15" t="s">
        <v>132</v>
      </c>
      <c r="AZ19" s="15">
        <v>0</v>
      </c>
      <c r="BA19" s="15">
        <v>8.6956521739130405E-2</v>
      </c>
      <c r="BB19" s="15" t="s">
        <v>132</v>
      </c>
      <c r="BC19" s="15"/>
      <c r="BD19" s="15">
        <v>1.6574585635359101E-2</v>
      </c>
      <c r="BE19" s="15">
        <v>8.6956521739130405E-2</v>
      </c>
      <c r="BF19" s="15">
        <v>0.22222222222222199</v>
      </c>
      <c r="BG19" s="15">
        <v>7.69230769230769E-2</v>
      </c>
      <c r="BH19" s="15">
        <v>0</v>
      </c>
      <c r="BI19" s="15" t="s">
        <v>132</v>
      </c>
      <c r="BJ19" s="15"/>
      <c r="BK19" s="15">
        <v>5.2631578947368397E-2</v>
      </c>
      <c r="BL19" s="15">
        <v>3.8961038961039002E-2</v>
      </c>
      <c r="BM19" s="15">
        <v>4.5454545454545497E-2</v>
      </c>
      <c r="BN19" s="15">
        <v>3.0769230769230799E-2</v>
      </c>
      <c r="BO19" s="15">
        <v>3.2258064516128997E-2</v>
      </c>
      <c r="BP19" s="15">
        <v>0</v>
      </c>
      <c r="BQ19" s="15"/>
      <c r="BR19" s="15">
        <v>5.0314465408804999E-2</v>
      </c>
      <c r="BS19" s="15">
        <v>0</v>
      </c>
      <c r="BT19" s="15"/>
      <c r="BU19" s="15">
        <v>6.8181818181818205E-2</v>
      </c>
      <c r="BV19" s="15">
        <v>1.3698630136986301E-2</v>
      </c>
      <c r="BW19" s="15"/>
      <c r="BX19" s="15">
        <v>5.4545454545454501E-2</v>
      </c>
      <c r="BY19" s="15">
        <v>1.6260162601626001E-2</v>
      </c>
    </row>
    <row r="20" spans="2:77" x14ac:dyDescent="0.35">
      <c r="B20" s="16" t="s">
        <v>96</v>
      </c>
      <c r="C20" s="15">
        <v>1.2820512820512799E-2</v>
      </c>
      <c r="D20" s="15">
        <v>9.3457943925233603E-3</v>
      </c>
      <c r="E20" s="15">
        <v>1.5748031496062999E-2</v>
      </c>
      <c r="F20" s="15"/>
      <c r="G20" s="15">
        <v>0</v>
      </c>
      <c r="H20" s="15">
        <v>1.4084507042253501E-2</v>
      </c>
      <c r="I20" s="15"/>
      <c r="J20" s="15">
        <v>1.2987012987013E-2</v>
      </c>
      <c r="K20" s="15">
        <v>1.3698630136986301E-2</v>
      </c>
      <c r="L20" s="15">
        <v>0</v>
      </c>
      <c r="M20" s="15">
        <v>2.2222222222222199E-2</v>
      </c>
      <c r="N20" s="15"/>
      <c r="O20" s="15">
        <v>0</v>
      </c>
      <c r="P20" s="15">
        <v>0</v>
      </c>
      <c r="Q20" s="15">
        <v>0</v>
      </c>
      <c r="R20" s="15">
        <v>0</v>
      </c>
      <c r="S20" s="15">
        <v>0</v>
      </c>
      <c r="T20" s="15">
        <v>3.8461538461538498E-2</v>
      </c>
      <c r="U20" s="15">
        <v>4.3478260869565202E-2</v>
      </c>
      <c r="V20" s="15">
        <v>0</v>
      </c>
      <c r="W20" s="15">
        <v>0</v>
      </c>
      <c r="X20" s="15">
        <v>0.04</v>
      </c>
      <c r="Y20" s="15">
        <v>0</v>
      </c>
      <c r="Z20" s="15">
        <v>0</v>
      </c>
      <c r="AA20" s="15"/>
      <c r="AB20" s="15">
        <v>0</v>
      </c>
      <c r="AC20" s="15">
        <v>0</v>
      </c>
      <c r="AD20" s="15">
        <v>2.5641025641025599E-2</v>
      </c>
      <c r="AE20" s="15">
        <v>0</v>
      </c>
      <c r="AF20" s="15"/>
      <c r="AG20" s="15">
        <v>1.4492753623188401E-2</v>
      </c>
      <c r="AH20" s="15">
        <v>1.5625E-2</v>
      </c>
      <c r="AI20" s="15">
        <v>0</v>
      </c>
      <c r="AJ20" s="15">
        <v>0</v>
      </c>
      <c r="AK20" s="15"/>
      <c r="AL20" s="15">
        <v>0</v>
      </c>
      <c r="AM20" s="15">
        <v>1.05263157894737E-2</v>
      </c>
      <c r="AN20" s="15">
        <v>9.0909090909090898E-2</v>
      </c>
      <c r="AO20" s="15"/>
      <c r="AP20" s="15">
        <v>8.3333333333333297E-3</v>
      </c>
      <c r="AQ20" s="15">
        <v>0</v>
      </c>
      <c r="AR20" s="15">
        <v>0</v>
      </c>
      <c r="AS20" s="15">
        <v>0</v>
      </c>
      <c r="AT20" s="15">
        <v>0</v>
      </c>
      <c r="AU20" s="15"/>
      <c r="AV20" s="15">
        <v>0</v>
      </c>
      <c r="AW20" s="15">
        <v>0</v>
      </c>
      <c r="AX20" s="15">
        <v>0</v>
      </c>
      <c r="AY20" s="15" t="s">
        <v>132</v>
      </c>
      <c r="AZ20" s="15">
        <v>5.2631578947368397E-2</v>
      </c>
      <c r="BA20" s="15">
        <v>0</v>
      </c>
      <c r="BB20" s="15" t="s">
        <v>132</v>
      </c>
      <c r="BC20" s="15"/>
      <c r="BD20" s="15">
        <v>1.6574585635359101E-2</v>
      </c>
      <c r="BE20" s="15">
        <v>0</v>
      </c>
      <c r="BF20" s="15">
        <v>0</v>
      </c>
      <c r="BG20" s="15">
        <v>0</v>
      </c>
      <c r="BH20" s="15">
        <v>0</v>
      </c>
      <c r="BI20" s="15" t="s">
        <v>132</v>
      </c>
      <c r="BJ20" s="15"/>
      <c r="BK20" s="15">
        <v>0</v>
      </c>
      <c r="BL20" s="15">
        <v>3.8961038961039002E-2</v>
      </c>
      <c r="BM20" s="15">
        <v>0</v>
      </c>
      <c r="BN20" s="15">
        <v>0</v>
      </c>
      <c r="BO20" s="15">
        <v>0</v>
      </c>
      <c r="BP20" s="15">
        <v>0</v>
      </c>
      <c r="BQ20" s="15"/>
      <c r="BR20" s="15">
        <v>1.25786163522013E-2</v>
      </c>
      <c r="BS20" s="15">
        <v>1.3333333333333299E-2</v>
      </c>
      <c r="BT20" s="15"/>
      <c r="BU20" s="15">
        <v>1.13636363636364E-2</v>
      </c>
      <c r="BV20" s="15">
        <v>1.3698630136986301E-2</v>
      </c>
      <c r="BW20" s="15"/>
      <c r="BX20" s="15">
        <v>0</v>
      </c>
      <c r="BY20" s="15">
        <v>2.4390243902439001E-2</v>
      </c>
    </row>
    <row r="21" spans="2:77" x14ac:dyDescent="0.35">
      <c r="B21" s="16" t="s">
        <v>119</v>
      </c>
      <c r="C21" s="17">
        <v>0.123931623931624</v>
      </c>
      <c r="D21" s="17">
        <v>8.4112149532710304E-2</v>
      </c>
      <c r="E21" s="17">
        <v>0.15748031496063</v>
      </c>
      <c r="F21" s="17"/>
      <c r="G21" s="17">
        <v>0.19047619047618999</v>
      </c>
      <c r="H21" s="17">
        <v>0.117370892018779</v>
      </c>
      <c r="I21" s="17"/>
      <c r="J21" s="17">
        <v>0.14285714285714299</v>
      </c>
      <c r="K21" s="17">
        <v>0.123287671232877</v>
      </c>
      <c r="L21" s="17">
        <v>8.8235294117647106E-2</v>
      </c>
      <c r="M21" s="17">
        <v>0.133333333333333</v>
      </c>
      <c r="N21" s="17"/>
      <c r="O21" s="17">
        <v>6.6666666666666693E-2</v>
      </c>
      <c r="P21" s="17">
        <v>2.8571428571428598E-2</v>
      </c>
      <c r="Q21" s="17">
        <v>0.25</v>
      </c>
      <c r="R21" s="17">
        <v>0.20689655172413801</v>
      </c>
      <c r="S21" s="17">
        <v>0.1</v>
      </c>
      <c r="T21" s="17">
        <v>0.115384615384615</v>
      </c>
      <c r="U21" s="17">
        <v>0.217391304347826</v>
      </c>
      <c r="V21" s="17">
        <v>0.16666666666666699</v>
      </c>
      <c r="W21" s="17">
        <v>9.375E-2</v>
      </c>
      <c r="X21" s="17">
        <v>0.08</v>
      </c>
      <c r="Y21" s="17">
        <v>0</v>
      </c>
      <c r="Z21" s="17">
        <v>0.25</v>
      </c>
      <c r="AA21" s="17"/>
      <c r="AB21" s="17">
        <v>9.2307692307692299E-2</v>
      </c>
      <c r="AC21" s="17">
        <v>0.16</v>
      </c>
      <c r="AD21" s="17">
        <v>0.17948717948717899</v>
      </c>
      <c r="AE21" s="17">
        <v>5.4054054054054099E-2</v>
      </c>
      <c r="AF21" s="17"/>
      <c r="AG21" s="17">
        <v>0.13043478260869601</v>
      </c>
      <c r="AH21" s="17">
        <v>6.25E-2</v>
      </c>
      <c r="AI21" s="17">
        <v>0.28000000000000003</v>
      </c>
      <c r="AJ21" s="17">
        <v>0</v>
      </c>
      <c r="AK21" s="17"/>
      <c r="AL21" s="17">
        <v>0.11304347826087</v>
      </c>
      <c r="AM21" s="17">
        <v>0.13684210526315799</v>
      </c>
      <c r="AN21" s="17">
        <v>0.13636363636363599</v>
      </c>
      <c r="AO21" s="17"/>
      <c r="AP21" s="17">
        <v>0.1</v>
      </c>
      <c r="AQ21" s="17">
        <v>0.16666666666666699</v>
      </c>
      <c r="AR21" s="17">
        <v>0.16666666666666699</v>
      </c>
      <c r="AS21" s="17">
        <v>0</v>
      </c>
      <c r="AT21" s="17">
        <v>0.22727272727272699</v>
      </c>
      <c r="AU21" s="17"/>
      <c r="AV21" s="17">
        <v>0</v>
      </c>
      <c r="AW21" s="17">
        <v>0</v>
      </c>
      <c r="AX21" s="17">
        <v>0</v>
      </c>
      <c r="AY21" s="17" t="s">
        <v>132</v>
      </c>
      <c r="AZ21" s="17">
        <v>0.105263157894737</v>
      </c>
      <c r="BA21" s="17">
        <v>8.6956521739130405E-2</v>
      </c>
      <c r="BB21" s="17" t="s">
        <v>132</v>
      </c>
      <c r="BC21" s="17"/>
      <c r="BD21" s="17">
        <v>0.116022099447514</v>
      </c>
      <c r="BE21" s="17">
        <v>8.6956521739130405E-2</v>
      </c>
      <c r="BF21" s="17">
        <v>0.22222222222222199</v>
      </c>
      <c r="BG21" s="17">
        <v>0.15384615384615399</v>
      </c>
      <c r="BH21" s="17">
        <v>0.25</v>
      </c>
      <c r="BI21" s="17" t="s">
        <v>132</v>
      </c>
      <c r="BJ21" s="17"/>
      <c r="BK21" s="17">
        <v>5.2631578947368397E-2</v>
      </c>
      <c r="BL21" s="17">
        <v>0.103896103896104</v>
      </c>
      <c r="BM21" s="17">
        <v>0.18181818181818199</v>
      </c>
      <c r="BN21" s="17">
        <v>9.2307692307692299E-2</v>
      </c>
      <c r="BO21" s="17">
        <v>0.12903225806451599</v>
      </c>
      <c r="BP21" s="17">
        <v>0.3</v>
      </c>
      <c r="BQ21" s="17"/>
      <c r="BR21" s="17">
        <v>0.14465408805031399</v>
      </c>
      <c r="BS21" s="17">
        <v>0.08</v>
      </c>
      <c r="BT21" s="17"/>
      <c r="BU21" s="17">
        <v>0.170454545454545</v>
      </c>
      <c r="BV21" s="17">
        <v>9.5890410958904104E-2</v>
      </c>
      <c r="BW21" s="17"/>
      <c r="BX21" s="17">
        <v>0.12727272727272701</v>
      </c>
      <c r="BY21" s="17">
        <v>0.12195121951219499</v>
      </c>
    </row>
    <row r="22" spans="2:77" x14ac:dyDescent="0.35">
      <c r="B22" t="s">
        <v>396</v>
      </c>
    </row>
    <row r="23" spans="2:77" x14ac:dyDescent="0.35">
      <c r="B23" t="s">
        <v>99</v>
      </c>
    </row>
    <row r="24" spans="2:77" x14ac:dyDescent="0.35">
      <c r="B24" t="s">
        <v>100</v>
      </c>
    </row>
    <row r="26" spans="2:77" x14ac:dyDescent="0.35">
      <c r="B26"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Y1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ht="29" x14ac:dyDescent="0.35">
      <c r="B8" s="16" t="s">
        <v>349</v>
      </c>
      <c r="C8" s="15">
        <v>9.7251585623678694E-2</v>
      </c>
      <c r="D8" s="15">
        <v>8.3743842364532001E-2</v>
      </c>
      <c r="E8" s="15">
        <v>0.10740740740740699</v>
      </c>
      <c r="F8" s="15"/>
      <c r="G8" s="15">
        <v>0.11111111111111099</v>
      </c>
      <c r="H8" s="15">
        <v>9.35828877005348E-2</v>
      </c>
      <c r="I8" s="15"/>
      <c r="J8" s="15">
        <v>0.116279069767442</v>
      </c>
      <c r="K8" s="15">
        <v>9.0909090909090898E-2</v>
      </c>
      <c r="L8" s="15">
        <v>3.3898305084745797E-2</v>
      </c>
      <c r="M8" s="15">
        <v>0.107594936708861</v>
      </c>
      <c r="N8" s="15"/>
      <c r="O8" s="15">
        <v>4.3478260869565202E-2</v>
      </c>
      <c r="P8" s="15">
        <v>0.164383561643836</v>
      </c>
      <c r="Q8" s="15">
        <v>0.14705882352941199</v>
      </c>
      <c r="R8" s="15">
        <v>0.104166666666667</v>
      </c>
      <c r="S8" s="15">
        <v>0.16</v>
      </c>
      <c r="T8" s="15">
        <v>5.1282051282051301E-2</v>
      </c>
      <c r="U8" s="15">
        <v>4.3478260869565202E-2</v>
      </c>
      <c r="V8" s="15">
        <v>0.08</v>
      </c>
      <c r="W8" s="15">
        <v>0.13114754098360701</v>
      </c>
      <c r="X8" s="15">
        <v>3.8461538461538498E-2</v>
      </c>
      <c r="Y8" s="15">
        <v>5.2631578947368397E-2</v>
      </c>
      <c r="Z8" s="15">
        <v>0.2</v>
      </c>
      <c r="AA8" s="15"/>
      <c r="AB8" s="15">
        <v>7.8947368421052599E-2</v>
      </c>
      <c r="AC8" s="15">
        <v>0.10489510489510501</v>
      </c>
      <c r="AD8" s="15">
        <v>8.6206896551724102E-2</v>
      </c>
      <c r="AE8" s="15">
        <v>0.20408163265306101</v>
      </c>
      <c r="AF8" s="15"/>
      <c r="AG8" s="15">
        <v>9.2783505154639206E-2</v>
      </c>
      <c r="AH8" s="15">
        <v>0.102564102564103</v>
      </c>
      <c r="AI8" s="15">
        <v>0.108695652173913</v>
      </c>
      <c r="AJ8" s="15">
        <v>0.25</v>
      </c>
      <c r="AK8" s="15"/>
      <c r="AL8" s="15">
        <v>8.9285714285714302E-2</v>
      </c>
      <c r="AM8" s="15">
        <v>9.8360655737704902E-2</v>
      </c>
      <c r="AN8" s="15">
        <v>0.11864406779661001</v>
      </c>
      <c r="AO8" s="15"/>
      <c r="AP8" s="15">
        <v>9.5477386934673406E-2</v>
      </c>
      <c r="AQ8" s="15">
        <v>0.11607142857142901</v>
      </c>
      <c r="AR8" s="15">
        <v>5.5555555555555601E-2</v>
      </c>
      <c r="AS8" s="15">
        <v>0</v>
      </c>
      <c r="AT8" s="15">
        <v>0.11864406779661001</v>
      </c>
      <c r="AU8" s="15"/>
      <c r="AV8" s="15">
        <v>0</v>
      </c>
      <c r="AW8" s="15">
        <v>0</v>
      </c>
      <c r="AX8" s="15">
        <v>0</v>
      </c>
      <c r="AY8" s="15">
        <v>2.1276595744680899E-2</v>
      </c>
      <c r="AZ8" s="15">
        <v>0.186046511627907</v>
      </c>
      <c r="BA8" s="15">
        <v>0.1</v>
      </c>
      <c r="BB8" s="15">
        <v>0</v>
      </c>
      <c r="BC8" s="15"/>
      <c r="BD8" s="15">
        <v>0.102473498233216</v>
      </c>
      <c r="BE8" s="15">
        <v>0.101694915254237</v>
      </c>
      <c r="BF8" s="15">
        <v>0.14705882352941199</v>
      </c>
      <c r="BG8" s="15">
        <v>8.9285714285714302E-2</v>
      </c>
      <c r="BH8" s="15">
        <v>2.9411764705882401E-2</v>
      </c>
      <c r="BI8" s="15">
        <v>0</v>
      </c>
      <c r="BJ8" s="15"/>
      <c r="BK8" s="15">
        <v>9.2307692307692299E-2</v>
      </c>
      <c r="BL8" s="15">
        <v>9.27152317880795E-2</v>
      </c>
      <c r="BM8" s="15">
        <v>0.08</v>
      </c>
      <c r="BN8" s="15">
        <v>7.4074074074074098E-2</v>
      </c>
      <c r="BO8" s="15">
        <v>0.125</v>
      </c>
      <c r="BP8" s="15">
        <v>0.17647058823529399</v>
      </c>
      <c r="BQ8" s="15"/>
      <c r="BR8" s="15">
        <v>9.4155844155844201E-2</v>
      </c>
      <c r="BS8" s="15">
        <v>0.103030303030303</v>
      </c>
      <c r="BT8" s="15"/>
      <c r="BU8" s="15">
        <v>9.8159509202454004E-2</v>
      </c>
      <c r="BV8" s="15">
        <v>9.6774193548387094E-2</v>
      </c>
      <c r="BW8" s="15"/>
      <c r="BX8" s="15">
        <v>9.1954022988505704E-2</v>
      </c>
      <c r="BY8" s="15">
        <v>0.107317073170732</v>
      </c>
    </row>
    <row r="9" spans="2:77" ht="29" x14ac:dyDescent="0.35">
      <c r="B9" s="16" t="s">
        <v>350</v>
      </c>
      <c r="C9" s="15">
        <v>0.32346723044397502</v>
      </c>
      <c r="D9" s="15">
        <v>0.33004926108374399</v>
      </c>
      <c r="E9" s="15">
        <v>0.31851851851851898</v>
      </c>
      <c r="F9" s="15"/>
      <c r="G9" s="15">
        <v>0.35353535353535398</v>
      </c>
      <c r="H9" s="15">
        <v>0.31550802139037398</v>
      </c>
      <c r="I9" s="15"/>
      <c r="J9" s="15">
        <v>0.34108527131782901</v>
      </c>
      <c r="K9" s="15">
        <v>0.28925619834710697</v>
      </c>
      <c r="L9" s="15">
        <v>0.23728813559322001</v>
      </c>
      <c r="M9" s="15">
        <v>0.373417721518987</v>
      </c>
      <c r="N9" s="15"/>
      <c r="O9" s="15">
        <v>0.45652173913043498</v>
      </c>
      <c r="P9" s="15">
        <v>0.27397260273972601</v>
      </c>
      <c r="Q9" s="15">
        <v>8.8235294117647106E-2</v>
      </c>
      <c r="R9" s="15">
        <v>0.3125</v>
      </c>
      <c r="S9" s="15">
        <v>0.6</v>
      </c>
      <c r="T9" s="15">
        <v>0.256410256410256</v>
      </c>
      <c r="U9" s="15">
        <v>0.434782608695652</v>
      </c>
      <c r="V9" s="15">
        <v>0.24</v>
      </c>
      <c r="W9" s="15">
        <v>0.27868852459016402</v>
      </c>
      <c r="X9" s="15">
        <v>0.28846153846153799</v>
      </c>
      <c r="Y9" s="15">
        <v>0.47368421052631599</v>
      </c>
      <c r="Z9" s="15">
        <v>0.4</v>
      </c>
      <c r="AA9" s="15"/>
      <c r="AB9" s="15">
        <v>0.33157894736842097</v>
      </c>
      <c r="AC9" s="15">
        <v>0.356643356643357</v>
      </c>
      <c r="AD9" s="15">
        <v>0.27586206896551702</v>
      </c>
      <c r="AE9" s="15">
        <v>0.32653061224489799</v>
      </c>
      <c r="AF9" s="15"/>
      <c r="AG9" s="15">
        <v>0.33676975945017201</v>
      </c>
      <c r="AH9" s="15">
        <v>0.30769230769230799</v>
      </c>
      <c r="AI9" s="15">
        <v>0.32608695652173902</v>
      </c>
      <c r="AJ9" s="15">
        <v>0</v>
      </c>
      <c r="AK9" s="15"/>
      <c r="AL9" s="15">
        <v>0.34821428571428598</v>
      </c>
      <c r="AM9" s="15">
        <v>0.29508196721311503</v>
      </c>
      <c r="AN9" s="15">
        <v>0.338983050847458</v>
      </c>
      <c r="AO9" s="15"/>
      <c r="AP9" s="15">
        <v>0.29648241206030201</v>
      </c>
      <c r="AQ9" s="15">
        <v>0.39285714285714302</v>
      </c>
      <c r="AR9" s="15">
        <v>0.25</v>
      </c>
      <c r="AS9" s="15">
        <v>0.55555555555555602</v>
      </c>
      <c r="AT9" s="15">
        <v>0.28813559322033899</v>
      </c>
      <c r="AU9" s="15"/>
      <c r="AV9" s="15">
        <v>0.2</v>
      </c>
      <c r="AW9" s="15">
        <v>0.625</v>
      </c>
      <c r="AX9" s="15">
        <v>0.625</v>
      </c>
      <c r="AY9" s="15">
        <v>0.38297872340425498</v>
      </c>
      <c r="AZ9" s="15">
        <v>0.39534883720930197</v>
      </c>
      <c r="BA9" s="15">
        <v>0.46666666666666701</v>
      </c>
      <c r="BB9" s="15">
        <v>0.125</v>
      </c>
      <c r="BC9" s="15"/>
      <c r="BD9" s="15">
        <v>0.27208480565371002</v>
      </c>
      <c r="BE9" s="15">
        <v>0.44067796610169502</v>
      </c>
      <c r="BF9" s="15">
        <v>0.35294117647058798</v>
      </c>
      <c r="BG9" s="15">
        <v>0.41071428571428598</v>
      </c>
      <c r="BH9" s="15">
        <v>0.35294117647058798</v>
      </c>
      <c r="BI9" s="15">
        <v>0.4</v>
      </c>
      <c r="BJ9" s="15"/>
      <c r="BK9" s="15">
        <v>0.41538461538461502</v>
      </c>
      <c r="BL9" s="15">
        <v>0.32450331125827803</v>
      </c>
      <c r="BM9" s="15">
        <v>0.24</v>
      </c>
      <c r="BN9" s="15">
        <v>0.30555555555555602</v>
      </c>
      <c r="BO9" s="15">
        <v>0.328125</v>
      </c>
      <c r="BP9" s="15">
        <v>0.32352941176470601</v>
      </c>
      <c r="BQ9" s="15"/>
      <c r="BR9" s="15">
        <v>0.337662337662338</v>
      </c>
      <c r="BS9" s="15">
        <v>0.29696969696969699</v>
      </c>
      <c r="BT9" s="15"/>
      <c r="BU9" s="15">
        <v>0.34969325153374198</v>
      </c>
      <c r="BV9" s="15">
        <v>0.309677419354839</v>
      </c>
      <c r="BW9" s="15"/>
      <c r="BX9" s="15">
        <v>0.39463601532567</v>
      </c>
      <c r="BY9" s="15">
        <v>0.23902439024390201</v>
      </c>
    </row>
    <row r="10" spans="2:77" x14ac:dyDescent="0.35">
      <c r="B10" s="16" t="s">
        <v>96</v>
      </c>
      <c r="C10" s="17">
        <v>0.57928118393234695</v>
      </c>
      <c r="D10" s="17">
        <v>0.58620689655172398</v>
      </c>
      <c r="E10" s="17">
        <v>0.57407407407407396</v>
      </c>
      <c r="F10" s="17"/>
      <c r="G10" s="17">
        <v>0.53535353535353503</v>
      </c>
      <c r="H10" s="17">
        <v>0.59090909090909105</v>
      </c>
      <c r="I10" s="17"/>
      <c r="J10" s="17">
        <v>0.54263565891472898</v>
      </c>
      <c r="K10" s="17">
        <v>0.61983471074380203</v>
      </c>
      <c r="L10" s="17">
        <v>0.72881355932203395</v>
      </c>
      <c r="M10" s="17">
        <v>0.518987341772152</v>
      </c>
      <c r="N10" s="17"/>
      <c r="O10" s="17">
        <v>0.5</v>
      </c>
      <c r="P10" s="17">
        <v>0.56164383561643805</v>
      </c>
      <c r="Q10" s="17">
        <v>0.76470588235294101</v>
      </c>
      <c r="R10" s="17">
        <v>0.58333333333333304</v>
      </c>
      <c r="S10" s="17">
        <v>0.24</v>
      </c>
      <c r="T10" s="17">
        <v>0.69230769230769196</v>
      </c>
      <c r="U10" s="17">
        <v>0.52173913043478304</v>
      </c>
      <c r="V10" s="17">
        <v>0.68</v>
      </c>
      <c r="W10" s="17">
        <v>0.59016393442622905</v>
      </c>
      <c r="X10" s="17">
        <v>0.67307692307692302</v>
      </c>
      <c r="Y10" s="17">
        <v>0.47368421052631599</v>
      </c>
      <c r="Z10" s="17">
        <v>0.4</v>
      </c>
      <c r="AA10" s="17"/>
      <c r="AB10" s="17">
        <v>0.58947368421052604</v>
      </c>
      <c r="AC10" s="17">
        <v>0.53846153846153799</v>
      </c>
      <c r="AD10" s="17">
        <v>0.63793103448275901</v>
      </c>
      <c r="AE10" s="17">
        <v>0.469387755102041</v>
      </c>
      <c r="AF10" s="17"/>
      <c r="AG10" s="17">
        <v>0.57044673539518898</v>
      </c>
      <c r="AH10" s="17">
        <v>0.58974358974358998</v>
      </c>
      <c r="AI10" s="17">
        <v>0.565217391304348</v>
      </c>
      <c r="AJ10" s="17">
        <v>0.75</v>
      </c>
      <c r="AK10" s="17"/>
      <c r="AL10" s="17">
        <v>0.5625</v>
      </c>
      <c r="AM10" s="17">
        <v>0.60655737704918</v>
      </c>
      <c r="AN10" s="17">
        <v>0.54237288135593198</v>
      </c>
      <c r="AO10" s="17"/>
      <c r="AP10" s="17">
        <v>0.60804020100502498</v>
      </c>
      <c r="AQ10" s="17">
        <v>0.49107142857142899</v>
      </c>
      <c r="AR10" s="17">
        <v>0.69444444444444398</v>
      </c>
      <c r="AS10" s="17">
        <v>0.44444444444444398</v>
      </c>
      <c r="AT10" s="17">
        <v>0.59322033898305104</v>
      </c>
      <c r="AU10" s="17"/>
      <c r="AV10" s="17">
        <v>0.8</v>
      </c>
      <c r="AW10" s="17">
        <v>0.375</v>
      </c>
      <c r="AX10" s="17">
        <v>0.375</v>
      </c>
      <c r="AY10" s="17">
        <v>0.59574468085106402</v>
      </c>
      <c r="AZ10" s="17">
        <v>0.418604651162791</v>
      </c>
      <c r="BA10" s="17">
        <v>0.43333333333333302</v>
      </c>
      <c r="BB10" s="17">
        <v>0.875</v>
      </c>
      <c r="BC10" s="17"/>
      <c r="BD10" s="17">
        <v>0.62544169611307399</v>
      </c>
      <c r="BE10" s="17">
        <v>0.45762711864406802</v>
      </c>
      <c r="BF10" s="17">
        <v>0.5</v>
      </c>
      <c r="BG10" s="17">
        <v>0.5</v>
      </c>
      <c r="BH10" s="17">
        <v>0.61764705882352899</v>
      </c>
      <c r="BI10" s="17">
        <v>0.6</v>
      </c>
      <c r="BJ10" s="17"/>
      <c r="BK10" s="17">
        <v>0.492307692307692</v>
      </c>
      <c r="BL10" s="17">
        <v>0.58278145695364203</v>
      </c>
      <c r="BM10" s="17">
        <v>0.68</v>
      </c>
      <c r="BN10" s="17">
        <v>0.62037037037037002</v>
      </c>
      <c r="BO10" s="17">
        <v>0.546875</v>
      </c>
      <c r="BP10" s="17">
        <v>0.5</v>
      </c>
      <c r="BQ10" s="17"/>
      <c r="BR10" s="17">
        <v>0.56818181818181801</v>
      </c>
      <c r="BS10" s="17">
        <v>0.6</v>
      </c>
      <c r="BT10" s="17"/>
      <c r="BU10" s="17">
        <v>0.55214723926380405</v>
      </c>
      <c r="BV10" s="17">
        <v>0.59354838709677404</v>
      </c>
      <c r="BW10" s="17"/>
      <c r="BX10" s="17">
        <v>0.51340996168582398</v>
      </c>
      <c r="BY10" s="17">
        <v>0.65365853658536599</v>
      </c>
    </row>
    <row r="11" spans="2:77" x14ac:dyDescent="0.35">
      <c r="B11" s="14"/>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Y22"/>
  <sheetViews>
    <sheetView showGridLines="0" topLeftCell="A12" workbookViewId="0">
      <pane xSplit="2" topLeftCell="C1" activePane="topRight" state="frozen"/>
      <selection pane="topRight" activeCell="B22" sqref="B22"/>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153</v>
      </c>
      <c r="D7" s="10">
        <v>67</v>
      </c>
      <c r="E7" s="10">
        <v>86</v>
      </c>
      <c r="F7" s="10"/>
      <c r="G7" s="10">
        <v>35</v>
      </c>
      <c r="H7" s="10">
        <v>118</v>
      </c>
      <c r="I7" s="10"/>
      <c r="J7" s="10">
        <v>44</v>
      </c>
      <c r="K7" s="10">
        <v>35</v>
      </c>
      <c r="L7" s="10">
        <v>14</v>
      </c>
      <c r="M7" s="10">
        <v>59</v>
      </c>
      <c r="N7" s="10"/>
      <c r="O7" s="10">
        <v>21</v>
      </c>
      <c r="P7" s="10">
        <v>20</v>
      </c>
      <c r="Q7" s="10">
        <v>3</v>
      </c>
      <c r="R7" s="10">
        <v>15</v>
      </c>
      <c r="S7" s="10">
        <v>15</v>
      </c>
      <c r="T7" s="10">
        <v>10</v>
      </c>
      <c r="U7" s="10">
        <v>20</v>
      </c>
      <c r="V7" s="10">
        <v>6</v>
      </c>
      <c r="W7" s="10">
        <v>17</v>
      </c>
      <c r="X7" s="10">
        <v>15</v>
      </c>
      <c r="Y7" s="10">
        <v>9</v>
      </c>
      <c r="Z7" s="10">
        <v>2</v>
      </c>
      <c r="AA7" s="10"/>
      <c r="AB7" s="10">
        <v>63</v>
      </c>
      <c r="AC7" s="10">
        <v>51</v>
      </c>
      <c r="AD7" s="10">
        <v>16</v>
      </c>
      <c r="AE7" s="10">
        <v>16</v>
      </c>
      <c r="AF7" s="10"/>
      <c r="AG7" s="10">
        <v>98</v>
      </c>
      <c r="AH7" s="10">
        <v>36</v>
      </c>
      <c r="AI7" s="10">
        <v>15</v>
      </c>
      <c r="AJ7" s="10" t="s">
        <v>131</v>
      </c>
      <c r="AK7" s="10"/>
      <c r="AL7" s="10">
        <v>78</v>
      </c>
      <c r="AM7" s="10">
        <v>54</v>
      </c>
      <c r="AN7" s="10">
        <v>20</v>
      </c>
      <c r="AO7" s="10"/>
      <c r="AP7" s="10">
        <v>59</v>
      </c>
      <c r="AQ7" s="10">
        <v>44</v>
      </c>
      <c r="AR7" s="10">
        <v>9</v>
      </c>
      <c r="AS7" s="10">
        <v>5</v>
      </c>
      <c r="AT7" s="10">
        <v>17</v>
      </c>
      <c r="AU7" s="10"/>
      <c r="AV7" s="10">
        <v>1</v>
      </c>
      <c r="AW7" s="10">
        <v>5</v>
      </c>
      <c r="AX7" s="10">
        <v>5</v>
      </c>
      <c r="AY7" s="10">
        <v>18</v>
      </c>
      <c r="AZ7" s="10">
        <v>17</v>
      </c>
      <c r="BA7" s="10">
        <v>28</v>
      </c>
      <c r="BB7" s="10">
        <v>2</v>
      </c>
      <c r="BC7" s="10"/>
      <c r="BD7" s="10">
        <v>77</v>
      </c>
      <c r="BE7" s="10">
        <v>26</v>
      </c>
      <c r="BF7" s="10">
        <v>12</v>
      </c>
      <c r="BG7" s="10">
        <v>23</v>
      </c>
      <c r="BH7" s="10">
        <v>12</v>
      </c>
      <c r="BI7" s="10">
        <v>2</v>
      </c>
      <c r="BJ7" s="10"/>
      <c r="BK7" s="10">
        <v>27</v>
      </c>
      <c r="BL7" s="10">
        <v>49</v>
      </c>
      <c r="BM7" s="10">
        <v>12</v>
      </c>
      <c r="BN7" s="10">
        <v>33</v>
      </c>
      <c r="BO7" s="10">
        <v>21</v>
      </c>
      <c r="BP7" s="10">
        <v>11</v>
      </c>
      <c r="BQ7" s="10"/>
      <c r="BR7" s="10">
        <v>104</v>
      </c>
      <c r="BS7" s="10">
        <v>49</v>
      </c>
      <c r="BT7" s="10"/>
      <c r="BU7" s="10">
        <v>57</v>
      </c>
      <c r="BV7" s="10">
        <v>96</v>
      </c>
      <c r="BW7" s="10"/>
      <c r="BX7" s="10">
        <v>103</v>
      </c>
      <c r="BY7" s="10">
        <v>49</v>
      </c>
    </row>
    <row r="8" spans="2:77" ht="29" x14ac:dyDescent="0.35">
      <c r="B8" s="16" t="s">
        <v>352</v>
      </c>
      <c r="C8" s="15">
        <v>0.73856209150326801</v>
      </c>
      <c r="D8" s="15">
        <v>0.68656716417910402</v>
      </c>
      <c r="E8" s="15">
        <v>0.77906976744186096</v>
      </c>
      <c r="F8" s="15"/>
      <c r="G8" s="15">
        <v>0.8</v>
      </c>
      <c r="H8" s="15">
        <v>0.72033898305084698</v>
      </c>
      <c r="I8" s="15"/>
      <c r="J8" s="15">
        <v>0.75</v>
      </c>
      <c r="K8" s="15">
        <v>0.74285714285714299</v>
      </c>
      <c r="L8" s="15">
        <v>0.78571428571428603</v>
      </c>
      <c r="M8" s="15">
        <v>0.71186440677966101</v>
      </c>
      <c r="N8" s="15"/>
      <c r="O8" s="15">
        <v>0.80952380952380998</v>
      </c>
      <c r="P8" s="15">
        <v>0.85</v>
      </c>
      <c r="Q8" s="15">
        <v>1</v>
      </c>
      <c r="R8" s="15">
        <v>0.53333333333333299</v>
      </c>
      <c r="S8" s="15">
        <v>0.66666666666666696</v>
      </c>
      <c r="T8" s="15">
        <v>0.6</v>
      </c>
      <c r="U8" s="15">
        <v>0.6</v>
      </c>
      <c r="V8" s="15">
        <v>0.83333333333333304</v>
      </c>
      <c r="W8" s="15">
        <v>0.94117647058823495</v>
      </c>
      <c r="X8" s="15">
        <v>0.73333333333333295</v>
      </c>
      <c r="Y8" s="15">
        <v>0.77777777777777801</v>
      </c>
      <c r="Z8" s="15">
        <v>0.5</v>
      </c>
      <c r="AA8" s="15"/>
      <c r="AB8" s="15">
        <v>0.69841269841269804</v>
      </c>
      <c r="AC8" s="15">
        <v>0.72549019607843102</v>
      </c>
      <c r="AD8" s="15">
        <v>0.75</v>
      </c>
      <c r="AE8" s="15">
        <v>1</v>
      </c>
      <c r="AF8" s="15"/>
      <c r="AG8" s="15">
        <v>0.67346938775510201</v>
      </c>
      <c r="AH8" s="15">
        <v>0.83333333333333304</v>
      </c>
      <c r="AI8" s="15">
        <v>0.86666666666666703</v>
      </c>
      <c r="AJ8" s="15" t="s">
        <v>132</v>
      </c>
      <c r="AK8" s="15"/>
      <c r="AL8" s="15">
        <v>0.71794871794871795</v>
      </c>
      <c r="AM8" s="15">
        <v>0.74074074074074103</v>
      </c>
      <c r="AN8" s="15">
        <v>0.8</v>
      </c>
      <c r="AO8" s="15"/>
      <c r="AP8" s="15">
        <v>0.69491525423728795</v>
      </c>
      <c r="AQ8" s="15">
        <v>0.84090909090909105</v>
      </c>
      <c r="AR8" s="15">
        <v>0.55555555555555602</v>
      </c>
      <c r="AS8" s="15">
        <v>0.8</v>
      </c>
      <c r="AT8" s="15">
        <v>0.70588235294117696</v>
      </c>
      <c r="AU8" s="15"/>
      <c r="AV8" s="15">
        <v>1</v>
      </c>
      <c r="AW8" s="15">
        <v>0.6</v>
      </c>
      <c r="AX8" s="15">
        <v>0.6</v>
      </c>
      <c r="AY8" s="15">
        <v>0.72222222222222199</v>
      </c>
      <c r="AZ8" s="15">
        <v>0.70588235294117696</v>
      </c>
      <c r="BA8" s="15">
        <v>0.67857142857142905</v>
      </c>
      <c r="BB8" s="15">
        <v>1</v>
      </c>
      <c r="BC8" s="15"/>
      <c r="BD8" s="15">
        <v>0.72727272727272696</v>
      </c>
      <c r="BE8" s="15">
        <v>0.69230769230769196</v>
      </c>
      <c r="BF8" s="15">
        <v>0.91666666666666696</v>
      </c>
      <c r="BG8" s="15">
        <v>0.60869565217391297</v>
      </c>
      <c r="BH8" s="15">
        <v>1</v>
      </c>
      <c r="BI8" s="15">
        <v>1</v>
      </c>
      <c r="BJ8" s="15"/>
      <c r="BK8" s="15">
        <v>0.81481481481481499</v>
      </c>
      <c r="BL8" s="15">
        <v>0.75510204081632604</v>
      </c>
      <c r="BM8" s="15">
        <v>0.66666666666666696</v>
      </c>
      <c r="BN8" s="15">
        <v>0.69696969696969702</v>
      </c>
      <c r="BO8" s="15">
        <v>0.66666666666666696</v>
      </c>
      <c r="BP8" s="15">
        <v>0.81818181818181801</v>
      </c>
      <c r="BQ8" s="15"/>
      <c r="BR8" s="15">
        <v>0.75961538461538503</v>
      </c>
      <c r="BS8" s="15">
        <v>0.69387755102040805</v>
      </c>
      <c r="BT8" s="15"/>
      <c r="BU8" s="15">
        <v>0.75438596491228105</v>
      </c>
      <c r="BV8" s="15">
        <v>0.72916666666666696</v>
      </c>
      <c r="BW8" s="15"/>
      <c r="BX8" s="15">
        <v>0.73786407766990303</v>
      </c>
      <c r="BY8" s="15">
        <v>0.73469387755102</v>
      </c>
    </row>
    <row r="9" spans="2:77" ht="29" x14ac:dyDescent="0.35">
      <c r="B9" s="16" t="s">
        <v>353</v>
      </c>
      <c r="C9" s="15">
        <v>0.62745098039215697</v>
      </c>
      <c r="D9" s="15">
        <v>0.62686567164179097</v>
      </c>
      <c r="E9" s="15">
        <v>0.62790697674418605</v>
      </c>
      <c r="F9" s="15"/>
      <c r="G9" s="15">
        <v>0.74285714285714299</v>
      </c>
      <c r="H9" s="15">
        <v>0.59322033898305104</v>
      </c>
      <c r="I9" s="15"/>
      <c r="J9" s="15">
        <v>0.68181818181818199</v>
      </c>
      <c r="K9" s="15">
        <v>0.57142857142857095</v>
      </c>
      <c r="L9" s="15">
        <v>0.5</v>
      </c>
      <c r="M9" s="15">
        <v>0.644067796610169</v>
      </c>
      <c r="N9" s="15"/>
      <c r="O9" s="15">
        <v>0.66666666666666696</v>
      </c>
      <c r="P9" s="15">
        <v>0.6</v>
      </c>
      <c r="Q9" s="15">
        <v>0.66666666666666696</v>
      </c>
      <c r="R9" s="15">
        <v>0.53333333333333299</v>
      </c>
      <c r="S9" s="15">
        <v>0.66666666666666696</v>
      </c>
      <c r="T9" s="15">
        <v>0.5</v>
      </c>
      <c r="U9" s="15">
        <v>0.5</v>
      </c>
      <c r="V9" s="15">
        <v>0.5</v>
      </c>
      <c r="W9" s="15">
        <v>0.70588235294117696</v>
      </c>
      <c r="X9" s="15">
        <v>0.8</v>
      </c>
      <c r="Y9" s="15">
        <v>0.77777777777777801</v>
      </c>
      <c r="Z9" s="15">
        <v>0.5</v>
      </c>
      <c r="AA9" s="15"/>
      <c r="AB9" s="15">
        <v>0.58730158730158699</v>
      </c>
      <c r="AC9" s="15">
        <v>0.60784313725490202</v>
      </c>
      <c r="AD9" s="15">
        <v>0.6875</v>
      </c>
      <c r="AE9" s="15">
        <v>0.8125</v>
      </c>
      <c r="AF9" s="15"/>
      <c r="AG9" s="15">
        <v>0.55102040816326503</v>
      </c>
      <c r="AH9" s="15">
        <v>0.83333333333333304</v>
      </c>
      <c r="AI9" s="15">
        <v>0.8</v>
      </c>
      <c r="AJ9" s="15" t="s">
        <v>132</v>
      </c>
      <c r="AK9" s="15"/>
      <c r="AL9" s="15">
        <v>0.53846153846153799</v>
      </c>
      <c r="AM9" s="15">
        <v>0.68518518518518501</v>
      </c>
      <c r="AN9" s="15">
        <v>0.8</v>
      </c>
      <c r="AO9" s="15"/>
      <c r="AP9" s="15">
        <v>0.54237288135593198</v>
      </c>
      <c r="AQ9" s="15">
        <v>0.63636363636363602</v>
      </c>
      <c r="AR9" s="15">
        <v>0.66666666666666696</v>
      </c>
      <c r="AS9" s="15">
        <v>0.6</v>
      </c>
      <c r="AT9" s="15">
        <v>0.70588235294117696</v>
      </c>
      <c r="AU9" s="15"/>
      <c r="AV9" s="15">
        <v>1</v>
      </c>
      <c r="AW9" s="15">
        <v>0.2</v>
      </c>
      <c r="AX9" s="15">
        <v>0.2</v>
      </c>
      <c r="AY9" s="15">
        <v>0.72222222222222199</v>
      </c>
      <c r="AZ9" s="15">
        <v>0.64705882352941202</v>
      </c>
      <c r="BA9" s="15">
        <v>0.57142857142857095</v>
      </c>
      <c r="BB9" s="15">
        <v>1</v>
      </c>
      <c r="BC9" s="15"/>
      <c r="BD9" s="15">
        <v>0.57142857142857095</v>
      </c>
      <c r="BE9" s="15">
        <v>0.73076923076923095</v>
      </c>
      <c r="BF9" s="15">
        <v>0.5</v>
      </c>
      <c r="BG9" s="15">
        <v>0.565217391304348</v>
      </c>
      <c r="BH9" s="15">
        <v>0.91666666666666696</v>
      </c>
      <c r="BI9" s="15">
        <v>1</v>
      </c>
      <c r="BJ9" s="15"/>
      <c r="BK9" s="15">
        <v>0.66666666666666696</v>
      </c>
      <c r="BL9" s="15">
        <v>0.61224489795918402</v>
      </c>
      <c r="BM9" s="15">
        <v>0.66666666666666696</v>
      </c>
      <c r="BN9" s="15">
        <v>0.63636363636363602</v>
      </c>
      <c r="BO9" s="15">
        <v>0.57142857142857095</v>
      </c>
      <c r="BP9" s="15">
        <v>0.63636363636363602</v>
      </c>
      <c r="BQ9" s="15"/>
      <c r="BR9" s="15">
        <v>0.625</v>
      </c>
      <c r="BS9" s="15">
        <v>0.63265306122449005</v>
      </c>
      <c r="BT9" s="15"/>
      <c r="BU9" s="15">
        <v>0.52631578947368396</v>
      </c>
      <c r="BV9" s="15">
        <v>0.6875</v>
      </c>
      <c r="BW9" s="15"/>
      <c r="BX9" s="15">
        <v>0.66019417475728204</v>
      </c>
      <c r="BY9" s="15">
        <v>0.55102040816326503</v>
      </c>
    </row>
    <row r="10" spans="2:77" ht="29" x14ac:dyDescent="0.35">
      <c r="B10" s="16" t="s">
        <v>354</v>
      </c>
      <c r="C10" s="15">
        <v>0.56862745098039202</v>
      </c>
      <c r="D10" s="15">
        <v>0.47761194029850701</v>
      </c>
      <c r="E10" s="15">
        <v>0.63953488372093004</v>
      </c>
      <c r="F10" s="15"/>
      <c r="G10" s="15">
        <v>0.628571428571429</v>
      </c>
      <c r="H10" s="15">
        <v>0.55084745762711895</v>
      </c>
      <c r="I10" s="15"/>
      <c r="J10" s="15">
        <v>0.5</v>
      </c>
      <c r="K10" s="15">
        <v>0.57142857142857095</v>
      </c>
      <c r="L10" s="15">
        <v>0.57142857142857095</v>
      </c>
      <c r="M10" s="15">
        <v>0.61016949152542399</v>
      </c>
      <c r="N10" s="15"/>
      <c r="O10" s="15">
        <v>0.61904761904761896</v>
      </c>
      <c r="P10" s="15">
        <v>0.4</v>
      </c>
      <c r="Q10" s="15">
        <v>0.66666666666666696</v>
      </c>
      <c r="R10" s="15">
        <v>0.6</v>
      </c>
      <c r="S10" s="15">
        <v>0.53333333333333299</v>
      </c>
      <c r="T10" s="15">
        <v>0.7</v>
      </c>
      <c r="U10" s="15">
        <v>0.45</v>
      </c>
      <c r="V10" s="15">
        <v>0.5</v>
      </c>
      <c r="W10" s="15">
        <v>0.58823529411764697</v>
      </c>
      <c r="X10" s="15">
        <v>0.73333333333333295</v>
      </c>
      <c r="Y10" s="15">
        <v>0.66666666666666696</v>
      </c>
      <c r="Z10" s="15">
        <v>0.5</v>
      </c>
      <c r="AA10" s="15"/>
      <c r="AB10" s="15">
        <v>0.57142857142857095</v>
      </c>
      <c r="AC10" s="15">
        <v>0.58823529411764697</v>
      </c>
      <c r="AD10" s="15">
        <v>0.4375</v>
      </c>
      <c r="AE10" s="15">
        <v>0.625</v>
      </c>
      <c r="AF10" s="15"/>
      <c r="AG10" s="15">
        <v>0.530612244897959</v>
      </c>
      <c r="AH10" s="15">
        <v>0.72222222222222199</v>
      </c>
      <c r="AI10" s="15">
        <v>0.46666666666666701</v>
      </c>
      <c r="AJ10" s="15" t="s">
        <v>132</v>
      </c>
      <c r="AK10" s="15"/>
      <c r="AL10" s="15">
        <v>0.52564102564102599</v>
      </c>
      <c r="AM10" s="15">
        <v>0.592592592592593</v>
      </c>
      <c r="AN10" s="15">
        <v>0.65</v>
      </c>
      <c r="AO10" s="15"/>
      <c r="AP10" s="15">
        <v>0.44067796610169502</v>
      </c>
      <c r="AQ10" s="15">
        <v>0.65909090909090895</v>
      </c>
      <c r="AR10" s="15">
        <v>0.55555555555555602</v>
      </c>
      <c r="AS10" s="15">
        <v>0.6</v>
      </c>
      <c r="AT10" s="15">
        <v>0.52941176470588203</v>
      </c>
      <c r="AU10" s="15"/>
      <c r="AV10" s="15">
        <v>1</v>
      </c>
      <c r="AW10" s="15">
        <v>0.6</v>
      </c>
      <c r="AX10" s="15">
        <v>0.6</v>
      </c>
      <c r="AY10" s="15">
        <v>0.5</v>
      </c>
      <c r="AZ10" s="15">
        <v>0.70588235294117696</v>
      </c>
      <c r="BA10" s="15">
        <v>0.60714285714285698</v>
      </c>
      <c r="BB10" s="15">
        <v>1</v>
      </c>
      <c r="BC10" s="15"/>
      <c r="BD10" s="15">
        <v>0.59740259740259705</v>
      </c>
      <c r="BE10" s="15">
        <v>0.42307692307692302</v>
      </c>
      <c r="BF10" s="15">
        <v>1</v>
      </c>
      <c r="BG10" s="15">
        <v>0.30434782608695699</v>
      </c>
      <c r="BH10" s="15">
        <v>0.75</v>
      </c>
      <c r="BI10" s="15">
        <v>0.5</v>
      </c>
      <c r="BJ10" s="15"/>
      <c r="BK10" s="15">
        <v>0.66666666666666696</v>
      </c>
      <c r="BL10" s="15">
        <v>0.65306122448979598</v>
      </c>
      <c r="BM10" s="15">
        <v>0.58333333333333304</v>
      </c>
      <c r="BN10" s="15">
        <v>0.42424242424242398</v>
      </c>
      <c r="BO10" s="15">
        <v>0.57142857142857095</v>
      </c>
      <c r="BP10" s="15">
        <v>0.36363636363636398</v>
      </c>
      <c r="BQ10" s="15"/>
      <c r="BR10" s="15">
        <v>0.58653846153846201</v>
      </c>
      <c r="BS10" s="15">
        <v>0.530612244897959</v>
      </c>
      <c r="BT10" s="15"/>
      <c r="BU10" s="15">
        <v>0.54385964912280704</v>
      </c>
      <c r="BV10" s="15">
        <v>0.58333333333333304</v>
      </c>
      <c r="BW10" s="15"/>
      <c r="BX10" s="15">
        <v>0.59223300970873805</v>
      </c>
      <c r="BY10" s="15">
        <v>0.51020408163265296</v>
      </c>
    </row>
    <row r="11" spans="2:77" ht="58" x14ac:dyDescent="0.35">
      <c r="B11" s="16" t="s">
        <v>355</v>
      </c>
      <c r="C11" s="15">
        <v>0.56862745098039202</v>
      </c>
      <c r="D11" s="15">
        <v>0.47761194029850701</v>
      </c>
      <c r="E11" s="15">
        <v>0.63953488372093004</v>
      </c>
      <c r="F11" s="15"/>
      <c r="G11" s="15">
        <v>0.51428571428571401</v>
      </c>
      <c r="H11" s="15">
        <v>0.58474576271186396</v>
      </c>
      <c r="I11" s="15"/>
      <c r="J11" s="15">
        <v>0.63636363636363602</v>
      </c>
      <c r="K11" s="15">
        <v>0.628571428571429</v>
      </c>
      <c r="L11" s="15">
        <v>0.42857142857142899</v>
      </c>
      <c r="M11" s="15">
        <v>0.50847457627118597</v>
      </c>
      <c r="N11" s="15"/>
      <c r="O11" s="15">
        <v>0.52380952380952395</v>
      </c>
      <c r="P11" s="15">
        <v>0.45</v>
      </c>
      <c r="Q11" s="15">
        <v>1</v>
      </c>
      <c r="R11" s="15">
        <v>0.53333333333333299</v>
      </c>
      <c r="S11" s="15">
        <v>0.73333333333333295</v>
      </c>
      <c r="T11" s="15">
        <v>0.4</v>
      </c>
      <c r="U11" s="15">
        <v>0.5</v>
      </c>
      <c r="V11" s="15">
        <v>0.83333333333333304</v>
      </c>
      <c r="W11" s="15">
        <v>0.47058823529411797</v>
      </c>
      <c r="X11" s="15">
        <v>0.73333333333333295</v>
      </c>
      <c r="Y11" s="15">
        <v>0.55555555555555602</v>
      </c>
      <c r="Z11" s="15">
        <v>1</v>
      </c>
      <c r="AA11" s="15"/>
      <c r="AB11" s="15">
        <v>0.50793650793650802</v>
      </c>
      <c r="AC11" s="15">
        <v>0.56862745098039202</v>
      </c>
      <c r="AD11" s="15">
        <v>0.6875</v>
      </c>
      <c r="AE11" s="15">
        <v>0.75</v>
      </c>
      <c r="AF11" s="15"/>
      <c r="AG11" s="15">
        <v>0.51020408163265296</v>
      </c>
      <c r="AH11" s="15">
        <v>0.75</v>
      </c>
      <c r="AI11" s="15">
        <v>0.6</v>
      </c>
      <c r="AJ11" s="15" t="s">
        <v>132</v>
      </c>
      <c r="AK11" s="15"/>
      <c r="AL11" s="15">
        <v>0.5</v>
      </c>
      <c r="AM11" s="15">
        <v>0.64814814814814803</v>
      </c>
      <c r="AN11" s="15">
        <v>0.65</v>
      </c>
      <c r="AO11" s="15"/>
      <c r="AP11" s="15">
        <v>0.50847457627118597</v>
      </c>
      <c r="AQ11" s="15">
        <v>0.61363636363636398</v>
      </c>
      <c r="AR11" s="15">
        <v>0.88888888888888895</v>
      </c>
      <c r="AS11" s="15">
        <v>0.8</v>
      </c>
      <c r="AT11" s="15">
        <v>0.35294117647058798</v>
      </c>
      <c r="AU11" s="15"/>
      <c r="AV11" s="15">
        <v>1</v>
      </c>
      <c r="AW11" s="15">
        <v>0.4</v>
      </c>
      <c r="AX11" s="15">
        <v>0.4</v>
      </c>
      <c r="AY11" s="15">
        <v>0.66666666666666696</v>
      </c>
      <c r="AZ11" s="15">
        <v>0.52941176470588203</v>
      </c>
      <c r="BA11" s="15">
        <v>0.39285714285714302</v>
      </c>
      <c r="BB11" s="15">
        <v>0.5</v>
      </c>
      <c r="BC11" s="15"/>
      <c r="BD11" s="15">
        <v>0.57142857142857095</v>
      </c>
      <c r="BE11" s="15">
        <v>0.61538461538461497</v>
      </c>
      <c r="BF11" s="15">
        <v>0.58333333333333304</v>
      </c>
      <c r="BG11" s="15">
        <v>0.434782608695652</v>
      </c>
      <c r="BH11" s="15">
        <v>0.75</v>
      </c>
      <c r="BI11" s="15">
        <v>0.5</v>
      </c>
      <c r="BJ11" s="15"/>
      <c r="BK11" s="15">
        <v>0.48148148148148101</v>
      </c>
      <c r="BL11" s="15">
        <v>0.57142857142857095</v>
      </c>
      <c r="BM11" s="15">
        <v>0.66666666666666696</v>
      </c>
      <c r="BN11" s="15">
        <v>0.54545454545454497</v>
      </c>
      <c r="BO11" s="15">
        <v>0.61904761904761896</v>
      </c>
      <c r="BP11" s="15">
        <v>0.63636363636363602</v>
      </c>
      <c r="BQ11" s="15"/>
      <c r="BR11" s="15">
        <v>0.56730769230769196</v>
      </c>
      <c r="BS11" s="15">
        <v>0.57142857142857095</v>
      </c>
      <c r="BT11" s="15"/>
      <c r="BU11" s="15">
        <v>0.49122807017543901</v>
      </c>
      <c r="BV11" s="15">
        <v>0.61458333333333304</v>
      </c>
      <c r="BW11" s="15"/>
      <c r="BX11" s="15">
        <v>0.57281553398058205</v>
      </c>
      <c r="BY11" s="15">
        <v>0.55102040816326503</v>
      </c>
    </row>
    <row r="12" spans="2:77" ht="43.5" x14ac:dyDescent="0.35">
      <c r="B12" s="16" t="s">
        <v>356</v>
      </c>
      <c r="C12" s="15">
        <v>0.56209150326797397</v>
      </c>
      <c r="D12" s="15">
        <v>0.50746268656716398</v>
      </c>
      <c r="E12" s="15">
        <v>0.60465116279069797</v>
      </c>
      <c r="F12" s="15"/>
      <c r="G12" s="15">
        <v>0.48571428571428599</v>
      </c>
      <c r="H12" s="15">
        <v>0.58474576271186396</v>
      </c>
      <c r="I12" s="15"/>
      <c r="J12" s="15">
        <v>0.68181818181818199</v>
      </c>
      <c r="K12" s="15">
        <v>0.6</v>
      </c>
      <c r="L12" s="15">
        <v>0.42857142857142899</v>
      </c>
      <c r="M12" s="15">
        <v>0.47457627118644102</v>
      </c>
      <c r="N12" s="15"/>
      <c r="O12" s="15">
        <v>0.476190476190476</v>
      </c>
      <c r="P12" s="15">
        <v>0.7</v>
      </c>
      <c r="Q12" s="15">
        <v>0.33333333333333298</v>
      </c>
      <c r="R12" s="15">
        <v>0.73333333333333295</v>
      </c>
      <c r="S12" s="15">
        <v>0.66666666666666696</v>
      </c>
      <c r="T12" s="15">
        <v>0.5</v>
      </c>
      <c r="U12" s="15">
        <v>0.5</v>
      </c>
      <c r="V12" s="15">
        <v>0.5</v>
      </c>
      <c r="W12" s="15">
        <v>0.52941176470588203</v>
      </c>
      <c r="X12" s="15">
        <v>0.46666666666666701</v>
      </c>
      <c r="Y12" s="15">
        <v>0.66666666666666696</v>
      </c>
      <c r="Z12" s="15">
        <v>0</v>
      </c>
      <c r="AA12" s="15"/>
      <c r="AB12" s="15">
        <v>0.44444444444444398</v>
      </c>
      <c r="AC12" s="15">
        <v>0.66666666666666696</v>
      </c>
      <c r="AD12" s="15">
        <v>0.5</v>
      </c>
      <c r="AE12" s="15">
        <v>0.75</v>
      </c>
      <c r="AF12" s="15"/>
      <c r="AG12" s="15">
        <v>0.469387755102041</v>
      </c>
      <c r="AH12" s="15">
        <v>0.77777777777777801</v>
      </c>
      <c r="AI12" s="15">
        <v>0.73333333333333295</v>
      </c>
      <c r="AJ12" s="15" t="s">
        <v>132</v>
      </c>
      <c r="AK12" s="15"/>
      <c r="AL12" s="15">
        <v>0.53846153846153799</v>
      </c>
      <c r="AM12" s="15">
        <v>0.57407407407407396</v>
      </c>
      <c r="AN12" s="15">
        <v>0.65</v>
      </c>
      <c r="AO12" s="15"/>
      <c r="AP12" s="15">
        <v>0.55932203389830504</v>
      </c>
      <c r="AQ12" s="15">
        <v>0.61363636363636398</v>
      </c>
      <c r="AR12" s="15">
        <v>0.66666666666666696</v>
      </c>
      <c r="AS12" s="15">
        <v>0.8</v>
      </c>
      <c r="AT12" s="15">
        <v>0.41176470588235298</v>
      </c>
      <c r="AU12" s="15"/>
      <c r="AV12" s="15">
        <v>1</v>
      </c>
      <c r="AW12" s="15">
        <v>1</v>
      </c>
      <c r="AX12" s="15">
        <v>1</v>
      </c>
      <c r="AY12" s="15">
        <v>0.61111111111111105</v>
      </c>
      <c r="AZ12" s="15">
        <v>0.52941176470588203</v>
      </c>
      <c r="BA12" s="15">
        <v>0.39285714285714302</v>
      </c>
      <c r="BB12" s="15">
        <v>0.5</v>
      </c>
      <c r="BC12" s="15"/>
      <c r="BD12" s="15">
        <v>0.62337662337662303</v>
      </c>
      <c r="BE12" s="15">
        <v>0.5</v>
      </c>
      <c r="BF12" s="15">
        <v>0.5</v>
      </c>
      <c r="BG12" s="15">
        <v>0.434782608695652</v>
      </c>
      <c r="BH12" s="15">
        <v>0.58333333333333304</v>
      </c>
      <c r="BI12" s="15">
        <v>0.5</v>
      </c>
      <c r="BJ12" s="15"/>
      <c r="BK12" s="15">
        <v>0.48148148148148101</v>
      </c>
      <c r="BL12" s="15">
        <v>0.55102040816326503</v>
      </c>
      <c r="BM12" s="15">
        <v>0.66666666666666696</v>
      </c>
      <c r="BN12" s="15">
        <v>0.60606060606060597</v>
      </c>
      <c r="BO12" s="15">
        <v>0.66666666666666696</v>
      </c>
      <c r="BP12" s="15">
        <v>0.36363636363636398</v>
      </c>
      <c r="BQ12" s="15"/>
      <c r="BR12" s="15">
        <v>0.56730769230769196</v>
      </c>
      <c r="BS12" s="15">
        <v>0.55102040816326503</v>
      </c>
      <c r="BT12" s="15"/>
      <c r="BU12" s="15">
        <v>0.52631578947368396</v>
      </c>
      <c r="BV12" s="15">
        <v>0.58333333333333304</v>
      </c>
      <c r="BW12" s="15"/>
      <c r="BX12" s="15">
        <v>0.58252427184466005</v>
      </c>
      <c r="BY12" s="15">
        <v>0.51020408163265296</v>
      </c>
    </row>
    <row r="13" spans="2:77" ht="29" x14ac:dyDescent="0.35">
      <c r="B13" s="16" t="s">
        <v>357</v>
      </c>
      <c r="C13" s="15">
        <v>0.48366013071895397</v>
      </c>
      <c r="D13" s="15">
        <v>0.50746268656716398</v>
      </c>
      <c r="E13" s="15">
        <v>0.46511627906976699</v>
      </c>
      <c r="F13" s="15"/>
      <c r="G13" s="15">
        <v>0.48571428571428599</v>
      </c>
      <c r="H13" s="15">
        <v>0.483050847457627</v>
      </c>
      <c r="I13" s="15"/>
      <c r="J13" s="15">
        <v>0.31818181818181801</v>
      </c>
      <c r="K13" s="15">
        <v>0.51428571428571401</v>
      </c>
      <c r="L13" s="15">
        <v>0.5</v>
      </c>
      <c r="M13" s="15">
        <v>0.57627118644067798</v>
      </c>
      <c r="N13" s="15"/>
      <c r="O13" s="15">
        <v>0.52380952380952395</v>
      </c>
      <c r="P13" s="15">
        <v>0.35</v>
      </c>
      <c r="Q13" s="15">
        <v>0.33333333333333298</v>
      </c>
      <c r="R13" s="15">
        <v>0.53333333333333299</v>
      </c>
      <c r="S13" s="15">
        <v>0.6</v>
      </c>
      <c r="T13" s="15">
        <v>0.4</v>
      </c>
      <c r="U13" s="15">
        <v>0.4</v>
      </c>
      <c r="V13" s="15">
        <v>0.16666666666666699</v>
      </c>
      <c r="W13" s="15">
        <v>0.47058823529411797</v>
      </c>
      <c r="X13" s="15">
        <v>0.53333333333333299</v>
      </c>
      <c r="Y13" s="15">
        <v>0.88888888888888895</v>
      </c>
      <c r="Z13" s="15">
        <v>0.5</v>
      </c>
      <c r="AA13" s="15"/>
      <c r="AB13" s="15">
        <v>0.53968253968253999</v>
      </c>
      <c r="AC13" s="15">
        <v>0.41176470588235298</v>
      </c>
      <c r="AD13" s="15">
        <v>0.5</v>
      </c>
      <c r="AE13" s="15">
        <v>0.5</v>
      </c>
      <c r="AF13" s="15"/>
      <c r="AG13" s="15">
        <v>0.42857142857142899</v>
      </c>
      <c r="AH13" s="15">
        <v>0.55555555555555602</v>
      </c>
      <c r="AI13" s="15">
        <v>0.73333333333333295</v>
      </c>
      <c r="AJ13" s="15" t="s">
        <v>132</v>
      </c>
      <c r="AK13" s="15"/>
      <c r="AL13" s="15">
        <v>0.487179487179487</v>
      </c>
      <c r="AM13" s="15">
        <v>0.46296296296296302</v>
      </c>
      <c r="AN13" s="15">
        <v>0.5</v>
      </c>
      <c r="AO13" s="15"/>
      <c r="AP13" s="15">
        <v>0.44067796610169502</v>
      </c>
      <c r="AQ13" s="15">
        <v>0.5</v>
      </c>
      <c r="AR13" s="15">
        <v>0.55555555555555602</v>
      </c>
      <c r="AS13" s="15">
        <v>0.4</v>
      </c>
      <c r="AT13" s="15">
        <v>0.41176470588235298</v>
      </c>
      <c r="AU13" s="15"/>
      <c r="AV13" s="15">
        <v>1</v>
      </c>
      <c r="AW13" s="15">
        <v>0.2</v>
      </c>
      <c r="AX13" s="15">
        <v>0.2</v>
      </c>
      <c r="AY13" s="15">
        <v>0.5</v>
      </c>
      <c r="AZ13" s="15">
        <v>0.52941176470588203</v>
      </c>
      <c r="BA13" s="15">
        <v>0.67857142857142905</v>
      </c>
      <c r="BB13" s="15">
        <v>0.5</v>
      </c>
      <c r="BC13" s="15"/>
      <c r="BD13" s="15">
        <v>0.46753246753246802</v>
      </c>
      <c r="BE13" s="15">
        <v>0.46153846153846201</v>
      </c>
      <c r="BF13" s="15">
        <v>0.66666666666666696</v>
      </c>
      <c r="BG13" s="15">
        <v>0.47826086956521702</v>
      </c>
      <c r="BH13" s="15">
        <v>0.5</v>
      </c>
      <c r="BI13" s="15">
        <v>0.5</v>
      </c>
      <c r="BJ13" s="15"/>
      <c r="BK13" s="15">
        <v>0.55555555555555602</v>
      </c>
      <c r="BL13" s="15">
        <v>0.51020408163265296</v>
      </c>
      <c r="BM13" s="15">
        <v>0.58333333333333304</v>
      </c>
      <c r="BN13" s="15">
        <v>0.51515151515151503</v>
      </c>
      <c r="BO13" s="15">
        <v>0.238095238095238</v>
      </c>
      <c r="BP13" s="15">
        <v>0.45454545454545497</v>
      </c>
      <c r="BQ13" s="15"/>
      <c r="BR13" s="15">
        <v>0.5</v>
      </c>
      <c r="BS13" s="15">
        <v>0.44897959183673503</v>
      </c>
      <c r="BT13" s="15"/>
      <c r="BU13" s="15">
        <v>0.49122807017543901</v>
      </c>
      <c r="BV13" s="15">
        <v>0.47916666666666702</v>
      </c>
      <c r="BW13" s="15"/>
      <c r="BX13" s="15">
        <v>0.54368932038834905</v>
      </c>
      <c r="BY13" s="15">
        <v>0.34693877551020402</v>
      </c>
    </row>
    <row r="14" spans="2:77" ht="43.5" x14ac:dyDescent="0.35">
      <c r="B14" s="16" t="s">
        <v>358</v>
      </c>
      <c r="C14" s="15">
        <v>0.41830065359477098</v>
      </c>
      <c r="D14" s="15">
        <v>0.41791044776119401</v>
      </c>
      <c r="E14" s="15">
        <v>0.418604651162791</v>
      </c>
      <c r="F14" s="15"/>
      <c r="G14" s="15">
        <v>0.51428571428571401</v>
      </c>
      <c r="H14" s="15">
        <v>0.38983050847457601</v>
      </c>
      <c r="I14" s="15"/>
      <c r="J14" s="15">
        <v>0.34090909090909099</v>
      </c>
      <c r="K14" s="15">
        <v>0.51428571428571401</v>
      </c>
      <c r="L14" s="15">
        <v>0.35714285714285698</v>
      </c>
      <c r="M14" s="15">
        <v>0.44067796610169502</v>
      </c>
      <c r="N14" s="15"/>
      <c r="O14" s="15">
        <v>0.38095238095238099</v>
      </c>
      <c r="P14" s="15">
        <v>0.4</v>
      </c>
      <c r="Q14" s="15">
        <v>0</v>
      </c>
      <c r="R14" s="15">
        <v>0.33333333333333298</v>
      </c>
      <c r="S14" s="15">
        <v>0.66666666666666696</v>
      </c>
      <c r="T14" s="15">
        <v>0.6</v>
      </c>
      <c r="U14" s="15">
        <v>0.35</v>
      </c>
      <c r="V14" s="15">
        <v>0.33333333333333298</v>
      </c>
      <c r="W14" s="15">
        <v>0.41176470588235298</v>
      </c>
      <c r="X14" s="15">
        <v>0.4</v>
      </c>
      <c r="Y14" s="15">
        <v>0.44444444444444398</v>
      </c>
      <c r="Z14" s="15">
        <v>0.5</v>
      </c>
      <c r="AA14" s="15"/>
      <c r="AB14" s="15">
        <v>0.476190476190476</v>
      </c>
      <c r="AC14" s="15">
        <v>0.39215686274509798</v>
      </c>
      <c r="AD14" s="15">
        <v>0.4375</v>
      </c>
      <c r="AE14" s="15">
        <v>0.25</v>
      </c>
      <c r="AF14" s="15"/>
      <c r="AG14" s="15">
        <v>0.35714285714285698</v>
      </c>
      <c r="AH14" s="15">
        <v>0.58333333333333304</v>
      </c>
      <c r="AI14" s="15">
        <v>0.46666666666666701</v>
      </c>
      <c r="AJ14" s="15" t="s">
        <v>132</v>
      </c>
      <c r="AK14" s="15"/>
      <c r="AL14" s="15">
        <v>0.38461538461538503</v>
      </c>
      <c r="AM14" s="15">
        <v>0.42592592592592599</v>
      </c>
      <c r="AN14" s="15">
        <v>0.55000000000000004</v>
      </c>
      <c r="AO14" s="15"/>
      <c r="AP14" s="15">
        <v>0.322033898305085</v>
      </c>
      <c r="AQ14" s="15">
        <v>0.5</v>
      </c>
      <c r="AR14" s="15">
        <v>0.33333333333333298</v>
      </c>
      <c r="AS14" s="15">
        <v>0.6</v>
      </c>
      <c r="AT14" s="15">
        <v>0.47058823529411797</v>
      </c>
      <c r="AU14" s="15"/>
      <c r="AV14" s="15">
        <v>1</v>
      </c>
      <c r="AW14" s="15">
        <v>0.4</v>
      </c>
      <c r="AX14" s="15">
        <v>0.4</v>
      </c>
      <c r="AY14" s="15">
        <v>0.61111111111111105</v>
      </c>
      <c r="AZ14" s="15">
        <v>0.41176470588235298</v>
      </c>
      <c r="BA14" s="15">
        <v>0.32142857142857101</v>
      </c>
      <c r="BB14" s="15">
        <v>0.5</v>
      </c>
      <c r="BC14" s="15"/>
      <c r="BD14" s="15">
        <v>0.36363636363636398</v>
      </c>
      <c r="BE14" s="15">
        <v>0.34615384615384598</v>
      </c>
      <c r="BF14" s="15">
        <v>0.5</v>
      </c>
      <c r="BG14" s="15">
        <v>0.434782608695652</v>
      </c>
      <c r="BH14" s="15">
        <v>0.75</v>
      </c>
      <c r="BI14" s="15">
        <v>0.5</v>
      </c>
      <c r="BJ14" s="15"/>
      <c r="BK14" s="15">
        <v>0.44444444444444398</v>
      </c>
      <c r="BL14" s="15">
        <v>0.469387755102041</v>
      </c>
      <c r="BM14" s="15">
        <v>0.5</v>
      </c>
      <c r="BN14" s="15">
        <v>0.39393939393939398</v>
      </c>
      <c r="BO14" s="15">
        <v>0.33333333333333298</v>
      </c>
      <c r="BP14" s="15">
        <v>0.27272727272727298</v>
      </c>
      <c r="BQ14" s="15"/>
      <c r="BR14" s="15">
        <v>0.46153846153846201</v>
      </c>
      <c r="BS14" s="15">
        <v>0.32653061224489799</v>
      </c>
      <c r="BT14" s="15"/>
      <c r="BU14" s="15">
        <v>0.43859649122806998</v>
      </c>
      <c r="BV14" s="15">
        <v>0.40625</v>
      </c>
      <c r="BW14" s="15"/>
      <c r="BX14" s="15">
        <v>0.37864077669902901</v>
      </c>
      <c r="BY14" s="15">
        <v>0.48979591836734698</v>
      </c>
    </row>
    <row r="15" spans="2:77" ht="58" x14ac:dyDescent="0.35">
      <c r="B15" s="16" t="s">
        <v>359</v>
      </c>
      <c r="C15" s="15">
        <v>0.39869281045751598</v>
      </c>
      <c r="D15" s="15">
        <v>0.35820895522388102</v>
      </c>
      <c r="E15" s="15">
        <v>0.43023255813953498</v>
      </c>
      <c r="F15" s="15"/>
      <c r="G15" s="15">
        <v>0.314285714285714</v>
      </c>
      <c r="H15" s="15">
        <v>0.42372881355932202</v>
      </c>
      <c r="I15" s="15"/>
      <c r="J15" s="15">
        <v>0.38636363636363602</v>
      </c>
      <c r="K15" s="15">
        <v>0.54285714285714304</v>
      </c>
      <c r="L15" s="15">
        <v>0.214285714285714</v>
      </c>
      <c r="M15" s="15">
        <v>0.355932203389831</v>
      </c>
      <c r="N15" s="15"/>
      <c r="O15" s="15">
        <v>0.476190476190476</v>
      </c>
      <c r="P15" s="15">
        <v>0.5</v>
      </c>
      <c r="Q15" s="15">
        <v>0</v>
      </c>
      <c r="R15" s="15">
        <v>0.46666666666666701</v>
      </c>
      <c r="S15" s="15">
        <v>0.53333333333333299</v>
      </c>
      <c r="T15" s="15">
        <v>0.3</v>
      </c>
      <c r="U15" s="15">
        <v>0.35</v>
      </c>
      <c r="V15" s="15">
        <v>0.33333333333333298</v>
      </c>
      <c r="W15" s="15">
        <v>0.29411764705882398</v>
      </c>
      <c r="X15" s="15">
        <v>0.33333333333333298</v>
      </c>
      <c r="Y15" s="15">
        <v>0.44444444444444398</v>
      </c>
      <c r="Z15" s="15">
        <v>0</v>
      </c>
      <c r="AA15" s="15"/>
      <c r="AB15" s="15">
        <v>0.34920634920634902</v>
      </c>
      <c r="AC15" s="15">
        <v>0.41176470588235298</v>
      </c>
      <c r="AD15" s="15">
        <v>0.5</v>
      </c>
      <c r="AE15" s="15">
        <v>0.5</v>
      </c>
      <c r="AF15" s="15"/>
      <c r="AG15" s="15">
        <v>0.34693877551020402</v>
      </c>
      <c r="AH15" s="15">
        <v>0.52777777777777801</v>
      </c>
      <c r="AI15" s="15">
        <v>0.53333333333333299</v>
      </c>
      <c r="AJ15" s="15" t="s">
        <v>132</v>
      </c>
      <c r="AK15" s="15"/>
      <c r="AL15" s="15">
        <v>0.32051282051282098</v>
      </c>
      <c r="AM15" s="15">
        <v>0.46296296296296302</v>
      </c>
      <c r="AN15" s="15">
        <v>0.55000000000000004</v>
      </c>
      <c r="AO15" s="15"/>
      <c r="AP15" s="15">
        <v>0.37288135593220301</v>
      </c>
      <c r="AQ15" s="15">
        <v>0.5</v>
      </c>
      <c r="AR15" s="15">
        <v>0.66666666666666696</v>
      </c>
      <c r="AS15" s="15">
        <v>0.4</v>
      </c>
      <c r="AT15" s="15">
        <v>0.17647058823529399</v>
      </c>
      <c r="AU15" s="15"/>
      <c r="AV15" s="15">
        <v>1</v>
      </c>
      <c r="AW15" s="15">
        <v>0.2</v>
      </c>
      <c r="AX15" s="15">
        <v>0.2</v>
      </c>
      <c r="AY15" s="15">
        <v>0.61111111111111105</v>
      </c>
      <c r="AZ15" s="15">
        <v>0.41176470588235298</v>
      </c>
      <c r="BA15" s="15">
        <v>0.35714285714285698</v>
      </c>
      <c r="BB15" s="15">
        <v>0.5</v>
      </c>
      <c r="BC15" s="15"/>
      <c r="BD15" s="15">
        <v>0.42857142857142899</v>
      </c>
      <c r="BE15" s="15">
        <v>0.42307692307692302</v>
      </c>
      <c r="BF15" s="15">
        <v>0.33333333333333298</v>
      </c>
      <c r="BG15" s="15">
        <v>0.217391304347826</v>
      </c>
      <c r="BH15" s="15">
        <v>0.58333333333333304</v>
      </c>
      <c r="BI15" s="15">
        <v>0.5</v>
      </c>
      <c r="BJ15" s="15"/>
      <c r="BK15" s="15">
        <v>0.407407407407407</v>
      </c>
      <c r="BL15" s="15">
        <v>0.42857142857142899</v>
      </c>
      <c r="BM15" s="15">
        <v>0.41666666666666702</v>
      </c>
      <c r="BN15" s="15">
        <v>0.39393939393939398</v>
      </c>
      <c r="BO15" s="15">
        <v>0.28571428571428598</v>
      </c>
      <c r="BP15" s="15">
        <v>0.45454545454545497</v>
      </c>
      <c r="BQ15" s="15"/>
      <c r="BR15" s="15">
        <v>0.394230769230769</v>
      </c>
      <c r="BS15" s="15">
        <v>0.40816326530612201</v>
      </c>
      <c r="BT15" s="15"/>
      <c r="BU15" s="15">
        <v>0.29824561403508798</v>
      </c>
      <c r="BV15" s="15">
        <v>0.45833333333333298</v>
      </c>
      <c r="BW15" s="15"/>
      <c r="BX15" s="15">
        <v>0.40776699029126201</v>
      </c>
      <c r="BY15" s="15">
        <v>0.36734693877551</v>
      </c>
    </row>
    <row r="16" spans="2:77" x14ac:dyDescent="0.35">
      <c r="B16" s="16" t="s">
        <v>96</v>
      </c>
      <c r="C16" s="15">
        <v>4.5751633986928102E-2</v>
      </c>
      <c r="D16" s="15">
        <v>4.47761194029851E-2</v>
      </c>
      <c r="E16" s="15">
        <v>4.6511627906976702E-2</v>
      </c>
      <c r="F16" s="15"/>
      <c r="G16" s="15">
        <v>2.8571428571428598E-2</v>
      </c>
      <c r="H16" s="15">
        <v>5.0847457627118599E-2</v>
      </c>
      <c r="I16" s="15"/>
      <c r="J16" s="15">
        <v>2.27272727272727E-2</v>
      </c>
      <c r="K16" s="15">
        <v>2.8571428571428598E-2</v>
      </c>
      <c r="L16" s="15">
        <v>7.1428571428571397E-2</v>
      </c>
      <c r="M16" s="15">
        <v>6.7796610169491497E-2</v>
      </c>
      <c r="N16" s="15"/>
      <c r="O16" s="15">
        <v>4.7619047619047603E-2</v>
      </c>
      <c r="P16" s="15">
        <v>0.1</v>
      </c>
      <c r="Q16" s="15">
        <v>0</v>
      </c>
      <c r="R16" s="15">
        <v>6.6666666666666693E-2</v>
      </c>
      <c r="S16" s="15">
        <v>0</v>
      </c>
      <c r="T16" s="15">
        <v>0.1</v>
      </c>
      <c r="U16" s="15">
        <v>0.1</v>
      </c>
      <c r="V16" s="15">
        <v>0</v>
      </c>
      <c r="W16" s="15">
        <v>0</v>
      </c>
      <c r="X16" s="15">
        <v>0</v>
      </c>
      <c r="Y16" s="15">
        <v>0</v>
      </c>
      <c r="Z16" s="15">
        <v>0</v>
      </c>
      <c r="AA16" s="15"/>
      <c r="AB16" s="15">
        <v>4.7619047619047603E-2</v>
      </c>
      <c r="AC16" s="15">
        <v>5.8823529411764698E-2</v>
      </c>
      <c r="AD16" s="15">
        <v>0</v>
      </c>
      <c r="AE16" s="15">
        <v>0</v>
      </c>
      <c r="AF16" s="15"/>
      <c r="AG16" s="15">
        <v>6.1224489795918401E-2</v>
      </c>
      <c r="AH16" s="15">
        <v>0</v>
      </c>
      <c r="AI16" s="15">
        <v>6.6666666666666693E-2</v>
      </c>
      <c r="AJ16" s="15" t="s">
        <v>132</v>
      </c>
      <c r="AK16" s="15"/>
      <c r="AL16" s="15">
        <v>3.8461538461538498E-2</v>
      </c>
      <c r="AM16" s="15">
        <v>5.5555555555555601E-2</v>
      </c>
      <c r="AN16" s="15">
        <v>0.05</v>
      </c>
      <c r="AO16" s="15"/>
      <c r="AP16" s="15">
        <v>3.3898305084745797E-2</v>
      </c>
      <c r="AQ16" s="15">
        <v>6.8181818181818205E-2</v>
      </c>
      <c r="AR16" s="15">
        <v>0.11111111111111099</v>
      </c>
      <c r="AS16" s="15">
        <v>0</v>
      </c>
      <c r="AT16" s="15">
        <v>5.8823529411764698E-2</v>
      </c>
      <c r="AU16" s="15"/>
      <c r="AV16" s="15">
        <v>0</v>
      </c>
      <c r="AW16" s="15">
        <v>0</v>
      </c>
      <c r="AX16" s="15">
        <v>0</v>
      </c>
      <c r="AY16" s="15">
        <v>0.11111111111111099</v>
      </c>
      <c r="AZ16" s="15">
        <v>0</v>
      </c>
      <c r="BA16" s="15">
        <v>7.1428571428571397E-2</v>
      </c>
      <c r="BB16" s="15">
        <v>0</v>
      </c>
      <c r="BC16" s="15"/>
      <c r="BD16" s="15">
        <v>5.1948051948052E-2</v>
      </c>
      <c r="BE16" s="15">
        <v>0</v>
      </c>
      <c r="BF16" s="15">
        <v>0</v>
      </c>
      <c r="BG16" s="15">
        <v>0.13043478260869601</v>
      </c>
      <c r="BH16" s="15">
        <v>0</v>
      </c>
      <c r="BI16" s="15">
        <v>0</v>
      </c>
      <c r="BJ16" s="15"/>
      <c r="BK16" s="15">
        <v>3.7037037037037E-2</v>
      </c>
      <c r="BL16" s="15">
        <v>6.1224489795918401E-2</v>
      </c>
      <c r="BM16" s="15">
        <v>8.3333333333333301E-2</v>
      </c>
      <c r="BN16" s="15">
        <v>3.03030303030303E-2</v>
      </c>
      <c r="BO16" s="15">
        <v>4.7619047619047603E-2</v>
      </c>
      <c r="BP16" s="15">
        <v>0</v>
      </c>
      <c r="BQ16" s="15"/>
      <c r="BR16" s="15">
        <v>4.80769230769231E-2</v>
      </c>
      <c r="BS16" s="15">
        <v>4.08163265306122E-2</v>
      </c>
      <c r="BT16" s="15"/>
      <c r="BU16" s="15">
        <v>3.5087719298245598E-2</v>
      </c>
      <c r="BV16" s="15">
        <v>5.2083333333333301E-2</v>
      </c>
      <c r="BW16" s="15"/>
      <c r="BX16" s="15">
        <v>4.85436893203883E-2</v>
      </c>
      <c r="BY16" s="15">
        <v>4.08163265306122E-2</v>
      </c>
    </row>
    <row r="17" spans="2:77" x14ac:dyDescent="0.35">
      <c r="B17" s="16" t="s">
        <v>156</v>
      </c>
      <c r="C17" s="17">
        <v>3.2679738562091498E-2</v>
      </c>
      <c r="D17" s="17">
        <v>5.9701492537313397E-2</v>
      </c>
      <c r="E17" s="17">
        <v>1.16279069767442E-2</v>
      </c>
      <c r="F17" s="17"/>
      <c r="G17" s="17">
        <v>2.8571428571428598E-2</v>
      </c>
      <c r="H17" s="17">
        <v>3.3898305084745797E-2</v>
      </c>
      <c r="I17" s="17"/>
      <c r="J17" s="17">
        <v>2.27272727272727E-2</v>
      </c>
      <c r="K17" s="17">
        <v>0</v>
      </c>
      <c r="L17" s="17">
        <v>7.1428571428571397E-2</v>
      </c>
      <c r="M17" s="17">
        <v>5.0847457627118599E-2</v>
      </c>
      <c r="N17" s="17"/>
      <c r="O17" s="17">
        <v>9.5238095238095205E-2</v>
      </c>
      <c r="P17" s="17">
        <v>0</v>
      </c>
      <c r="Q17" s="17">
        <v>0</v>
      </c>
      <c r="R17" s="17">
        <v>0</v>
      </c>
      <c r="S17" s="17">
        <v>6.6666666666666693E-2</v>
      </c>
      <c r="T17" s="17">
        <v>0</v>
      </c>
      <c r="U17" s="17">
        <v>0.1</v>
      </c>
      <c r="V17" s="17">
        <v>0</v>
      </c>
      <c r="W17" s="17">
        <v>0</v>
      </c>
      <c r="X17" s="17">
        <v>0</v>
      </c>
      <c r="Y17" s="17">
        <v>0</v>
      </c>
      <c r="Z17" s="17">
        <v>0</v>
      </c>
      <c r="AA17" s="17"/>
      <c r="AB17" s="17">
        <v>6.3492063492063502E-2</v>
      </c>
      <c r="AC17" s="17">
        <v>0</v>
      </c>
      <c r="AD17" s="17">
        <v>6.25E-2</v>
      </c>
      <c r="AE17" s="17">
        <v>0</v>
      </c>
      <c r="AF17" s="17"/>
      <c r="AG17" s="17">
        <v>1.02040816326531E-2</v>
      </c>
      <c r="AH17" s="17">
        <v>5.5555555555555601E-2</v>
      </c>
      <c r="AI17" s="17">
        <v>6.6666666666666693E-2</v>
      </c>
      <c r="AJ17" s="17" t="s">
        <v>132</v>
      </c>
      <c r="AK17" s="17"/>
      <c r="AL17" s="17">
        <v>3.8461538461538498E-2</v>
      </c>
      <c r="AM17" s="17">
        <v>1.85185185185185E-2</v>
      </c>
      <c r="AN17" s="17">
        <v>0.05</v>
      </c>
      <c r="AO17" s="17"/>
      <c r="AP17" s="17">
        <v>5.0847457627118599E-2</v>
      </c>
      <c r="AQ17" s="17">
        <v>0</v>
      </c>
      <c r="AR17" s="17">
        <v>0</v>
      </c>
      <c r="AS17" s="17">
        <v>0</v>
      </c>
      <c r="AT17" s="17">
        <v>5.8823529411764698E-2</v>
      </c>
      <c r="AU17" s="17"/>
      <c r="AV17" s="17">
        <v>1</v>
      </c>
      <c r="AW17" s="17">
        <v>0</v>
      </c>
      <c r="AX17" s="17">
        <v>0</v>
      </c>
      <c r="AY17" s="17">
        <v>0</v>
      </c>
      <c r="AZ17" s="17">
        <v>0</v>
      </c>
      <c r="BA17" s="17">
        <v>7.1428571428571397E-2</v>
      </c>
      <c r="BB17" s="17">
        <v>0</v>
      </c>
      <c r="BC17" s="17"/>
      <c r="BD17" s="17">
        <v>5.1948051948052E-2</v>
      </c>
      <c r="BE17" s="17">
        <v>0</v>
      </c>
      <c r="BF17" s="17">
        <v>0</v>
      </c>
      <c r="BG17" s="17">
        <v>0</v>
      </c>
      <c r="BH17" s="17">
        <v>0</v>
      </c>
      <c r="BI17" s="17">
        <v>0.5</v>
      </c>
      <c r="BJ17" s="17"/>
      <c r="BK17" s="17">
        <v>3.7037037037037E-2</v>
      </c>
      <c r="BL17" s="17">
        <v>8.1632653061224497E-2</v>
      </c>
      <c r="BM17" s="17">
        <v>0</v>
      </c>
      <c r="BN17" s="17">
        <v>0</v>
      </c>
      <c r="BO17" s="17">
        <v>0</v>
      </c>
      <c r="BP17" s="17">
        <v>0</v>
      </c>
      <c r="BQ17" s="17"/>
      <c r="BR17" s="17">
        <v>2.8846153846153799E-2</v>
      </c>
      <c r="BS17" s="17">
        <v>4.08163265306122E-2</v>
      </c>
      <c r="BT17" s="17"/>
      <c r="BU17" s="17">
        <v>1.7543859649122799E-2</v>
      </c>
      <c r="BV17" s="17">
        <v>4.1666666666666699E-2</v>
      </c>
      <c r="BW17" s="17"/>
      <c r="BX17" s="17">
        <v>4.85436893203883E-2</v>
      </c>
      <c r="BY17" s="17">
        <v>0</v>
      </c>
    </row>
    <row r="18" spans="2:77" x14ac:dyDescent="0.35">
      <c r="B18" t="s">
        <v>397</v>
      </c>
    </row>
    <row r="19" spans="2:77" x14ac:dyDescent="0.35">
      <c r="B19" t="s">
        <v>99</v>
      </c>
    </row>
    <row r="20" spans="2:77" x14ac:dyDescent="0.35">
      <c r="B20" t="s">
        <v>100</v>
      </c>
    </row>
    <row r="22" spans="2:77" x14ac:dyDescent="0.35">
      <c r="B22"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26" t="s">
        <v>293</v>
      </c>
      <c r="E2" s="23"/>
      <c r="F2" s="23"/>
      <c r="G2" s="23"/>
      <c r="H2" s="23"/>
      <c r="I2" s="23"/>
    </row>
    <row r="6" spans="2:9" ht="50.15" customHeight="1" x14ac:dyDescent="0.35">
      <c r="B6" s="21" t="s">
        <v>15</v>
      </c>
      <c r="C6" s="21" t="s">
        <v>361</v>
      </c>
      <c r="D6" s="21" t="s">
        <v>362</v>
      </c>
      <c r="E6" s="21" t="s">
        <v>363</v>
      </c>
      <c r="F6" s="21" t="s">
        <v>364</v>
      </c>
      <c r="G6" s="21" t="s">
        <v>365</v>
      </c>
      <c r="H6" s="21" t="s">
        <v>366</v>
      </c>
    </row>
    <row r="7" spans="2:9" x14ac:dyDescent="0.35">
      <c r="B7" s="16" t="s">
        <v>221</v>
      </c>
      <c r="C7" s="15">
        <v>0.56025369978858397</v>
      </c>
      <c r="D7" s="15">
        <v>0.20507399577166999</v>
      </c>
      <c r="E7" s="15">
        <v>0.18393234672304401</v>
      </c>
      <c r="F7" s="15">
        <v>8.4566596194503199E-2</v>
      </c>
      <c r="G7" s="15">
        <v>4.8625792811839298E-2</v>
      </c>
      <c r="H7" s="15">
        <v>5.2854122621564498E-2</v>
      </c>
    </row>
    <row r="8" spans="2:9" x14ac:dyDescent="0.35">
      <c r="B8" s="16" t="s">
        <v>222</v>
      </c>
      <c r="C8" s="15">
        <v>0.28964059196617298</v>
      </c>
      <c r="D8" s="15">
        <v>0.418604651162791</v>
      </c>
      <c r="E8" s="15">
        <v>0.42494714587737797</v>
      </c>
      <c r="F8" s="15">
        <v>0.224101479915433</v>
      </c>
      <c r="G8" s="15">
        <v>0.194503171247357</v>
      </c>
      <c r="H8" s="15">
        <v>0.179704016913319</v>
      </c>
    </row>
    <row r="9" spans="2:9" x14ac:dyDescent="0.35">
      <c r="B9" s="16" t="s">
        <v>223</v>
      </c>
      <c r="C9" s="15">
        <v>0.107822410147992</v>
      </c>
      <c r="D9" s="15">
        <v>0.215644820295983</v>
      </c>
      <c r="E9" s="15">
        <v>0.20718816067653301</v>
      </c>
      <c r="F9" s="15">
        <v>0.28752642706131099</v>
      </c>
      <c r="G9" s="15">
        <v>0.26427061310782202</v>
      </c>
      <c r="H9" s="15">
        <v>0.22832980972515901</v>
      </c>
    </row>
    <row r="10" spans="2:9" x14ac:dyDescent="0.35">
      <c r="B10" s="16" t="s">
        <v>224</v>
      </c>
      <c r="C10" s="15">
        <v>1.05708245243129E-2</v>
      </c>
      <c r="D10" s="15">
        <v>5.70824524312896E-2</v>
      </c>
      <c r="E10" s="15">
        <v>7.3995771670190294E-2</v>
      </c>
      <c r="F10" s="15">
        <v>0.15221987315010599</v>
      </c>
      <c r="G10" s="15">
        <v>0.19661733615221999</v>
      </c>
      <c r="H10" s="15">
        <v>0.19873150105708201</v>
      </c>
    </row>
    <row r="11" spans="2:9" x14ac:dyDescent="0.35">
      <c r="B11" s="16" t="s">
        <v>225</v>
      </c>
      <c r="C11" s="15">
        <v>6.3424947145877403E-3</v>
      </c>
      <c r="D11" s="15">
        <v>2.32558139534884E-2</v>
      </c>
      <c r="E11" s="15">
        <v>4.6511627906976702E-2</v>
      </c>
      <c r="F11" s="15">
        <v>9.5137420718816104E-2</v>
      </c>
      <c r="G11" s="15">
        <v>0.224101479915433</v>
      </c>
      <c r="H11" s="15">
        <v>0.268498942917548</v>
      </c>
    </row>
    <row r="12" spans="2:9" x14ac:dyDescent="0.35">
      <c r="B12" s="16" t="s">
        <v>134</v>
      </c>
      <c r="C12" s="15">
        <v>2.5369978858350999E-2</v>
      </c>
      <c r="D12" s="15">
        <v>8.0338266384778007E-2</v>
      </c>
      <c r="E12" s="15">
        <v>6.3424947145877403E-2</v>
      </c>
      <c r="F12" s="15">
        <v>0.156448202959831</v>
      </c>
      <c r="G12" s="15">
        <v>7.1881606765327705E-2</v>
      </c>
      <c r="H12" s="15">
        <v>7.1881606765327705E-2</v>
      </c>
    </row>
    <row r="13" spans="2:9" x14ac:dyDescent="0.35">
      <c r="B13" s="20" t="s">
        <v>226</v>
      </c>
      <c r="C13" s="18">
        <v>0.84989429175475695</v>
      </c>
      <c r="D13" s="18">
        <v>0.62367864693446096</v>
      </c>
      <c r="E13" s="18">
        <v>0.60887949260042296</v>
      </c>
      <c r="F13" s="18">
        <v>0.30866807610993702</v>
      </c>
      <c r="G13" s="18">
        <v>0.24312896405919701</v>
      </c>
      <c r="H13" s="18">
        <v>0.232558139534884</v>
      </c>
    </row>
    <row r="14" spans="2:9" x14ac:dyDescent="0.35">
      <c r="B14" s="20" t="s">
        <v>227</v>
      </c>
      <c r="C14" s="18">
        <v>1.69133192389006E-2</v>
      </c>
      <c r="D14" s="18">
        <v>8.0338266384778007E-2</v>
      </c>
      <c r="E14" s="18">
        <v>0.120507399577167</v>
      </c>
      <c r="F14" s="18">
        <v>0.247357293868922</v>
      </c>
      <c r="G14" s="18">
        <v>0.42071881606765299</v>
      </c>
      <c r="H14" s="18">
        <v>0.46723044397462998</v>
      </c>
    </row>
    <row r="15" spans="2:9" x14ac:dyDescent="0.35">
      <c r="B15" s="20" t="s">
        <v>108</v>
      </c>
      <c r="C15" s="19">
        <v>0.83298097251585601</v>
      </c>
      <c r="D15" s="19">
        <v>0.54334038054968303</v>
      </c>
      <c r="E15" s="19">
        <v>0.48837209302325602</v>
      </c>
      <c r="F15" s="19">
        <v>6.13107822410148E-2</v>
      </c>
      <c r="G15" s="19">
        <v>-0.17758985200845701</v>
      </c>
      <c r="H15" s="19">
        <v>-0.23467230443974599</v>
      </c>
    </row>
    <row r="16" spans="2:9" x14ac:dyDescent="0.35">
      <c r="B16" s="14"/>
      <c r="C16" s="14"/>
      <c r="D16" s="14"/>
      <c r="E16" s="14"/>
      <c r="F16" s="14"/>
      <c r="G16" s="14"/>
      <c r="H16" s="14"/>
    </row>
    <row r="17" spans="2:2" x14ac:dyDescent="0.35">
      <c r="B17" t="s">
        <v>99</v>
      </c>
    </row>
    <row r="18" spans="2:2" x14ac:dyDescent="0.35">
      <c r="B18" t="s">
        <v>100</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8.4566596194503199E-2</v>
      </c>
      <c r="D8" s="15">
        <v>8.3743842364532001E-2</v>
      </c>
      <c r="E8" s="15">
        <v>8.5185185185185197E-2</v>
      </c>
      <c r="F8" s="15"/>
      <c r="G8" s="15">
        <v>0.10101010101010099</v>
      </c>
      <c r="H8" s="15">
        <v>8.0213903743315496E-2</v>
      </c>
      <c r="I8" s="15"/>
      <c r="J8" s="15">
        <v>8.5271317829457405E-2</v>
      </c>
      <c r="K8" s="15">
        <v>4.1322314049586799E-2</v>
      </c>
      <c r="L8" s="15">
        <v>8.4745762711864403E-2</v>
      </c>
      <c r="M8" s="15">
        <v>0.120253164556962</v>
      </c>
      <c r="N8" s="15"/>
      <c r="O8" s="15">
        <v>0.108695652173913</v>
      </c>
      <c r="P8" s="15">
        <v>0.10958904109589</v>
      </c>
      <c r="Q8" s="15">
        <v>2.9411764705882401E-2</v>
      </c>
      <c r="R8" s="15">
        <v>4.1666666666666699E-2</v>
      </c>
      <c r="S8" s="15">
        <v>0.04</v>
      </c>
      <c r="T8" s="15">
        <v>0.102564102564103</v>
      </c>
      <c r="U8" s="15">
        <v>8.6956521739130405E-2</v>
      </c>
      <c r="V8" s="15">
        <v>0.04</v>
      </c>
      <c r="W8" s="15">
        <v>8.1967213114754106E-2</v>
      </c>
      <c r="X8" s="15">
        <v>7.69230769230769E-2</v>
      </c>
      <c r="Y8" s="15">
        <v>0.21052631578947401</v>
      </c>
      <c r="Z8" s="15">
        <v>0.2</v>
      </c>
      <c r="AA8" s="15"/>
      <c r="AB8" s="15">
        <v>0.110526315789474</v>
      </c>
      <c r="AC8" s="15">
        <v>8.3916083916083906E-2</v>
      </c>
      <c r="AD8" s="15">
        <v>1.72413793103448E-2</v>
      </c>
      <c r="AE8" s="15">
        <v>8.1632653061224497E-2</v>
      </c>
      <c r="AF8" s="15"/>
      <c r="AG8" s="15">
        <v>8.5910652920962199E-2</v>
      </c>
      <c r="AH8" s="15">
        <v>5.1282051282051301E-2</v>
      </c>
      <c r="AI8" s="15">
        <v>0.108695652173913</v>
      </c>
      <c r="AJ8" s="15">
        <v>0.25</v>
      </c>
      <c r="AK8" s="15"/>
      <c r="AL8" s="15">
        <v>9.375E-2</v>
      </c>
      <c r="AM8" s="15">
        <v>7.10382513661202E-2</v>
      </c>
      <c r="AN8" s="15">
        <v>0.101694915254237</v>
      </c>
      <c r="AO8" s="15"/>
      <c r="AP8" s="15">
        <v>8.0402010050251299E-2</v>
      </c>
      <c r="AQ8" s="15">
        <v>0.107142857142857</v>
      </c>
      <c r="AR8" s="15">
        <v>2.7777777777777801E-2</v>
      </c>
      <c r="AS8" s="15">
        <v>0.11111111111111099</v>
      </c>
      <c r="AT8" s="15">
        <v>6.7796610169491497E-2</v>
      </c>
      <c r="AU8" s="15"/>
      <c r="AV8" s="15">
        <v>0</v>
      </c>
      <c r="AW8" s="15">
        <v>0</v>
      </c>
      <c r="AX8" s="15">
        <v>0</v>
      </c>
      <c r="AY8" s="15">
        <v>6.3829787234042507E-2</v>
      </c>
      <c r="AZ8" s="15">
        <v>0.162790697674419</v>
      </c>
      <c r="BA8" s="15">
        <v>0.1</v>
      </c>
      <c r="BB8" s="15">
        <v>0</v>
      </c>
      <c r="BC8" s="15"/>
      <c r="BD8" s="15">
        <v>6.3604240282685506E-2</v>
      </c>
      <c r="BE8" s="15">
        <v>0.101694915254237</v>
      </c>
      <c r="BF8" s="15">
        <v>0.11764705882352899</v>
      </c>
      <c r="BG8" s="15">
        <v>0.160714285714286</v>
      </c>
      <c r="BH8" s="15">
        <v>8.8235294117647106E-2</v>
      </c>
      <c r="BI8" s="15">
        <v>0</v>
      </c>
      <c r="BJ8" s="15"/>
      <c r="BK8" s="15">
        <v>0.123076923076923</v>
      </c>
      <c r="BL8" s="15">
        <v>8.6092715231788103E-2</v>
      </c>
      <c r="BM8" s="15">
        <v>0.08</v>
      </c>
      <c r="BN8" s="15">
        <v>8.3333333333333301E-2</v>
      </c>
      <c r="BO8" s="15">
        <v>4.6875E-2</v>
      </c>
      <c r="BP8" s="15">
        <v>8.8235294117647106E-2</v>
      </c>
      <c r="BQ8" s="15"/>
      <c r="BR8" s="15">
        <v>8.1168831168831196E-2</v>
      </c>
      <c r="BS8" s="15">
        <v>9.0909090909090898E-2</v>
      </c>
      <c r="BT8" s="15"/>
      <c r="BU8" s="15">
        <v>7.9754601226993904E-2</v>
      </c>
      <c r="BV8" s="15">
        <v>8.7096774193548401E-2</v>
      </c>
      <c r="BW8" s="15"/>
      <c r="BX8" s="15">
        <v>0.10344827586206901</v>
      </c>
      <c r="BY8" s="15">
        <v>5.8536585365853697E-2</v>
      </c>
    </row>
    <row r="9" spans="2:77" x14ac:dyDescent="0.35">
      <c r="B9" s="16" t="s">
        <v>222</v>
      </c>
      <c r="C9" s="15">
        <v>0.224101479915433</v>
      </c>
      <c r="D9" s="15">
        <v>0.24137931034482801</v>
      </c>
      <c r="E9" s="15">
        <v>0.211111111111111</v>
      </c>
      <c r="F9" s="15"/>
      <c r="G9" s="15">
        <v>0.24242424242424199</v>
      </c>
      <c r="H9" s="15">
        <v>0.21925133689839599</v>
      </c>
      <c r="I9" s="15"/>
      <c r="J9" s="15">
        <v>0.201550387596899</v>
      </c>
      <c r="K9" s="15">
        <v>0.27272727272727298</v>
      </c>
      <c r="L9" s="15">
        <v>0.27118644067796599</v>
      </c>
      <c r="M9" s="15">
        <v>0.189873417721519</v>
      </c>
      <c r="N9" s="15"/>
      <c r="O9" s="15">
        <v>0.15217391304347799</v>
      </c>
      <c r="P9" s="15">
        <v>0.26027397260273999</v>
      </c>
      <c r="Q9" s="15">
        <v>0.20588235294117599</v>
      </c>
      <c r="R9" s="15">
        <v>0.29166666666666702</v>
      </c>
      <c r="S9" s="15">
        <v>0.36</v>
      </c>
      <c r="T9" s="15">
        <v>0.102564102564103</v>
      </c>
      <c r="U9" s="15">
        <v>0.173913043478261</v>
      </c>
      <c r="V9" s="15">
        <v>0.36</v>
      </c>
      <c r="W9" s="15">
        <v>0.26229508196721302</v>
      </c>
      <c r="X9" s="15">
        <v>0.115384615384615</v>
      </c>
      <c r="Y9" s="15">
        <v>0.26315789473684198</v>
      </c>
      <c r="Z9" s="15">
        <v>0.4</v>
      </c>
      <c r="AA9" s="15"/>
      <c r="AB9" s="15">
        <v>0.20526315789473701</v>
      </c>
      <c r="AC9" s="15">
        <v>0.25174825174825199</v>
      </c>
      <c r="AD9" s="15">
        <v>0.27586206896551702</v>
      </c>
      <c r="AE9" s="15">
        <v>0.183673469387755</v>
      </c>
      <c r="AF9" s="15"/>
      <c r="AG9" s="15">
        <v>0.240549828178694</v>
      </c>
      <c r="AH9" s="15">
        <v>0.24786324786324801</v>
      </c>
      <c r="AI9" s="15">
        <v>0.15217391304347799</v>
      </c>
      <c r="AJ9" s="15">
        <v>0</v>
      </c>
      <c r="AK9" s="15"/>
      <c r="AL9" s="15">
        <v>0.22767857142857101</v>
      </c>
      <c r="AM9" s="15">
        <v>0.23497267759562801</v>
      </c>
      <c r="AN9" s="15">
        <v>0.186440677966102</v>
      </c>
      <c r="AO9" s="15"/>
      <c r="AP9" s="15">
        <v>0.25125628140703499</v>
      </c>
      <c r="AQ9" s="15">
        <v>0.223214285714286</v>
      </c>
      <c r="AR9" s="15">
        <v>0.27777777777777801</v>
      </c>
      <c r="AS9" s="15">
        <v>0.33333333333333298</v>
      </c>
      <c r="AT9" s="15">
        <v>0.20338983050847501</v>
      </c>
      <c r="AU9" s="15"/>
      <c r="AV9" s="15">
        <v>0.2</v>
      </c>
      <c r="AW9" s="15">
        <v>0.5</v>
      </c>
      <c r="AX9" s="15">
        <v>0.5</v>
      </c>
      <c r="AY9" s="15">
        <v>0.25531914893617003</v>
      </c>
      <c r="AZ9" s="15">
        <v>0.13953488372093001</v>
      </c>
      <c r="BA9" s="15">
        <v>0.3</v>
      </c>
      <c r="BB9" s="15">
        <v>0.125</v>
      </c>
      <c r="BC9" s="15"/>
      <c r="BD9" s="15">
        <v>0.243816254416961</v>
      </c>
      <c r="BE9" s="15">
        <v>0.20338983050847501</v>
      </c>
      <c r="BF9" s="15">
        <v>0.14705882352941199</v>
      </c>
      <c r="BG9" s="15">
        <v>0.214285714285714</v>
      </c>
      <c r="BH9" s="15">
        <v>0.17647058823529399</v>
      </c>
      <c r="BI9" s="15">
        <v>0.4</v>
      </c>
      <c r="BJ9" s="15"/>
      <c r="BK9" s="15">
        <v>0.107692307692308</v>
      </c>
      <c r="BL9" s="15">
        <v>0.23841059602649001</v>
      </c>
      <c r="BM9" s="15">
        <v>0.3</v>
      </c>
      <c r="BN9" s="15">
        <v>0.22222222222222199</v>
      </c>
      <c r="BO9" s="15">
        <v>0.25</v>
      </c>
      <c r="BP9" s="15">
        <v>0.23529411764705899</v>
      </c>
      <c r="BQ9" s="15"/>
      <c r="BR9" s="15">
        <v>0.243506493506494</v>
      </c>
      <c r="BS9" s="15">
        <v>0.18787878787878801</v>
      </c>
      <c r="BT9" s="15"/>
      <c r="BU9" s="15">
        <v>0.251533742331288</v>
      </c>
      <c r="BV9" s="15">
        <v>0.209677419354839</v>
      </c>
      <c r="BW9" s="15"/>
      <c r="BX9" s="15">
        <v>0.22605363984674301</v>
      </c>
      <c r="BY9" s="15">
        <v>0.219512195121951</v>
      </c>
    </row>
    <row r="10" spans="2:77" x14ac:dyDescent="0.35">
      <c r="B10" s="16" t="s">
        <v>223</v>
      </c>
      <c r="C10" s="15">
        <v>0.28752642706131099</v>
      </c>
      <c r="D10" s="15">
        <v>0.30541871921182301</v>
      </c>
      <c r="E10" s="15">
        <v>0.27407407407407403</v>
      </c>
      <c r="F10" s="15"/>
      <c r="G10" s="15">
        <v>0.30303030303030298</v>
      </c>
      <c r="H10" s="15">
        <v>0.28342245989304798</v>
      </c>
      <c r="I10" s="15"/>
      <c r="J10" s="15">
        <v>0.32558139534883701</v>
      </c>
      <c r="K10" s="15">
        <v>0.31404958677686001</v>
      </c>
      <c r="L10" s="15">
        <v>0.27118644067796599</v>
      </c>
      <c r="M10" s="15">
        <v>0.240506329113924</v>
      </c>
      <c r="N10" s="15"/>
      <c r="O10" s="15">
        <v>0.41304347826087001</v>
      </c>
      <c r="P10" s="15">
        <v>0.32876712328767099</v>
      </c>
      <c r="Q10" s="15">
        <v>0.17647058823529399</v>
      </c>
      <c r="R10" s="15">
        <v>0.22916666666666699</v>
      </c>
      <c r="S10" s="15">
        <v>0.16</v>
      </c>
      <c r="T10" s="15">
        <v>0.230769230769231</v>
      </c>
      <c r="U10" s="15">
        <v>0.34782608695652201</v>
      </c>
      <c r="V10" s="15">
        <v>0.24</v>
      </c>
      <c r="W10" s="15">
        <v>0.26229508196721302</v>
      </c>
      <c r="X10" s="15">
        <v>0.40384615384615402</v>
      </c>
      <c r="Y10" s="15">
        <v>0.157894736842105</v>
      </c>
      <c r="Z10" s="15">
        <v>0.2</v>
      </c>
      <c r="AA10" s="15"/>
      <c r="AB10" s="15">
        <v>0.26315789473684198</v>
      </c>
      <c r="AC10" s="15">
        <v>0.25174825174825199</v>
      </c>
      <c r="AD10" s="15">
        <v>0.37931034482758602</v>
      </c>
      <c r="AE10" s="15">
        <v>0.32653061224489799</v>
      </c>
      <c r="AF10" s="15"/>
      <c r="AG10" s="15">
        <v>0.26116838487972499</v>
      </c>
      <c r="AH10" s="15">
        <v>0.32478632478632502</v>
      </c>
      <c r="AI10" s="15">
        <v>0.32608695652173902</v>
      </c>
      <c r="AJ10" s="15">
        <v>0.5</v>
      </c>
      <c r="AK10" s="15"/>
      <c r="AL10" s="15">
        <v>0.25892857142857101</v>
      </c>
      <c r="AM10" s="15">
        <v>0.32786885245901598</v>
      </c>
      <c r="AN10" s="15">
        <v>0.27118644067796599</v>
      </c>
      <c r="AO10" s="15"/>
      <c r="AP10" s="15">
        <v>0.24120603015075401</v>
      </c>
      <c r="AQ10" s="15">
        <v>0.34821428571428598</v>
      </c>
      <c r="AR10" s="15">
        <v>0.25</v>
      </c>
      <c r="AS10" s="15">
        <v>0.11111111111111099</v>
      </c>
      <c r="AT10" s="15">
        <v>0.305084745762712</v>
      </c>
      <c r="AU10" s="15"/>
      <c r="AV10" s="15">
        <v>0.2</v>
      </c>
      <c r="AW10" s="15">
        <v>0.125</v>
      </c>
      <c r="AX10" s="15">
        <v>0.125</v>
      </c>
      <c r="AY10" s="15">
        <v>0.38297872340425498</v>
      </c>
      <c r="AZ10" s="15">
        <v>0.232558139534884</v>
      </c>
      <c r="BA10" s="15">
        <v>0.233333333333333</v>
      </c>
      <c r="BB10" s="15">
        <v>0.1875</v>
      </c>
      <c r="BC10" s="15"/>
      <c r="BD10" s="15">
        <v>0.28621908127208501</v>
      </c>
      <c r="BE10" s="15">
        <v>0.28813559322033899</v>
      </c>
      <c r="BF10" s="15">
        <v>0.23529411764705899</v>
      </c>
      <c r="BG10" s="15">
        <v>0.25</v>
      </c>
      <c r="BH10" s="15">
        <v>0.38235294117647101</v>
      </c>
      <c r="BI10" s="15">
        <v>0.4</v>
      </c>
      <c r="BJ10" s="15"/>
      <c r="BK10" s="15">
        <v>0.35384615384615398</v>
      </c>
      <c r="BL10" s="15">
        <v>0.29139072847682101</v>
      </c>
      <c r="BM10" s="15">
        <v>0.22</v>
      </c>
      <c r="BN10" s="15">
        <v>0.27777777777777801</v>
      </c>
      <c r="BO10" s="15">
        <v>0.3125</v>
      </c>
      <c r="BP10" s="15">
        <v>0.20588235294117599</v>
      </c>
      <c r="BQ10" s="15"/>
      <c r="BR10" s="15">
        <v>0.28246753246753198</v>
      </c>
      <c r="BS10" s="15">
        <v>0.29696969696969699</v>
      </c>
      <c r="BT10" s="15"/>
      <c r="BU10" s="15">
        <v>0.23926380368098199</v>
      </c>
      <c r="BV10" s="15">
        <v>0.31290322580645202</v>
      </c>
      <c r="BW10" s="15"/>
      <c r="BX10" s="15">
        <v>0.27203065134099602</v>
      </c>
      <c r="BY10" s="15">
        <v>0.302439024390244</v>
      </c>
    </row>
    <row r="11" spans="2:77" x14ac:dyDescent="0.35">
      <c r="B11" s="16" t="s">
        <v>224</v>
      </c>
      <c r="C11" s="15">
        <v>0.15221987315010599</v>
      </c>
      <c r="D11" s="15">
        <v>0.14285714285714299</v>
      </c>
      <c r="E11" s="15">
        <v>0.15925925925925899</v>
      </c>
      <c r="F11" s="15"/>
      <c r="G11" s="15">
        <v>0.13131313131313099</v>
      </c>
      <c r="H11" s="15">
        <v>0.15775401069518699</v>
      </c>
      <c r="I11" s="15"/>
      <c r="J11" s="15">
        <v>0.13953488372093001</v>
      </c>
      <c r="K11" s="15">
        <v>0.107438016528926</v>
      </c>
      <c r="L11" s="15">
        <v>0.20338983050847501</v>
      </c>
      <c r="M11" s="15">
        <v>0.177215189873418</v>
      </c>
      <c r="N11" s="15"/>
      <c r="O11" s="15">
        <v>8.6956521739130405E-2</v>
      </c>
      <c r="P11" s="15">
        <v>0.123287671232877</v>
      </c>
      <c r="Q11" s="15">
        <v>0.29411764705882398</v>
      </c>
      <c r="R11" s="15">
        <v>0.1875</v>
      </c>
      <c r="S11" s="15">
        <v>0.08</v>
      </c>
      <c r="T11" s="15">
        <v>0.256410256410256</v>
      </c>
      <c r="U11" s="15">
        <v>0.19565217391304299</v>
      </c>
      <c r="V11" s="15">
        <v>0.16</v>
      </c>
      <c r="W11" s="15">
        <v>8.1967213114754106E-2</v>
      </c>
      <c r="X11" s="15">
        <v>0.15384615384615399</v>
      </c>
      <c r="Y11" s="15">
        <v>0.105263157894737</v>
      </c>
      <c r="Z11" s="15">
        <v>0</v>
      </c>
      <c r="AA11" s="15"/>
      <c r="AB11" s="15">
        <v>0.12631578947368399</v>
      </c>
      <c r="AC11" s="15">
        <v>0.18181818181818199</v>
      </c>
      <c r="AD11" s="15">
        <v>0.15517241379310301</v>
      </c>
      <c r="AE11" s="15">
        <v>0.16326530612244899</v>
      </c>
      <c r="AF11" s="15"/>
      <c r="AG11" s="15">
        <v>0.161512027491409</v>
      </c>
      <c r="AH11" s="15">
        <v>0.128205128205128</v>
      </c>
      <c r="AI11" s="15">
        <v>0.19565217391304299</v>
      </c>
      <c r="AJ11" s="15">
        <v>0</v>
      </c>
      <c r="AK11" s="15"/>
      <c r="AL11" s="15">
        <v>0.183035714285714</v>
      </c>
      <c r="AM11" s="15">
        <v>0.13114754098360701</v>
      </c>
      <c r="AN11" s="15">
        <v>0.101694915254237</v>
      </c>
      <c r="AO11" s="15"/>
      <c r="AP11" s="15">
        <v>0.175879396984925</v>
      </c>
      <c r="AQ11" s="15">
        <v>0.125</v>
      </c>
      <c r="AR11" s="15">
        <v>0.22222222222222199</v>
      </c>
      <c r="AS11" s="15">
        <v>0.11111111111111099</v>
      </c>
      <c r="AT11" s="15">
        <v>8.4745762711864403E-2</v>
      </c>
      <c r="AU11" s="15"/>
      <c r="AV11" s="15">
        <v>0.4</v>
      </c>
      <c r="AW11" s="15">
        <v>0.25</v>
      </c>
      <c r="AX11" s="15">
        <v>0.25</v>
      </c>
      <c r="AY11" s="15">
        <v>0.14893617021276601</v>
      </c>
      <c r="AZ11" s="15">
        <v>0.162790697674419</v>
      </c>
      <c r="BA11" s="15">
        <v>8.3333333333333301E-2</v>
      </c>
      <c r="BB11" s="15">
        <v>0.1875</v>
      </c>
      <c r="BC11" s="15"/>
      <c r="BD11" s="15">
        <v>0.16961130742049499</v>
      </c>
      <c r="BE11" s="15">
        <v>0.11864406779661001</v>
      </c>
      <c r="BF11" s="15">
        <v>0.14705882352941199</v>
      </c>
      <c r="BG11" s="15">
        <v>0.160714285714286</v>
      </c>
      <c r="BH11" s="15">
        <v>8.8235294117647106E-2</v>
      </c>
      <c r="BI11" s="15">
        <v>0</v>
      </c>
      <c r="BJ11" s="15"/>
      <c r="BK11" s="15">
        <v>0.15384615384615399</v>
      </c>
      <c r="BL11" s="15">
        <v>0.165562913907285</v>
      </c>
      <c r="BM11" s="15">
        <v>0.16</v>
      </c>
      <c r="BN11" s="15">
        <v>0.12962962962963001</v>
      </c>
      <c r="BO11" s="15">
        <v>0.125</v>
      </c>
      <c r="BP11" s="15">
        <v>0.20588235294117599</v>
      </c>
      <c r="BQ11" s="15"/>
      <c r="BR11" s="15">
        <v>0.15909090909090901</v>
      </c>
      <c r="BS11" s="15">
        <v>0.13939393939393899</v>
      </c>
      <c r="BT11" s="15"/>
      <c r="BU11" s="15">
        <v>0.159509202453988</v>
      </c>
      <c r="BV11" s="15">
        <v>0.14838709677419401</v>
      </c>
      <c r="BW11" s="15"/>
      <c r="BX11" s="15">
        <v>0.14176245210728</v>
      </c>
      <c r="BY11" s="15">
        <v>0.17073170731707299</v>
      </c>
    </row>
    <row r="12" spans="2:77" x14ac:dyDescent="0.35">
      <c r="B12" s="16" t="s">
        <v>225</v>
      </c>
      <c r="C12" s="15">
        <v>9.5137420718816104E-2</v>
      </c>
      <c r="D12" s="15">
        <v>8.8669950738916301E-2</v>
      </c>
      <c r="E12" s="15">
        <v>0.1</v>
      </c>
      <c r="F12" s="15"/>
      <c r="G12" s="15">
        <v>7.0707070707070704E-2</v>
      </c>
      <c r="H12" s="15">
        <v>0.10160427807486599</v>
      </c>
      <c r="I12" s="15"/>
      <c r="J12" s="15">
        <v>0.116279069767442</v>
      </c>
      <c r="K12" s="15">
        <v>9.9173553719008295E-2</v>
      </c>
      <c r="L12" s="15">
        <v>3.3898305084745797E-2</v>
      </c>
      <c r="M12" s="15">
        <v>8.8607594936708903E-2</v>
      </c>
      <c r="N12" s="15"/>
      <c r="O12" s="15">
        <v>0.15217391304347799</v>
      </c>
      <c r="P12" s="15">
        <v>6.8493150684931503E-2</v>
      </c>
      <c r="Q12" s="15">
        <v>5.8823529411764698E-2</v>
      </c>
      <c r="R12" s="15">
        <v>6.25E-2</v>
      </c>
      <c r="S12" s="15">
        <v>0.16</v>
      </c>
      <c r="T12" s="15">
        <v>0.102564102564103</v>
      </c>
      <c r="U12" s="15">
        <v>8.6956521739130405E-2</v>
      </c>
      <c r="V12" s="15">
        <v>0.08</v>
      </c>
      <c r="W12" s="15">
        <v>0.14754098360655701</v>
      </c>
      <c r="X12" s="15">
        <v>1.9230769230769201E-2</v>
      </c>
      <c r="Y12" s="15">
        <v>0.157894736842105</v>
      </c>
      <c r="Z12" s="15">
        <v>0.2</v>
      </c>
      <c r="AA12" s="15"/>
      <c r="AB12" s="15">
        <v>0.1</v>
      </c>
      <c r="AC12" s="15">
        <v>0.10489510489510501</v>
      </c>
      <c r="AD12" s="15">
        <v>5.1724137931034503E-2</v>
      </c>
      <c r="AE12" s="15">
        <v>0.122448979591837</v>
      </c>
      <c r="AF12" s="15"/>
      <c r="AG12" s="15">
        <v>9.2783505154639206E-2</v>
      </c>
      <c r="AH12" s="15">
        <v>9.4017094017094002E-2</v>
      </c>
      <c r="AI12" s="15">
        <v>8.6956521739130405E-2</v>
      </c>
      <c r="AJ12" s="15">
        <v>0</v>
      </c>
      <c r="AK12" s="15"/>
      <c r="AL12" s="15">
        <v>9.8214285714285698E-2</v>
      </c>
      <c r="AM12" s="15">
        <v>0.109289617486339</v>
      </c>
      <c r="AN12" s="15">
        <v>5.0847457627118599E-2</v>
      </c>
      <c r="AO12" s="15"/>
      <c r="AP12" s="15">
        <v>0.120603015075377</v>
      </c>
      <c r="AQ12" s="15">
        <v>6.25E-2</v>
      </c>
      <c r="AR12" s="15">
        <v>0.13888888888888901</v>
      </c>
      <c r="AS12" s="15">
        <v>0.11111111111111099</v>
      </c>
      <c r="AT12" s="15">
        <v>5.0847457627118599E-2</v>
      </c>
      <c r="AU12" s="15"/>
      <c r="AV12" s="15">
        <v>0</v>
      </c>
      <c r="AW12" s="15">
        <v>0</v>
      </c>
      <c r="AX12" s="15">
        <v>0</v>
      </c>
      <c r="AY12" s="15">
        <v>6.3829787234042507E-2</v>
      </c>
      <c r="AZ12" s="15">
        <v>0.116279069767442</v>
      </c>
      <c r="BA12" s="15">
        <v>0.133333333333333</v>
      </c>
      <c r="BB12" s="15">
        <v>0</v>
      </c>
      <c r="BC12" s="15"/>
      <c r="BD12" s="15">
        <v>0.10954063604240299</v>
      </c>
      <c r="BE12" s="15">
        <v>6.7796610169491497E-2</v>
      </c>
      <c r="BF12" s="15">
        <v>0.14705882352941199</v>
      </c>
      <c r="BG12" s="15">
        <v>7.1428571428571397E-2</v>
      </c>
      <c r="BH12" s="15">
        <v>2.9411764705882401E-2</v>
      </c>
      <c r="BI12" s="15">
        <v>0</v>
      </c>
      <c r="BJ12" s="15"/>
      <c r="BK12" s="15">
        <v>0.107692307692308</v>
      </c>
      <c r="BL12" s="15">
        <v>7.2847682119205295E-2</v>
      </c>
      <c r="BM12" s="15">
        <v>0.08</v>
      </c>
      <c r="BN12" s="15">
        <v>0.12037037037037</v>
      </c>
      <c r="BO12" s="15">
        <v>9.375E-2</v>
      </c>
      <c r="BP12" s="15">
        <v>0.11764705882352899</v>
      </c>
      <c r="BQ12" s="15"/>
      <c r="BR12" s="15">
        <v>9.4155844155844201E-2</v>
      </c>
      <c r="BS12" s="15">
        <v>9.6969696969696997E-2</v>
      </c>
      <c r="BT12" s="15"/>
      <c r="BU12" s="15">
        <v>0.110429447852761</v>
      </c>
      <c r="BV12" s="15">
        <v>8.7096774193548401E-2</v>
      </c>
      <c r="BW12" s="15"/>
      <c r="BX12" s="15">
        <v>8.4291187739463605E-2</v>
      </c>
      <c r="BY12" s="15">
        <v>0.11219512195122</v>
      </c>
    </row>
    <row r="13" spans="2:77" x14ac:dyDescent="0.35">
      <c r="B13" s="16" t="s">
        <v>134</v>
      </c>
      <c r="C13" s="15">
        <v>0.156448202959831</v>
      </c>
      <c r="D13" s="15">
        <v>0.13793103448275901</v>
      </c>
      <c r="E13" s="15">
        <v>0.17037037037037001</v>
      </c>
      <c r="F13" s="15"/>
      <c r="G13" s="15">
        <v>0.15151515151515199</v>
      </c>
      <c r="H13" s="15">
        <v>0.15775401069518699</v>
      </c>
      <c r="I13" s="15"/>
      <c r="J13" s="15">
        <v>0.13178294573643401</v>
      </c>
      <c r="K13" s="15">
        <v>0.165289256198347</v>
      </c>
      <c r="L13" s="15">
        <v>0.13559322033898299</v>
      </c>
      <c r="M13" s="15">
        <v>0.183544303797468</v>
      </c>
      <c r="N13" s="15"/>
      <c r="O13" s="15">
        <v>8.6956521739130405E-2</v>
      </c>
      <c r="P13" s="15">
        <v>0.10958904109589</v>
      </c>
      <c r="Q13" s="15">
        <v>0.23529411764705899</v>
      </c>
      <c r="R13" s="15">
        <v>0.1875</v>
      </c>
      <c r="S13" s="15">
        <v>0.2</v>
      </c>
      <c r="T13" s="15">
        <v>0.20512820512820501</v>
      </c>
      <c r="U13" s="15">
        <v>0.108695652173913</v>
      </c>
      <c r="V13" s="15">
        <v>0.12</v>
      </c>
      <c r="W13" s="15">
        <v>0.16393442622950799</v>
      </c>
      <c r="X13" s="15">
        <v>0.230769230769231</v>
      </c>
      <c r="Y13" s="15">
        <v>0.105263157894737</v>
      </c>
      <c r="Z13" s="15">
        <v>0</v>
      </c>
      <c r="AA13" s="15"/>
      <c r="AB13" s="15">
        <v>0.19473684210526301</v>
      </c>
      <c r="AC13" s="15">
        <v>0.125874125874126</v>
      </c>
      <c r="AD13" s="15">
        <v>0.12068965517241401</v>
      </c>
      <c r="AE13" s="15">
        <v>0.122448979591837</v>
      </c>
      <c r="AF13" s="15"/>
      <c r="AG13" s="15">
        <v>0.15807560137457</v>
      </c>
      <c r="AH13" s="15">
        <v>0.15384615384615399</v>
      </c>
      <c r="AI13" s="15">
        <v>0.13043478260869601</v>
      </c>
      <c r="AJ13" s="15">
        <v>0.25</v>
      </c>
      <c r="AK13" s="15"/>
      <c r="AL13" s="15">
        <v>0.13839285714285701</v>
      </c>
      <c r="AM13" s="15">
        <v>0.12568306010929001</v>
      </c>
      <c r="AN13" s="15">
        <v>0.28813559322033899</v>
      </c>
      <c r="AO13" s="15"/>
      <c r="AP13" s="15">
        <v>0.130653266331658</v>
      </c>
      <c r="AQ13" s="15">
        <v>0.13392857142857101</v>
      </c>
      <c r="AR13" s="15">
        <v>8.3333333333333301E-2</v>
      </c>
      <c r="AS13" s="15">
        <v>0.22222222222222199</v>
      </c>
      <c r="AT13" s="15">
        <v>0.28813559322033899</v>
      </c>
      <c r="AU13" s="15"/>
      <c r="AV13" s="15">
        <v>0.2</v>
      </c>
      <c r="AW13" s="15">
        <v>0.125</v>
      </c>
      <c r="AX13" s="15">
        <v>0.125</v>
      </c>
      <c r="AY13" s="15">
        <v>8.5106382978723402E-2</v>
      </c>
      <c r="AZ13" s="15">
        <v>0.186046511627907</v>
      </c>
      <c r="BA13" s="15">
        <v>0.15</v>
      </c>
      <c r="BB13" s="15">
        <v>0.5</v>
      </c>
      <c r="BC13" s="15"/>
      <c r="BD13" s="15">
        <v>0.12720848056537101</v>
      </c>
      <c r="BE13" s="15">
        <v>0.22033898305084701</v>
      </c>
      <c r="BF13" s="15">
        <v>0.20588235294117599</v>
      </c>
      <c r="BG13" s="15">
        <v>0.14285714285714299</v>
      </c>
      <c r="BH13" s="15">
        <v>0.23529411764705899</v>
      </c>
      <c r="BI13" s="15">
        <v>0.2</v>
      </c>
      <c r="BJ13" s="15"/>
      <c r="BK13" s="15">
        <v>0.15384615384615399</v>
      </c>
      <c r="BL13" s="15">
        <v>0.14569536423841101</v>
      </c>
      <c r="BM13" s="15">
        <v>0.16</v>
      </c>
      <c r="BN13" s="15">
        <v>0.16666666666666699</v>
      </c>
      <c r="BO13" s="15">
        <v>0.171875</v>
      </c>
      <c r="BP13" s="15">
        <v>0.14705882352941199</v>
      </c>
      <c r="BQ13" s="15"/>
      <c r="BR13" s="15">
        <v>0.13961038961038999</v>
      </c>
      <c r="BS13" s="15">
        <v>0.18787878787878801</v>
      </c>
      <c r="BT13" s="15"/>
      <c r="BU13" s="15">
        <v>0.159509202453988</v>
      </c>
      <c r="BV13" s="15">
        <v>0.154838709677419</v>
      </c>
      <c r="BW13" s="15"/>
      <c r="BX13" s="15">
        <v>0.17241379310344801</v>
      </c>
      <c r="BY13" s="15">
        <v>0.13658536585365899</v>
      </c>
    </row>
    <row r="14" spans="2:77" x14ac:dyDescent="0.35">
      <c r="B14" s="16" t="s">
        <v>226</v>
      </c>
      <c r="C14" s="18">
        <v>0.30866807610993702</v>
      </c>
      <c r="D14" s="18">
        <v>0.32512315270935999</v>
      </c>
      <c r="E14" s="18">
        <v>0.296296296296296</v>
      </c>
      <c r="F14" s="18"/>
      <c r="G14" s="18">
        <v>0.34343434343434298</v>
      </c>
      <c r="H14" s="18">
        <v>0.29946524064171098</v>
      </c>
      <c r="I14" s="18"/>
      <c r="J14" s="18">
        <v>0.28682170542635699</v>
      </c>
      <c r="K14" s="18">
        <v>0.31404958677685901</v>
      </c>
      <c r="L14" s="18">
        <v>0.355932203389831</v>
      </c>
      <c r="M14" s="18">
        <v>0.310126582278481</v>
      </c>
      <c r="N14" s="18"/>
      <c r="O14" s="18">
        <v>0.26086956521739102</v>
      </c>
      <c r="P14" s="18">
        <v>0.36986301369863001</v>
      </c>
      <c r="Q14" s="18">
        <v>0.23529411764705899</v>
      </c>
      <c r="R14" s="18">
        <v>0.33333333333333298</v>
      </c>
      <c r="S14" s="18">
        <v>0.4</v>
      </c>
      <c r="T14" s="18">
        <v>0.20512820512820501</v>
      </c>
      <c r="U14" s="18">
        <v>0.26086956521739102</v>
      </c>
      <c r="V14" s="18">
        <v>0.4</v>
      </c>
      <c r="W14" s="18">
        <v>0.34426229508196698</v>
      </c>
      <c r="X14" s="18">
        <v>0.19230769230769201</v>
      </c>
      <c r="Y14" s="18">
        <v>0.47368421052631599</v>
      </c>
      <c r="Z14" s="18">
        <v>0.6</v>
      </c>
      <c r="AA14" s="18"/>
      <c r="AB14" s="18">
        <v>0.31578947368421101</v>
      </c>
      <c r="AC14" s="18">
        <v>0.33566433566433601</v>
      </c>
      <c r="AD14" s="18">
        <v>0.29310344827586199</v>
      </c>
      <c r="AE14" s="18">
        <v>0.26530612244898</v>
      </c>
      <c r="AF14" s="18"/>
      <c r="AG14" s="18">
        <v>0.32646048109965597</v>
      </c>
      <c r="AH14" s="18">
        <v>0.29914529914529903</v>
      </c>
      <c r="AI14" s="18">
        <v>0.26086956521739102</v>
      </c>
      <c r="AJ14" s="18">
        <v>0.25</v>
      </c>
      <c r="AK14" s="18"/>
      <c r="AL14" s="18">
        <v>0.32142857142857101</v>
      </c>
      <c r="AM14" s="18">
        <v>0.30601092896174897</v>
      </c>
      <c r="AN14" s="18">
        <v>0.28813559322033899</v>
      </c>
      <c r="AO14" s="18"/>
      <c r="AP14" s="18">
        <v>0.33165829145728598</v>
      </c>
      <c r="AQ14" s="18">
        <v>0.33035714285714302</v>
      </c>
      <c r="AR14" s="18">
        <v>0.30555555555555602</v>
      </c>
      <c r="AS14" s="18">
        <v>0.44444444444444398</v>
      </c>
      <c r="AT14" s="18">
        <v>0.27118644067796599</v>
      </c>
      <c r="AU14" s="18"/>
      <c r="AV14" s="18">
        <v>0.2</v>
      </c>
      <c r="AW14" s="18">
        <v>0.5</v>
      </c>
      <c r="AX14" s="18">
        <v>0.5</v>
      </c>
      <c r="AY14" s="18">
        <v>0.319148936170213</v>
      </c>
      <c r="AZ14" s="18">
        <v>0.30232558139534899</v>
      </c>
      <c r="BA14" s="18">
        <v>0.4</v>
      </c>
      <c r="BB14" s="18">
        <v>0.125</v>
      </c>
      <c r="BC14" s="18"/>
      <c r="BD14" s="18">
        <v>0.307420494699647</v>
      </c>
      <c r="BE14" s="18">
        <v>0.305084745762712</v>
      </c>
      <c r="BF14" s="18">
        <v>0.26470588235294101</v>
      </c>
      <c r="BG14" s="18">
        <v>0.375</v>
      </c>
      <c r="BH14" s="18">
        <v>0.26470588235294101</v>
      </c>
      <c r="BI14" s="18">
        <v>0.4</v>
      </c>
      <c r="BJ14" s="18"/>
      <c r="BK14" s="18">
        <v>0.230769230769231</v>
      </c>
      <c r="BL14" s="18">
        <v>0.32450331125827803</v>
      </c>
      <c r="BM14" s="18">
        <v>0.38</v>
      </c>
      <c r="BN14" s="18">
        <v>0.30555555555555602</v>
      </c>
      <c r="BO14" s="18">
        <v>0.296875</v>
      </c>
      <c r="BP14" s="18">
        <v>0.32352941176470601</v>
      </c>
      <c r="BQ14" s="18"/>
      <c r="BR14" s="18">
        <v>0.32467532467532501</v>
      </c>
      <c r="BS14" s="18">
        <v>0.27878787878787897</v>
      </c>
      <c r="BT14" s="18"/>
      <c r="BU14" s="18">
        <v>0.33128834355828202</v>
      </c>
      <c r="BV14" s="18">
        <v>0.29677419354838702</v>
      </c>
      <c r="BW14" s="18"/>
      <c r="BX14" s="18">
        <v>0.32950191570881199</v>
      </c>
      <c r="BY14" s="18">
        <v>0.27804878048780501</v>
      </c>
    </row>
    <row r="15" spans="2:77" x14ac:dyDescent="0.35">
      <c r="B15" s="16" t="s">
        <v>227</v>
      </c>
      <c r="C15" s="18">
        <v>0.247357293868922</v>
      </c>
      <c r="D15" s="18">
        <v>0.231527093596059</v>
      </c>
      <c r="E15" s="18">
        <v>0.25925925925925902</v>
      </c>
      <c r="F15" s="18"/>
      <c r="G15" s="18">
        <v>0.20202020202020199</v>
      </c>
      <c r="H15" s="18">
        <v>0.25935828877005301</v>
      </c>
      <c r="I15" s="18"/>
      <c r="J15" s="18">
        <v>0.25581395348837199</v>
      </c>
      <c r="K15" s="18">
        <v>0.206611570247934</v>
      </c>
      <c r="L15" s="18">
        <v>0.23728813559322001</v>
      </c>
      <c r="M15" s="18">
        <v>0.265822784810127</v>
      </c>
      <c r="N15" s="18"/>
      <c r="O15" s="18">
        <v>0.23913043478260901</v>
      </c>
      <c r="P15" s="18">
        <v>0.19178082191780799</v>
      </c>
      <c r="Q15" s="18">
        <v>0.35294117647058798</v>
      </c>
      <c r="R15" s="18">
        <v>0.25</v>
      </c>
      <c r="S15" s="18">
        <v>0.24</v>
      </c>
      <c r="T15" s="18">
        <v>0.35897435897435898</v>
      </c>
      <c r="U15" s="18">
        <v>0.282608695652174</v>
      </c>
      <c r="V15" s="18">
        <v>0.24</v>
      </c>
      <c r="W15" s="18">
        <v>0.22950819672131101</v>
      </c>
      <c r="X15" s="18">
        <v>0.17307692307692299</v>
      </c>
      <c r="Y15" s="18">
        <v>0.26315789473684198</v>
      </c>
      <c r="Z15" s="18">
        <v>0.2</v>
      </c>
      <c r="AA15" s="18"/>
      <c r="AB15" s="18">
        <v>0.226315789473684</v>
      </c>
      <c r="AC15" s="18">
        <v>0.286713286713287</v>
      </c>
      <c r="AD15" s="18">
        <v>0.20689655172413801</v>
      </c>
      <c r="AE15" s="18">
        <v>0.28571428571428598</v>
      </c>
      <c r="AF15" s="18"/>
      <c r="AG15" s="18">
        <v>0.25429553264604798</v>
      </c>
      <c r="AH15" s="18">
        <v>0.22222222222222199</v>
      </c>
      <c r="AI15" s="18">
        <v>0.282608695652174</v>
      </c>
      <c r="AJ15" s="18">
        <v>0</v>
      </c>
      <c r="AK15" s="18"/>
      <c r="AL15" s="18">
        <v>0.28125</v>
      </c>
      <c r="AM15" s="18">
        <v>0.24043715846994501</v>
      </c>
      <c r="AN15" s="18">
        <v>0.152542372881356</v>
      </c>
      <c r="AO15" s="18"/>
      <c r="AP15" s="18">
        <v>0.29648241206030201</v>
      </c>
      <c r="AQ15" s="18">
        <v>0.1875</v>
      </c>
      <c r="AR15" s="18">
        <v>0.36111111111111099</v>
      </c>
      <c r="AS15" s="18">
        <v>0.22222222222222199</v>
      </c>
      <c r="AT15" s="18">
        <v>0.13559322033898299</v>
      </c>
      <c r="AU15" s="18"/>
      <c r="AV15" s="18">
        <v>0.4</v>
      </c>
      <c r="AW15" s="18">
        <v>0.25</v>
      </c>
      <c r="AX15" s="18">
        <v>0.25</v>
      </c>
      <c r="AY15" s="18">
        <v>0.21276595744680801</v>
      </c>
      <c r="AZ15" s="18">
        <v>0.27906976744186002</v>
      </c>
      <c r="BA15" s="18">
        <v>0.21666666666666701</v>
      </c>
      <c r="BB15" s="18">
        <v>0.1875</v>
      </c>
      <c r="BC15" s="18"/>
      <c r="BD15" s="18">
        <v>0.27915194346289801</v>
      </c>
      <c r="BE15" s="18">
        <v>0.186440677966102</v>
      </c>
      <c r="BF15" s="18">
        <v>0.29411764705882398</v>
      </c>
      <c r="BG15" s="18">
        <v>0.23214285714285701</v>
      </c>
      <c r="BH15" s="18">
        <v>0.11764705882352899</v>
      </c>
      <c r="BI15" s="18">
        <v>0</v>
      </c>
      <c r="BJ15" s="18"/>
      <c r="BK15" s="18">
        <v>0.261538461538462</v>
      </c>
      <c r="BL15" s="18">
        <v>0.23841059602649001</v>
      </c>
      <c r="BM15" s="18">
        <v>0.24</v>
      </c>
      <c r="BN15" s="18">
        <v>0.25</v>
      </c>
      <c r="BO15" s="18">
        <v>0.21875</v>
      </c>
      <c r="BP15" s="18">
        <v>0.32352941176470601</v>
      </c>
      <c r="BQ15" s="18"/>
      <c r="BR15" s="18">
        <v>0.253246753246753</v>
      </c>
      <c r="BS15" s="18">
        <v>0.236363636363636</v>
      </c>
      <c r="BT15" s="18"/>
      <c r="BU15" s="18">
        <v>0.26993865030674802</v>
      </c>
      <c r="BV15" s="18">
        <v>0.23548387096774201</v>
      </c>
      <c r="BW15" s="18"/>
      <c r="BX15" s="18">
        <v>0.22605363984674301</v>
      </c>
      <c r="BY15" s="18">
        <v>0.28292682926829299</v>
      </c>
    </row>
    <row r="16" spans="2:77" x14ac:dyDescent="0.35">
      <c r="B16" s="16" t="s">
        <v>108</v>
      </c>
      <c r="C16" s="19">
        <v>6.13107822410148E-2</v>
      </c>
      <c r="D16" s="19">
        <v>9.3596059113300503E-2</v>
      </c>
      <c r="E16" s="19">
        <v>3.7037037037037E-2</v>
      </c>
      <c r="F16" s="19"/>
      <c r="G16" s="19">
        <v>0.14141414141414099</v>
      </c>
      <c r="H16" s="19">
        <v>4.0106951871657699E-2</v>
      </c>
      <c r="I16" s="19"/>
      <c r="J16" s="19">
        <v>3.1007751937984499E-2</v>
      </c>
      <c r="K16" s="19">
        <v>0.107438016528926</v>
      </c>
      <c r="L16" s="19">
        <v>0.11864406779661001</v>
      </c>
      <c r="M16" s="19">
        <v>4.4303797468354403E-2</v>
      </c>
      <c r="N16" s="19"/>
      <c r="O16" s="19">
        <v>2.1739130434782601E-2</v>
      </c>
      <c r="P16" s="19">
        <v>0.17808219178082199</v>
      </c>
      <c r="Q16" s="19">
        <v>-0.11764705882352899</v>
      </c>
      <c r="R16" s="19">
        <v>8.3333333333333398E-2</v>
      </c>
      <c r="S16" s="19">
        <v>0.16</v>
      </c>
      <c r="T16" s="19">
        <v>-0.15384615384615399</v>
      </c>
      <c r="U16" s="19">
        <v>-2.1739130434782601E-2</v>
      </c>
      <c r="V16" s="19">
        <v>0.16</v>
      </c>
      <c r="W16" s="19">
        <v>0.114754098360656</v>
      </c>
      <c r="X16" s="19">
        <v>1.9230769230769201E-2</v>
      </c>
      <c r="Y16" s="19">
        <v>0.21052631578947401</v>
      </c>
      <c r="Z16" s="19">
        <v>0.4</v>
      </c>
      <c r="AA16" s="19"/>
      <c r="AB16" s="19">
        <v>8.9473684210526302E-2</v>
      </c>
      <c r="AC16" s="19">
        <v>4.8951048951049E-2</v>
      </c>
      <c r="AD16" s="19">
        <v>8.6206896551724102E-2</v>
      </c>
      <c r="AE16" s="19">
        <v>-2.04081632653061E-2</v>
      </c>
      <c r="AF16" s="19"/>
      <c r="AG16" s="19">
        <v>7.2164948453608296E-2</v>
      </c>
      <c r="AH16" s="19">
        <v>7.69230769230769E-2</v>
      </c>
      <c r="AI16" s="19">
        <v>-2.1739130434782601E-2</v>
      </c>
      <c r="AJ16" s="19">
        <v>0.25</v>
      </c>
      <c r="AK16" s="19"/>
      <c r="AL16" s="19">
        <v>4.0178571428571397E-2</v>
      </c>
      <c r="AM16" s="19">
        <v>6.5573770491803296E-2</v>
      </c>
      <c r="AN16" s="19">
        <v>0.13559322033898299</v>
      </c>
      <c r="AO16" s="19"/>
      <c r="AP16" s="19">
        <v>3.5175879396984903E-2</v>
      </c>
      <c r="AQ16" s="19">
        <v>0.14285714285714299</v>
      </c>
      <c r="AR16" s="19">
        <v>-5.5555555555555497E-2</v>
      </c>
      <c r="AS16" s="19">
        <v>0.22222222222222199</v>
      </c>
      <c r="AT16" s="19">
        <v>0.13559322033898299</v>
      </c>
      <c r="AU16" s="19"/>
      <c r="AV16" s="19">
        <v>-0.2</v>
      </c>
      <c r="AW16" s="19">
        <v>0.25</v>
      </c>
      <c r="AX16" s="19">
        <v>0.25</v>
      </c>
      <c r="AY16" s="19">
        <v>0.10638297872340401</v>
      </c>
      <c r="AZ16" s="19">
        <v>2.32558139534884E-2</v>
      </c>
      <c r="BA16" s="19">
        <v>0.18333333333333299</v>
      </c>
      <c r="BB16" s="19">
        <v>-6.25E-2</v>
      </c>
      <c r="BC16" s="19"/>
      <c r="BD16" s="19">
        <v>2.82685512367492E-2</v>
      </c>
      <c r="BE16" s="19">
        <v>0.11864406779661001</v>
      </c>
      <c r="BF16" s="19">
        <v>-2.9411764705882401E-2</v>
      </c>
      <c r="BG16" s="19">
        <v>0.14285714285714299</v>
      </c>
      <c r="BH16" s="19">
        <v>0.14705882352941199</v>
      </c>
      <c r="BI16" s="19">
        <v>0.4</v>
      </c>
      <c r="BJ16" s="19"/>
      <c r="BK16" s="19">
        <v>-3.0769230769230799E-2</v>
      </c>
      <c r="BL16" s="19">
        <v>8.6092715231788103E-2</v>
      </c>
      <c r="BM16" s="19">
        <v>0.14000000000000001</v>
      </c>
      <c r="BN16" s="19">
        <v>5.5555555555555497E-2</v>
      </c>
      <c r="BO16" s="19">
        <v>7.8125E-2</v>
      </c>
      <c r="BP16" s="19">
        <v>5.5511151231257802E-17</v>
      </c>
      <c r="BQ16" s="19"/>
      <c r="BR16" s="19">
        <v>7.1428571428571397E-2</v>
      </c>
      <c r="BS16" s="19">
        <v>4.2424242424242399E-2</v>
      </c>
      <c r="BT16" s="19"/>
      <c r="BU16" s="19">
        <v>6.13496932515337E-2</v>
      </c>
      <c r="BV16" s="19">
        <v>6.12903225806452E-2</v>
      </c>
      <c r="BW16" s="19"/>
      <c r="BX16" s="19">
        <v>0.10344827586206901</v>
      </c>
      <c r="BY16" s="19">
        <v>-4.8780487804878101E-3</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5.2854122621564498E-2</v>
      </c>
      <c r="D8" s="15">
        <v>5.4187192118226597E-2</v>
      </c>
      <c r="E8" s="15">
        <v>5.1851851851851899E-2</v>
      </c>
      <c r="F8" s="15"/>
      <c r="G8" s="15">
        <v>8.0808080808080801E-2</v>
      </c>
      <c r="H8" s="15">
        <v>4.5454545454545497E-2</v>
      </c>
      <c r="I8" s="15"/>
      <c r="J8" s="15">
        <v>4.6511627906976702E-2</v>
      </c>
      <c r="K8" s="15">
        <v>8.2644628099173608E-3</v>
      </c>
      <c r="L8" s="15">
        <v>6.7796610169491497E-2</v>
      </c>
      <c r="M8" s="15">
        <v>8.8607594936708903E-2</v>
      </c>
      <c r="N8" s="15"/>
      <c r="O8" s="15">
        <v>4.3478260869565202E-2</v>
      </c>
      <c r="P8" s="15">
        <v>5.4794520547945202E-2</v>
      </c>
      <c r="Q8" s="15">
        <v>2.9411764705882401E-2</v>
      </c>
      <c r="R8" s="15">
        <v>6.25E-2</v>
      </c>
      <c r="S8" s="15">
        <v>0</v>
      </c>
      <c r="T8" s="15">
        <v>7.69230769230769E-2</v>
      </c>
      <c r="U8" s="15">
        <v>0.15217391304347799</v>
      </c>
      <c r="V8" s="15">
        <v>0.08</v>
      </c>
      <c r="W8" s="15">
        <v>1.63934426229508E-2</v>
      </c>
      <c r="X8" s="15">
        <v>1.9230769230769201E-2</v>
      </c>
      <c r="Y8" s="15">
        <v>5.2631578947368397E-2</v>
      </c>
      <c r="Z8" s="15">
        <v>0</v>
      </c>
      <c r="AA8" s="15"/>
      <c r="AB8" s="15">
        <v>7.8947368421052599E-2</v>
      </c>
      <c r="AC8" s="15">
        <v>3.4965034965035002E-2</v>
      </c>
      <c r="AD8" s="15">
        <v>5.1724137931034503E-2</v>
      </c>
      <c r="AE8" s="15">
        <v>4.08163265306122E-2</v>
      </c>
      <c r="AF8" s="15"/>
      <c r="AG8" s="15">
        <v>6.18556701030928E-2</v>
      </c>
      <c r="AH8" s="15">
        <v>8.5470085470085496E-3</v>
      </c>
      <c r="AI8" s="15">
        <v>6.5217391304347797E-2</v>
      </c>
      <c r="AJ8" s="15">
        <v>0.25</v>
      </c>
      <c r="AK8" s="15"/>
      <c r="AL8" s="15">
        <v>7.5892857142857095E-2</v>
      </c>
      <c r="AM8" s="15">
        <v>2.7322404371584699E-2</v>
      </c>
      <c r="AN8" s="15">
        <v>3.3898305084745797E-2</v>
      </c>
      <c r="AO8" s="15"/>
      <c r="AP8" s="15">
        <v>6.0301507537688398E-2</v>
      </c>
      <c r="AQ8" s="15">
        <v>5.3571428571428603E-2</v>
      </c>
      <c r="AR8" s="15">
        <v>5.5555555555555601E-2</v>
      </c>
      <c r="AS8" s="15">
        <v>0.11111111111111099</v>
      </c>
      <c r="AT8" s="15">
        <v>3.3898305084745797E-2</v>
      </c>
      <c r="AU8" s="15"/>
      <c r="AV8" s="15">
        <v>0</v>
      </c>
      <c r="AW8" s="15">
        <v>0</v>
      </c>
      <c r="AX8" s="15">
        <v>0</v>
      </c>
      <c r="AY8" s="15">
        <v>0.10638297872340401</v>
      </c>
      <c r="AZ8" s="15">
        <v>9.3023255813953501E-2</v>
      </c>
      <c r="BA8" s="15">
        <v>0.05</v>
      </c>
      <c r="BB8" s="15">
        <v>6.25E-2</v>
      </c>
      <c r="BC8" s="15"/>
      <c r="BD8" s="15">
        <v>3.8869257950529999E-2</v>
      </c>
      <c r="BE8" s="15">
        <v>5.0847457627118599E-2</v>
      </c>
      <c r="BF8" s="15">
        <v>0.11764705882352899</v>
      </c>
      <c r="BG8" s="15">
        <v>0.107142857142857</v>
      </c>
      <c r="BH8" s="15">
        <v>2.9411764705882401E-2</v>
      </c>
      <c r="BI8" s="15">
        <v>0</v>
      </c>
      <c r="BJ8" s="15"/>
      <c r="BK8" s="15">
        <v>4.6153846153846198E-2</v>
      </c>
      <c r="BL8" s="15">
        <v>9.27152317880795E-2</v>
      </c>
      <c r="BM8" s="15">
        <v>0.02</v>
      </c>
      <c r="BN8" s="15">
        <v>3.7037037037037E-2</v>
      </c>
      <c r="BO8" s="15">
        <v>3.125E-2</v>
      </c>
      <c r="BP8" s="15">
        <v>2.9411764705882401E-2</v>
      </c>
      <c r="BQ8" s="15"/>
      <c r="BR8" s="15">
        <v>5.8441558441558399E-2</v>
      </c>
      <c r="BS8" s="15">
        <v>4.2424242424242399E-2</v>
      </c>
      <c r="BT8" s="15"/>
      <c r="BU8" s="15">
        <v>7.9754601226993904E-2</v>
      </c>
      <c r="BV8" s="15">
        <v>3.8709677419354799E-2</v>
      </c>
      <c r="BW8" s="15"/>
      <c r="BX8" s="15">
        <v>7.2796934865900401E-2</v>
      </c>
      <c r="BY8" s="15">
        <v>2.92682926829268E-2</v>
      </c>
    </row>
    <row r="9" spans="2:77" x14ac:dyDescent="0.35">
      <c r="B9" s="16" t="s">
        <v>222</v>
      </c>
      <c r="C9" s="15">
        <v>0.179704016913319</v>
      </c>
      <c r="D9" s="15">
        <v>0.17733990147783299</v>
      </c>
      <c r="E9" s="15">
        <v>0.18148148148148099</v>
      </c>
      <c r="F9" s="15"/>
      <c r="G9" s="15">
        <v>0.20202020202020199</v>
      </c>
      <c r="H9" s="15">
        <v>0.17379679144384999</v>
      </c>
      <c r="I9" s="15"/>
      <c r="J9" s="15">
        <v>0.15503875968992201</v>
      </c>
      <c r="K9" s="15">
        <v>0.19834710743801701</v>
      </c>
      <c r="L9" s="15">
        <v>0.186440677966102</v>
      </c>
      <c r="M9" s="15">
        <v>0.189873417721519</v>
      </c>
      <c r="N9" s="15"/>
      <c r="O9" s="15">
        <v>0.13043478260869601</v>
      </c>
      <c r="P9" s="15">
        <v>0.20547945205479501</v>
      </c>
      <c r="Q9" s="15">
        <v>0.20588235294117599</v>
      </c>
      <c r="R9" s="15">
        <v>0.1875</v>
      </c>
      <c r="S9" s="15">
        <v>0.24</v>
      </c>
      <c r="T9" s="15">
        <v>0.15384615384615399</v>
      </c>
      <c r="U9" s="15">
        <v>0.108695652173913</v>
      </c>
      <c r="V9" s="15">
        <v>0.32</v>
      </c>
      <c r="W9" s="15">
        <v>0.14754098360655701</v>
      </c>
      <c r="X9" s="15">
        <v>0.17307692307692299</v>
      </c>
      <c r="Y9" s="15">
        <v>0.26315789473684198</v>
      </c>
      <c r="Z9" s="15">
        <v>0</v>
      </c>
      <c r="AA9" s="15"/>
      <c r="AB9" s="15">
        <v>0.168421052631579</v>
      </c>
      <c r="AC9" s="15">
        <v>0.20979020979021001</v>
      </c>
      <c r="AD9" s="15">
        <v>0.17241379310344801</v>
      </c>
      <c r="AE9" s="15">
        <v>0.14285714285714299</v>
      </c>
      <c r="AF9" s="15"/>
      <c r="AG9" s="15">
        <v>0.15807560137457</v>
      </c>
      <c r="AH9" s="15">
        <v>0.19658119658119699</v>
      </c>
      <c r="AI9" s="15">
        <v>0.282608695652174</v>
      </c>
      <c r="AJ9" s="15">
        <v>0</v>
      </c>
      <c r="AK9" s="15"/>
      <c r="AL9" s="15">
        <v>0.1875</v>
      </c>
      <c r="AM9" s="15">
        <v>0.15846994535519099</v>
      </c>
      <c r="AN9" s="15">
        <v>0.186440677966102</v>
      </c>
      <c r="AO9" s="15"/>
      <c r="AP9" s="15">
        <v>0.21105527638190999</v>
      </c>
      <c r="AQ9" s="15">
        <v>0.16964285714285701</v>
      </c>
      <c r="AR9" s="15">
        <v>0.11111111111111099</v>
      </c>
      <c r="AS9" s="15">
        <v>0.22222222222222199</v>
      </c>
      <c r="AT9" s="15">
        <v>0.22033898305084701</v>
      </c>
      <c r="AU9" s="15"/>
      <c r="AV9" s="15">
        <v>0</v>
      </c>
      <c r="AW9" s="15">
        <v>0.25</v>
      </c>
      <c r="AX9" s="15">
        <v>0.25</v>
      </c>
      <c r="AY9" s="15">
        <v>0.23404255319148901</v>
      </c>
      <c r="AZ9" s="15">
        <v>0.209302325581395</v>
      </c>
      <c r="BA9" s="15">
        <v>0.16666666666666699</v>
      </c>
      <c r="BB9" s="15">
        <v>0.1875</v>
      </c>
      <c r="BC9" s="15"/>
      <c r="BD9" s="15">
        <v>0.17314487632508799</v>
      </c>
      <c r="BE9" s="15">
        <v>0.186440677966102</v>
      </c>
      <c r="BF9" s="15">
        <v>0.14705882352941199</v>
      </c>
      <c r="BG9" s="15">
        <v>0.23214285714285701</v>
      </c>
      <c r="BH9" s="15">
        <v>0.14705882352941199</v>
      </c>
      <c r="BI9" s="15">
        <v>0.2</v>
      </c>
      <c r="BJ9" s="15"/>
      <c r="BK9" s="15">
        <v>0.2</v>
      </c>
      <c r="BL9" s="15">
        <v>0.14569536423841101</v>
      </c>
      <c r="BM9" s="15">
        <v>0.16</v>
      </c>
      <c r="BN9" s="15">
        <v>0.22222222222222199</v>
      </c>
      <c r="BO9" s="15">
        <v>0.203125</v>
      </c>
      <c r="BP9" s="15">
        <v>0.14705882352941199</v>
      </c>
      <c r="BQ9" s="15"/>
      <c r="BR9" s="15">
        <v>0.165584415584416</v>
      </c>
      <c r="BS9" s="15">
        <v>0.206060606060606</v>
      </c>
      <c r="BT9" s="15"/>
      <c r="BU9" s="15">
        <v>0.153374233128834</v>
      </c>
      <c r="BV9" s="15">
        <v>0.19354838709677399</v>
      </c>
      <c r="BW9" s="15"/>
      <c r="BX9" s="15">
        <v>0.18390804597701099</v>
      </c>
      <c r="BY9" s="15">
        <v>0.16585365853658501</v>
      </c>
    </row>
    <row r="10" spans="2:77" x14ac:dyDescent="0.35">
      <c r="B10" s="16" t="s">
        <v>223</v>
      </c>
      <c r="C10" s="15">
        <v>0.22832980972515901</v>
      </c>
      <c r="D10" s="15">
        <v>0.231527093596059</v>
      </c>
      <c r="E10" s="15">
        <v>0.225925925925926</v>
      </c>
      <c r="F10" s="15"/>
      <c r="G10" s="15">
        <v>0.32323232323232298</v>
      </c>
      <c r="H10" s="15">
        <v>0.20320855614973299</v>
      </c>
      <c r="I10" s="15"/>
      <c r="J10" s="15">
        <v>0.162790697674419</v>
      </c>
      <c r="K10" s="15">
        <v>0.256198347107438</v>
      </c>
      <c r="L10" s="15">
        <v>0.27118644067796599</v>
      </c>
      <c r="M10" s="15">
        <v>0.246835443037975</v>
      </c>
      <c r="N10" s="15"/>
      <c r="O10" s="15">
        <v>0.23913043478260901</v>
      </c>
      <c r="P10" s="15">
        <v>0.232876712328767</v>
      </c>
      <c r="Q10" s="15">
        <v>0.41176470588235298</v>
      </c>
      <c r="R10" s="15">
        <v>0.125</v>
      </c>
      <c r="S10" s="15">
        <v>0.16</v>
      </c>
      <c r="T10" s="15">
        <v>0.128205128205128</v>
      </c>
      <c r="U10" s="15">
        <v>0.15217391304347799</v>
      </c>
      <c r="V10" s="15">
        <v>0.16</v>
      </c>
      <c r="W10" s="15">
        <v>0.31147540983606598</v>
      </c>
      <c r="X10" s="15">
        <v>0.269230769230769</v>
      </c>
      <c r="Y10" s="15">
        <v>0.36842105263157898</v>
      </c>
      <c r="Z10" s="15">
        <v>0</v>
      </c>
      <c r="AA10" s="15"/>
      <c r="AB10" s="15">
        <v>0.268421052631579</v>
      </c>
      <c r="AC10" s="15">
        <v>0.20279720279720301</v>
      </c>
      <c r="AD10" s="15">
        <v>0.24137931034482801</v>
      </c>
      <c r="AE10" s="15">
        <v>0.183673469387755</v>
      </c>
      <c r="AF10" s="15"/>
      <c r="AG10" s="15">
        <v>0.247422680412371</v>
      </c>
      <c r="AH10" s="15">
        <v>0.230769230769231</v>
      </c>
      <c r="AI10" s="15">
        <v>0.108695652173913</v>
      </c>
      <c r="AJ10" s="15">
        <v>0</v>
      </c>
      <c r="AK10" s="15"/>
      <c r="AL10" s="15">
        <v>0.183035714285714</v>
      </c>
      <c r="AM10" s="15">
        <v>0.27868852459016402</v>
      </c>
      <c r="AN10" s="15">
        <v>0.23728813559322001</v>
      </c>
      <c r="AO10" s="15"/>
      <c r="AP10" s="15">
        <v>0.20100502512562801</v>
      </c>
      <c r="AQ10" s="15">
        <v>0.32142857142857101</v>
      </c>
      <c r="AR10" s="15">
        <v>0.25</v>
      </c>
      <c r="AS10" s="15">
        <v>0</v>
      </c>
      <c r="AT10" s="15">
        <v>0.20338983050847501</v>
      </c>
      <c r="AU10" s="15"/>
      <c r="AV10" s="15">
        <v>0.2</v>
      </c>
      <c r="AW10" s="15">
        <v>0</v>
      </c>
      <c r="AX10" s="15">
        <v>0</v>
      </c>
      <c r="AY10" s="15">
        <v>0.319148936170213</v>
      </c>
      <c r="AZ10" s="15">
        <v>0.232558139534884</v>
      </c>
      <c r="BA10" s="15">
        <v>0.28333333333333299</v>
      </c>
      <c r="BB10" s="15">
        <v>0.1875</v>
      </c>
      <c r="BC10" s="15"/>
      <c r="BD10" s="15">
        <v>0.18727915194346301</v>
      </c>
      <c r="BE10" s="15">
        <v>0.338983050847458</v>
      </c>
      <c r="BF10" s="15">
        <v>0.26470588235294101</v>
      </c>
      <c r="BG10" s="15">
        <v>0.26785714285714302</v>
      </c>
      <c r="BH10" s="15">
        <v>0.29411764705882398</v>
      </c>
      <c r="BI10" s="15">
        <v>0.2</v>
      </c>
      <c r="BJ10" s="15"/>
      <c r="BK10" s="15">
        <v>0.21538461538461501</v>
      </c>
      <c r="BL10" s="15">
        <v>0.25165562913907302</v>
      </c>
      <c r="BM10" s="15">
        <v>0.26</v>
      </c>
      <c r="BN10" s="15">
        <v>0.194444444444444</v>
      </c>
      <c r="BO10" s="15">
        <v>0.171875</v>
      </c>
      <c r="BP10" s="15">
        <v>0.29411764705882398</v>
      </c>
      <c r="BQ10" s="15"/>
      <c r="BR10" s="15">
        <v>0.243506493506494</v>
      </c>
      <c r="BS10" s="15">
        <v>0.2</v>
      </c>
      <c r="BT10" s="15"/>
      <c r="BU10" s="15">
        <v>0.23312883435582801</v>
      </c>
      <c r="BV10" s="15">
        <v>0.225806451612903</v>
      </c>
      <c r="BW10" s="15"/>
      <c r="BX10" s="15">
        <v>0.23754789272030699</v>
      </c>
      <c r="BY10" s="15">
        <v>0.21463414634146299</v>
      </c>
    </row>
    <row r="11" spans="2:77" x14ac:dyDescent="0.35">
      <c r="B11" s="16" t="s">
        <v>224</v>
      </c>
      <c r="C11" s="15">
        <v>0.19873150105708201</v>
      </c>
      <c r="D11" s="15">
        <v>0.216748768472906</v>
      </c>
      <c r="E11" s="15">
        <v>0.18518518518518501</v>
      </c>
      <c r="F11" s="15"/>
      <c r="G11" s="15">
        <v>0.14141414141414099</v>
      </c>
      <c r="H11" s="15">
        <v>0.21390374331550799</v>
      </c>
      <c r="I11" s="15"/>
      <c r="J11" s="15">
        <v>0.217054263565891</v>
      </c>
      <c r="K11" s="15">
        <v>0.173553719008264</v>
      </c>
      <c r="L11" s="15">
        <v>0.27118644067796599</v>
      </c>
      <c r="M11" s="15">
        <v>0.170886075949367</v>
      </c>
      <c r="N11" s="15"/>
      <c r="O11" s="15">
        <v>0.19565217391304299</v>
      </c>
      <c r="P11" s="15">
        <v>0.219178082191781</v>
      </c>
      <c r="Q11" s="15">
        <v>0.14705882352941199</v>
      </c>
      <c r="R11" s="15">
        <v>0.16666666666666699</v>
      </c>
      <c r="S11" s="15">
        <v>0.2</v>
      </c>
      <c r="T11" s="15">
        <v>0.20512820512820501</v>
      </c>
      <c r="U11" s="15">
        <v>0.30434782608695699</v>
      </c>
      <c r="V11" s="15">
        <v>0.2</v>
      </c>
      <c r="W11" s="15">
        <v>0.16393442622950799</v>
      </c>
      <c r="X11" s="15">
        <v>0.17307692307692299</v>
      </c>
      <c r="Y11" s="15">
        <v>0.157894736842105</v>
      </c>
      <c r="Z11" s="15">
        <v>0.4</v>
      </c>
      <c r="AA11" s="15"/>
      <c r="AB11" s="15">
        <v>0.168421052631579</v>
      </c>
      <c r="AC11" s="15">
        <v>0.24475524475524499</v>
      </c>
      <c r="AD11" s="15">
        <v>0.13793103448275901</v>
      </c>
      <c r="AE11" s="15">
        <v>0.183673469387755</v>
      </c>
      <c r="AF11" s="15"/>
      <c r="AG11" s="15">
        <v>0.20962199312714799</v>
      </c>
      <c r="AH11" s="15">
        <v>0.170940170940171</v>
      </c>
      <c r="AI11" s="15">
        <v>0.23913043478260901</v>
      </c>
      <c r="AJ11" s="15">
        <v>0.25</v>
      </c>
      <c r="AK11" s="15"/>
      <c r="AL11" s="15">
        <v>0.20089285714285701</v>
      </c>
      <c r="AM11" s="15">
        <v>0.213114754098361</v>
      </c>
      <c r="AN11" s="15">
        <v>0.169491525423729</v>
      </c>
      <c r="AO11" s="15"/>
      <c r="AP11" s="15">
        <v>0.17085427135678399</v>
      </c>
      <c r="AQ11" s="15">
        <v>0.160714285714286</v>
      </c>
      <c r="AR11" s="15">
        <v>0.25</v>
      </c>
      <c r="AS11" s="15">
        <v>0.44444444444444398</v>
      </c>
      <c r="AT11" s="15">
        <v>0.13559322033898299</v>
      </c>
      <c r="AU11" s="15"/>
      <c r="AV11" s="15">
        <v>0</v>
      </c>
      <c r="AW11" s="15">
        <v>0.5</v>
      </c>
      <c r="AX11" s="15">
        <v>0.5</v>
      </c>
      <c r="AY11" s="15">
        <v>0.10638297872340401</v>
      </c>
      <c r="AZ11" s="15">
        <v>0.162790697674419</v>
      </c>
      <c r="BA11" s="15">
        <v>0.18333333333333299</v>
      </c>
      <c r="BB11" s="15">
        <v>0.25</v>
      </c>
      <c r="BC11" s="15"/>
      <c r="BD11" s="15">
        <v>0.21201413427561799</v>
      </c>
      <c r="BE11" s="15">
        <v>0.169491525423729</v>
      </c>
      <c r="BF11" s="15">
        <v>0.20588235294117599</v>
      </c>
      <c r="BG11" s="15">
        <v>0.125</v>
      </c>
      <c r="BH11" s="15">
        <v>0.26470588235294101</v>
      </c>
      <c r="BI11" s="15">
        <v>0.2</v>
      </c>
      <c r="BJ11" s="15"/>
      <c r="BK11" s="15">
        <v>0.18461538461538499</v>
      </c>
      <c r="BL11" s="15">
        <v>0.165562913907285</v>
      </c>
      <c r="BM11" s="15">
        <v>0.3</v>
      </c>
      <c r="BN11" s="15">
        <v>0.18518518518518501</v>
      </c>
      <c r="BO11" s="15">
        <v>0.21875</v>
      </c>
      <c r="BP11" s="15">
        <v>0.23529411764705899</v>
      </c>
      <c r="BQ11" s="15"/>
      <c r="BR11" s="15">
        <v>0.17532467532467499</v>
      </c>
      <c r="BS11" s="15">
        <v>0.24242424242424199</v>
      </c>
      <c r="BT11" s="15"/>
      <c r="BU11" s="15">
        <v>0.159509202453988</v>
      </c>
      <c r="BV11" s="15">
        <v>0.21935483870967701</v>
      </c>
      <c r="BW11" s="15"/>
      <c r="BX11" s="15">
        <v>0.17241379310344801</v>
      </c>
      <c r="BY11" s="15">
        <v>0.23414634146341501</v>
      </c>
    </row>
    <row r="12" spans="2:77" x14ac:dyDescent="0.35">
      <c r="B12" s="16" t="s">
        <v>225</v>
      </c>
      <c r="C12" s="15">
        <v>0.268498942917548</v>
      </c>
      <c r="D12" s="15">
        <v>0.26108374384236499</v>
      </c>
      <c r="E12" s="15">
        <v>0.27407407407407403</v>
      </c>
      <c r="F12" s="15"/>
      <c r="G12" s="15">
        <v>0.11111111111111099</v>
      </c>
      <c r="H12" s="15">
        <v>0.31016042780748698</v>
      </c>
      <c r="I12" s="15"/>
      <c r="J12" s="15">
        <v>0.36434108527131798</v>
      </c>
      <c r="K12" s="15">
        <v>0.32231404958677701</v>
      </c>
      <c r="L12" s="15">
        <v>0.169491525423729</v>
      </c>
      <c r="M12" s="15">
        <v>0.177215189873418</v>
      </c>
      <c r="N12" s="15"/>
      <c r="O12" s="15">
        <v>0.282608695652174</v>
      </c>
      <c r="P12" s="15">
        <v>0.232876712328767</v>
      </c>
      <c r="Q12" s="15">
        <v>0.11764705882352899</v>
      </c>
      <c r="R12" s="15">
        <v>0.375</v>
      </c>
      <c r="S12" s="15">
        <v>0.36</v>
      </c>
      <c r="T12" s="15">
        <v>0.35897435897435898</v>
      </c>
      <c r="U12" s="15">
        <v>0.217391304347826</v>
      </c>
      <c r="V12" s="15">
        <v>0.24</v>
      </c>
      <c r="W12" s="15">
        <v>0.31147540983606598</v>
      </c>
      <c r="X12" s="15">
        <v>0.25</v>
      </c>
      <c r="Y12" s="15">
        <v>5.2631578947368397E-2</v>
      </c>
      <c r="Z12" s="15">
        <v>0.6</v>
      </c>
      <c r="AA12" s="15"/>
      <c r="AB12" s="15">
        <v>0.21052631578947401</v>
      </c>
      <c r="AC12" s="15">
        <v>0.27272727272727298</v>
      </c>
      <c r="AD12" s="15">
        <v>0.34482758620689702</v>
      </c>
      <c r="AE12" s="15">
        <v>0.38775510204081598</v>
      </c>
      <c r="AF12" s="15"/>
      <c r="AG12" s="15">
        <v>0.243986254295533</v>
      </c>
      <c r="AH12" s="15">
        <v>0.33333333333333298</v>
      </c>
      <c r="AI12" s="15">
        <v>0.26086956521739102</v>
      </c>
      <c r="AJ12" s="15">
        <v>0.25</v>
      </c>
      <c r="AK12" s="15"/>
      <c r="AL12" s="15">
        <v>0.29017857142857101</v>
      </c>
      <c r="AM12" s="15">
        <v>0.25136612021857901</v>
      </c>
      <c r="AN12" s="15">
        <v>0.27118644067796599</v>
      </c>
      <c r="AO12" s="15"/>
      <c r="AP12" s="15">
        <v>0.31155778894472402</v>
      </c>
      <c r="AQ12" s="15">
        <v>0.1875</v>
      </c>
      <c r="AR12" s="15">
        <v>0.33333333333333298</v>
      </c>
      <c r="AS12" s="15">
        <v>0.22222222222222199</v>
      </c>
      <c r="AT12" s="15">
        <v>0.28813559322033899</v>
      </c>
      <c r="AU12" s="15"/>
      <c r="AV12" s="15">
        <v>0.6</v>
      </c>
      <c r="AW12" s="15">
        <v>0.25</v>
      </c>
      <c r="AX12" s="15">
        <v>0.25</v>
      </c>
      <c r="AY12" s="15">
        <v>8.5106382978723402E-2</v>
      </c>
      <c r="AZ12" s="15">
        <v>0.209302325581395</v>
      </c>
      <c r="BA12" s="15">
        <v>0.18333333333333299</v>
      </c>
      <c r="BB12" s="15">
        <v>6.25E-2</v>
      </c>
      <c r="BC12" s="15"/>
      <c r="BD12" s="15">
        <v>0.35689045936395802</v>
      </c>
      <c r="BE12" s="15">
        <v>0.169491525423729</v>
      </c>
      <c r="BF12" s="15">
        <v>0.17647058823529399</v>
      </c>
      <c r="BG12" s="15">
        <v>0.107142857142857</v>
      </c>
      <c r="BH12" s="15">
        <v>8.8235294117647106E-2</v>
      </c>
      <c r="BI12" s="15">
        <v>0.2</v>
      </c>
      <c r="BJ12" s="15"/>
      <c r="BK12" s="15">
        <v>0.246153846153846</v>
      </c>
      <c r="BL12" s="15">
        <v>0.278145695364238</v>
      </c>
      <c r="BM12" s="15">
        <v>0.2</v>
      </c>
      <c r="BN12" s="15">
        <v>0.296296296296296</v>
      </c>
      <c r="BO12" s="15">
        <v>0.28125</v>
      </c>
      <c r="BP12" s="15">
        <v>0.26470588235294101</v>
      </c>
      <c r="BQ12" s="15"/>
      <c r="BR12" s="15">
        <v>0.28896103896103897</v>
      </c>
      <c r="BS12" s="15">
        <v>0.23030303030303001</v>
      </c>
      <c r="BT12" s="15"/>
      <c r="BU12" s="15">
        <v>0.312883435582822</v>
      </c>
      <c r="BV12" s="15">
        <v>0.24516129032258099</v>
      </c>
      <c r="BW12" s="15"/>
      <c r="BX12" s="15">
        <v>0.24521072796934901</v>
      </c>
      <c r="BY12" s="15">
        <v>0.302439024390244</v>
      </c>
    </row>
    <row r="13" spans="2:77" x14ac:dyDescent="0.35">
      <c r="B13" s="16" t="s">
        <v>134</v>
      </c>
      <c r="C13" s="15">
        <v>7.1881606765327705E-2</v>
      </c>
      <c r="D13" s="15">
        <v>5.91133004926108E-2</v>
      </c>
      <c r="E13" s="15">
        <v>8.1481481481481502E-2</v>
      </c>
      <c r="F13" s="15"/>
      <c r="G13" s="15">
        <v>0.14141414141414099</v>
      </c>
      <c r="H13" s="15">
        <v>5.3475935828876997E-2</v>
      </c>
      <c r="I13" s="15"/>
      <c r="J13" s="15">
        <v>5.4263565891472902E-2</v>
      </c>
      <c r="K13" s="15">
        <v>4.1322314049586799E-2</v>
      </c>
      <c r="L13" s="15">
        <v>3.3898305084745797E-2</v>
      </c>
      <c r="M13" s="15">
        <v>0.126582278481013</v>
      </c>
      <c r="N13" s="15"/>
      <c r="O13" s="15">
        <v>0.108695652173913</v>
      </c>
      <c r="P13" s="15">
        <v>5.4794520547945202E-2</v>
      </c>
      <c r="Q13" s="15">
        <v>8.8235294117647106E-2</v>
      </c>
      <c r="R13" s="15">
        <v>8.3333333333333301E-2</v>
      </c>
      <c r="S13" s="15">
        <v>0.04</v>
      </c>
      <c r="T13" s="15">
        <v>7.69230769230769E-2</v>
      </c>
      <c r="U13" s="15">
        <v>6.5217391304347797E-2</v>
      </c>
      <c r="V13" s="15">
        <v>0</v>
      </c>
      <c r="W13" s="15">
        <v>4.91803278688525E-2</v>
      </c>
      <c r="X13" s="15">
        <v>0.115384615384615</v>
      </c>
      <c r="Y13" s="15">
        <v>0.105263157894737</v>
      </c>
      <c r="Z13" s="15">
        <v>0</v>
      </c>
      <c r="AA13" s="15"/>
      <c r="AB13" s="15">
        <v>0.105263157894737</v>
      </c>
      <c r="AC13" s="15">
        <v>3.4965034965035002E-2</v>
      </c>
      <c r="AD13" s="15">
        <v>5.1724137931034503E-2</v>
      </c>
      <c r="AE13" s="15">
        <v>6.1224489795918401E-2</v>
      </c>
      <c r="AF13" s="15"/>
      <c r="AG13" s="15">
        <v>7.9037800687285206E-2</v>
      </c>
      <c r="AH13" s="15">
        <v>5.9829059829059797E-2</v>
      </c>
      <c r="AI13" s="15">
        <v>4.3478260869565202E-2</v>
      </c>
      <c r="AJ13" s="15">
        <v>0.25</v>
      </c>
      <c r="AK13" s="15"/>
      <c r="AL13" s="15">
        <v>6.25E-2</v>
      </c>
      <c r="AM13" s="15">
        <v>7.10382513661202E-2</v>
      </c>
      <c r="AN13" s="15">
        <v>0.101694915254237</v>
      </c>
      <c r="AO13" s="15"/>
      <c r="AP13" s="15">
        <v>4.5226130653266298E-2</v>
      </c>
      <c r="AQ13" s="15">
        <v>0.107142857142857</v>
      </c>
      <c r="AR13" s="15">
        <v>0</v>
      </c>
      <c r="AS13" s="15">
        <v>0</v>
      </c>
      <c r="AT13" s="15">
        <v>0.11864406779661001</v>
      </c>
      <c r="AU13" s="15"/>
      <c r="AV13" s="15">
        <v>0.2</v>
      </c>
      <c r="AW13" s="15">
        <v>0</v>
      </c>
      <c r="AX13" s="15">
        <v>0</v>
      </c>
      <c r="AY13" s="15">
        <v>0.14893617021276601</v>
      </c>
      <c r="AZ13" s="15">
        <v>9.3023255813953501E-2</v>
      </c>
      <c r="BA13" s="15">
        <v>0.133333333333333</v>
      </c>
      <c r="BB13" s="15">
        <v>0.25</v>
      </c>
      <c r="BC13" s="15"/>
      <c r="BD13" s="15">
        <v>3.1802120141342802E-2</v>
      </c>
      <c r="BE13" s="15">
        <v>8.4745762711864403E-2</v>
      </c>
      <c r="BF13" s="15">
        <v>8.8235294117647106E-2</v>
      </c>
      <c r="BG13" s="15">
        <v>0.160714285714286</v>
      </c>
      <c r="BH13" s="15">
        <v>0.17647058823529399</v>
      </c>
      <c r="BI13" s="15">
        <v>0.2</v>
      </c>
      <c r="BJ13" s="15"/>
      <c r="BK13" s="15">
        <v>0.107692307692308</v>
      </c>
      <c r="BL13" s="15">
        <v>6.6225165562913899E-2</v>
      </c>
      <c r="BM13" s="15">
        <v>0.06</v>
      </c>
      <c r="BN13" s="15">
        <v>6.4814814814814797E-2</v>
      </c>
      <c r="BO13" s="15">
        <v>9.375E-2</v>
      </c>
      <c r="BP13" s="15">
        <v>2.9411764705882401E-2</v>
      </c>
      <c r="BQ13" s="15"/>
      <c r="BR13" s="15">
        <v>6.8181818181818205E-2</v>
      </c>
      <c r="BS13" s="15">
        <v>7.8787878787878796E-2</v>
      </c>
      <c r="BT13" s="15"/>
      <c r="BU13" s="15">
        <v>6.13496932515337E-2</v>
      </c>
      <c r="BV13" s="15">
        <v>7.7419354838709695E-2</v>
      </c>
      <c r="BW13" s="15"/>
      <c r="BX13" s="15">
        <v>8.8122605363984696E-2</v>
      </c>
      <c r="BY13" s="15">
        <v>5.3658536585365901E-2</v>
      </c>
    </row>
    <row r="14" spans="2:77" x14ac:dyDescent="0.35">
      <c r="B14" s="16" t="s">
        <v>226</v>
      </c>
      <c r="C14" s="18">
        <v>0.232558139534884</v>
      </c>
      <c r="D14" s="18">
        <v>0.231527093596059</v>
      </c>
      <c r="E14" s="18">
        <v>0.233333333333333</v>
      </c>
      <c r="F14" s="18"/>
      <c r="G14" s="18">
        <v>0.28282828282828298</v>
      </c>
      <c r="H14" s="18">
        <v>0.21925133689839599</v>
      </c>
      <c r="I14" s="18"/>
      <c r="J14" s="18">
        <v>0.201550387596899</v>
      </c>
      <c r="K14" s="18">
        <v>0.206611570247934</v>
      </c>
      <c r="L14" s="18">
        <v>0.25423728813559299</v>
      </c>
      <c r="M14" s="18">
        <v>0.278481012658228</v>
      </c>
      <c r="N14" s="18"/>
      <c r="O14" s="18">
        <v>0.173913043478261</v>
      </c>
      <c r="P14" s="18">
        <v>0.26027397260273999</v>
      </c>
      <c r="Q14" s="18">
        <v>0.23529411764705899</v>
      </c>
      <c r="R14" s="18">
        <v>0.25</v>
      </c>
      <c r="S14" s="18">
        <v>0.24</v>
      </c>
      <c r="T14" s="18">
        <v>0.230769230769231</v>
      </c>
      <c r="U14" s="18">
        <v>0.26086956521739102</v>
      </c>
      <c r="V14" s="18">
        <v>0.4</v>
      </c>
      <c r="W14" s="18">
        <v>0.16393442622950799</v>
      </c>
      <c r="X14" s="18">
        <v>0.19230769230769201</v>
      </c>
      <c r="Y14" s="18">
        <v>0.31578947368421101</v>
      </c>
      <c r="Z14" s="18">
        <v>0</v>
      </c>
      <c r="AA14" s="18"/>
      <c r="AB14" s="18">
        <v>0.24736842105263199</v>
      </c>
      <c r="AC14" s="18">
        <v>0.24475524475524499</v>
      </c>
      <c r="AD14" s="18">
        <v>0.22413793103448301</v>
      </c>
      <c r="AE14" s="18">
        <v>0.183673469387755</v>
      </c>
      <c r="AF14" s="18"/>
      <c r="AG14" s="18">
        <v>0.219931271477663</v>
      </c>
      <c r="AH14" s="18">
        <v>0.20512820512820501</v>
      </c>
      <c r="AI14" s="18">
        <v>0.34782608695652201</v>
      </c>
      <c r="AJ14" s="18">
        <v>0.25</v>
      </c>
      <c r="AK14" s="18"/>
      <c r="AL14" s="18">
        <v>0.26339285714285698</v>
      </c>
      <c r="AM14" s="18">
        <v>0.185792349726776</v>
      </c>
      <c r="AN14" s="18">
        <v>0.22033898305084701</v>
      </c>
      <c r="AO14" s="18"/>
      <c r="AP14" s="18">
        <v>0.271356783919598</v>
      </c>
      <c r="AQ14" s="18">
        <v>0.223214285714286</v>
      </c>
      <c r="AR14" s="18">
        <v>0.16666666666666699</v>
      </c>
      <c r="AS14" s="18">
        <v>0.33333333333333298</v>
      </c>
      <c r="AT14" s="18">
        <v>0.25423728813559299</v>
      </c>
      <c r="AU14" s="18"/>
      <c r="AV14" s="18">
        <v>0</v>
      </c>
      <c r="AW14" s="18">
        <v>0.25</v>
      </c>
      <c r="AX14" s="18">
        <v>0.25</v>
      </c>
      <c r="AY14" s="18">
        <v>0.340425531914894</v>
      </c>
      <c r="AZ14" s="18">
        <v>0.30232558139534899</v>
      </c>
      <c r="BA14" s="18">
        <v>0.21666666666666701</v>
      </c>
      <c r="BB14" s="18">
        <v>0.25</v>
      </c>
      <c r="BC14" s="18"/>
      <c r="BD14" s="18">
        <v>0.21201413427561799</v>
      </c>
      <c r="BE14" s="18">
        <v>0.23728813559322001</v>
      </c>
      <c r="BF14" s="18">
        <v>0.26470588235294101</v>
      </c>
      <c r="BG14" s="18">
        <v>0.33928571428571402</v>
      </c>
      <c r="BH14" s="18">
        <v>0.17647058823529399</v>
      </c>
      <c r="BI14" s="18">
        <v>0.2</v>
      </c>
      <c r="BJ14" s="18"/>
      <c r="BK14" s="18">
        <v>0.246153846153846</v>
      </c>
      <c r="BL14" s="18">
        <v>0.23841059602649001</v>
      </c>
      <c r="BM14" s="18">
        <v>0.18</v>
      </c>
      <c r="BN14" s="18">
        <v>0.25925925925925902</v>
      </c>
      <c r="BO14" s="18">
        <v>0.234375</v>
      </c>
      <c r="BP14" s="18">
        <v>0.17647058823529399</v>
      </c>
      <c r="BQ14" s="18"/>
      <c r="BR14" s="18">
        <v>0.22402597402597399</v>
      </c>
      <c r="BS14" s="18">
        <v>0.248484848484848</v>
      </c>
      <c r="BT14" s="18"/>
      <c r="BU14" s="18">
        <v>0.23312883435582801</v>
      </c>
      <c r="BV14" s="18">
        <v>0.23225806451612899</v>
      </c>
      <c r="BW14" s="18"/>
      <c r="BX14" s="18">
        <v>0.25670498084291199</v>
      </c>
      <c r="BY14" s="18">
        <v>0.19512195121951201</v>
      </c>
    </row>
    <row r="15" spans="2:77" x14ac:dyDescent="0.35">
      <c r="B15" s="16" t="s">
        <v>227</v>
      </c>
      <c r="C15" s="18">
        <v>0.46723044397462998</v>
      </c>
      <c r="D15" s="18">
        <v>0.47783251231527102</v>
      </c>
      <c r="E15" s="18">
        <v>0.45925925925925898</v>
      </c>
      <c r="F15" s="18"/>
      <c r="G15" s="18">
        <v>0.25252525252525199</v>
      </c>
      <c r="H15" s="18">
        <v>0.52406417112299497</v>
      </c>
      <c r="I15" s="18"/>
      <c r="J15" s="18">
        <v>0.581395348837209</v>
      </c>
      <c r="K15" s="18">
        <v>0.495867768595041</v>
      </c>
      <c r="L15" s="18">
        <v>0.44067796610169502</v>
      </c>
      <c r="M15" s="18">
        <v>0.348101265822785</v>
      </c>
      <c r="N15" s="18"/>
      <c r="O15" s="18">
        <v>0.47826086956521702</v>
      </c>
      <c r="P15" s="18">
        <v>0.45205479452054798</v>
      </c>
      <c r="Q15" s="18">
        <v>0.26470588235294101</v>
      </c>
      <c r="R15" s="18">
        <v>0.54166666666666696</v>
      </c>
      <c r="S15" s="18">
        <v>0.56000000000000005</v>
      </c>
      <c r="T15" s="18">
        <v>0.56410256410256399</v>
      </c>
      <c r="U15" s="18">
        <v>0.52173913043478304</v>
      </c>
      <c r="V15" s="18">
        <v>0.44</v>
      </c>
      <c r="W15" s="18">
        <v>0.47540983606557402</v>
      </c>
      <c r="X15" s="18">
        <v>0.42307692307692302</v>
      </c>
      <c r="Y15" s="18">
        <v>0.21052631578947401</v>
      </c>
      <c r="Z15" s="18">
        <v>1</v>
      </c>
      <c r="AA15" s="18"/>
      <c r="AB15" s="18">
        <v>0.37894736842105298</v>
      </c>
      <c r="AC15" s="18">
        <v>0.51748251748251795</v>
      </c>
      <c r="AD15" s="18">
        <v>0.48275862068965503</v>
      </c>
      <c r="AE15" s="18">
        <v>0.57142857142857095</v>
      </c>
      <c r="AF15" s="18"/>
      <c r="AG15" s="18">
        <v>0.45360824742268002</v>
      </c>
      <c r="AH15" s="18">
        <v>0.50427350427350404</v>
      </c>
      <c r="AI15" s="18">
        <v>0.5</v>
      </c>
      <c r="AJ15" s="18">
        <v>0.5</v>
      </c>
      <c r="AK15" s="18"/>
      <c r="AL15" s="18">
        <v>0.49107142857142899</v>
      </c>
      <c r="AM15" s="18">
        <v>0.46448087431694002</v>
      </c>
      <c r="AN15" s="18">
        <v>0.44067796610169502</v>
      </c>
      <c r="AO15" s="18"/>
      <c r="AP15" s="18">
        <v>0.48241206030150802</v>
      </c>
      <c r="AQ15" s="18">
        <v>0.34821428571428598</v>
      </c>
      <c r="AR15" s="18">
        <v>0.58333333333333304</v>
      </c>
      <c r="AS15" s="18">
        <v>0.66666666666666696</v>
      </c>
      <c r="AT15" s="18">
        <v>0.42372881355932202</v>
      </c>
      <c r="AU15" s="18"/>
      <c r="AV15" s="18">
        <v>0.6</v>
      </c>
      <c r="AW15" s="18">
        <v>0.75</v>
      </c>
      <c r="AX15" s="18">
        <v>0.75</v>
      </c>
      <c r="AY15" s="18">
        <v>0.19148936170212799</v>
      </c>
      <c r="AZ15" s="18">
        <v>0.372093023255814</v>
      </c>
      <c r="BA15" s="18">
        <v>0.36666666666666697</v>
      </c>
      <c r="BB15" s="18">
        <v>0.3125</v>
      </c>
      <c r="BC15" s="18"/>
      <c r="BD15" s="18">
        <v>0.56890459363957602</v>
      </c>
      <c r="BE15" s="18">
        <v>0.338983050847458</v>
      </c>
      <c r="BF15" s="18">
        <v>0.38235294117647101</v>
      </c>
      <c r="BG15" s="18">
        <v>0.23214285714285701</v>
      </c>
      <c r="BH15" s="18">
        <v>0.35294117647058798</v>
      </c>
      <c r="BI15" s="18">
        <v>0.4</v>
      </c>
      <c r="BJ15" s="18"/>
      <c r="BK15" s="18">
        <v>0.43076923076923102</v>
      </c>
      <c r="BL15" s="18">
        <v>0.443708609271523</v>
      </c>
      <c r="BM15" s="18">
        <v>0.5</v>
      </c>
      <c r="BN15" s="18">
        <v>0.48148148148148101</v>
      </c>
      <c r="BO15" s="18">
        <v>0.5</v>
      </c>
      <c r="BP15" s="18">
        <v>0.5</v>
      </c>
      <c r="BQ15" s="18"/>
      <c r="BR15" s="18">
        <v>0.46428571428571402</v>
      </c>
      <c r="BS15" s="18">
        <v>0.472727272727273</v>
      </c>
      <c r="BT15" s="18"/>
      <c r="BU15" s="18">
        <v>0.47239263803680998</v>
      </c>
      <c r="BV15" s="18">
        <v>0.46451612903225797</v>
      </c>
      <c r="BW15" s="18"/>
      <c r="BX15" s="18">
        <v>0.41762452107279702</v>
      </c>
      <c r="BY15" s="18">
        <v>0.53658536585365901</v>
      </c>
    </row>
    <row r="16" spans="2:77" x14ac:dyDescent="0.35">
      <c r="B16" s="16" t="s">
        <v>108</v>
      </c>
      <c r="C16" s="19">
        <v>-0.23467230443974599</v>
      </c>
      <c r="D16" s="19">
        <v>-0.24630541871921199</v>
      </c>
      <c r="E16" s="19">
        <v>-0.225925925925926</v>
      </c>
      <c r="F16" s="19"/>
      <c r="G16" s="19">
        <v>3.03030303030303E-2</v>
      </c>
      <c r="H16" s="19">
        <v>-0.30481283422459898</v>
      </c>
      <c r="I16" s="19"/>
      <c r="J16" s="19">
        <v>-0.37984496124030998</v>
      </c>
      <c r="K16" s="19">
        <v>-0.28925619834710697</v>
      </c>
      <c r="L16" s="19">
        <v>-0.186440677966102</v>
      </c>
      <c r="M16" s="19">
        <v>-6.9620253164556903E-2</v>
      </c>
      <c r="N16" s="19"/>
      <c r="O16" s="19">
        <v>-0.30434782608695699</v>
      </c>
      <c r="P16" s="19">
        <v>-0.19178082191780799</v>
      </c>
      <c r="Q16" s="19">
        <v>-2.9411764705882401E-2</v>
      </c>
      <c r="R16" s="19">
        <v>-0.29166666666666702</v>
      </c>
      <c r="S16" s="19">
        <v>-0.32</v>
      </c>
      <c r="T16" s="19">
        <v>-0.33333333333333298</v>
      </c>
      <c r="U16" s="19">
        <v>-0.26086956521739102</v>
      </c>
      <c r="V16" s="19">
        <v>-0.04</v>
      </c>
      <c r="W16" s="19">
        <v>-0.31147540983606598</v>
      </c>
      <c r="X16" s="19">
        <v>-0.230769230769231</v>
      </c>
      <c r="Y16" s="19">
        <v>0.105263157894737</v>
      </c>
      <c r="Z16" s="19">
        <v>-1</v>
      </c>
      <c r="AA16" s="19"/>
      <c r="AB16" s="19">
        <v>-0.13157894736842099</v>
      </c>
      <c r="AC16" s="19">
        <v>-0.27272727272727298</v>
      </c>
      <c r="AD16" s="19">
        <v>-0.25862068965517199</v>
      </c>
      <c r="AE16" s="19">
        <v>-0.38775510204081598</v>
      </c>
      <c r="AF16" s="19"/>
      <c r="AG16" s="19">
        <v>-0.23367697594501699</v>
      </c>
      <c r="AH16" s="19">
        <v>-0.29914529914529903</v>
      </c>
      <c r="AI16" s="19">
        <v>-0.15217391304347799</v>
      </c>
      <c r="AJ16" s="19">
        <v>-0.25</v>
      </c>
      <c r="AK16" s="19"/>
      <c r="AL16" s="19">
        <v>-0.22767857142857101</v>
      </c>
      <c r="AM16" s="19">
        <v>-0.27868852459016402</v>
      </c>
      <c r="AN16" s="19">
        <v>-0.22033898305084701</v>
      </c>
      <c r="AO16" s="19"/>
      <c r="AP16" s="19">
        <v>-0.21105527638190999</v>
      </c>
      <c r="AQ16" s="19">
        <v>-0.125</v>
      </c>
      <c r="AR16" s="19">
        <v>-0.41666666666666702</v>
      </c>
      <c r="AS16" s="19">
        <v>-0.33333333333333298</v>
      </c>
      <c r="AT16" s="19">
        <v>-0.169491525423729</v>
      </c>
      <c r="AU16" s="19"/>
      <c r="AV16" s="19">
        <v>-0.6</v>
      </c>
      <c r="AW16" s="19">
        <v>-0.5</v>
      </c>
      <c r="AX16" s="19">
        <v>-0.5</v>
      </c>
      <c r="AY16" s="19">
        <v>0.14893617021276601</v>
      </c>
      <c r="AZ16" s="19">
        <v>-6.9767441860465101E-2</v>
      </c>
      <c r="BA16" s="19">
        <v>-0.15</v>
      </c>
      <c r="BB16" s="19">
        <v>-6.25E-2</v>
      </c>
      <c r="BC16" s="19"/>
      <c r="BD16" s="19">
        <v>-0.35689045936395802</v>
      </c>
      <c r="BE16" s="19">
        <v>-0.101694915254237</v>
      </c>
      <c r="BF16" s="19">
        <v>-0.11764705882352899</v>
      </c>
      <c r="BG16" s="19">
        <v>0.107142857142857</v>
      </c>
      <c r="BH16" s="19">
        <v>-0.17647058823529399</v>
      </c>
      <c r="BI16" s="19">
        <v>-0.2</v>
      </c>
      <c r="BJ16" s="19"/>
      <c r="BK16" s="19">
        <v>-0.18461538461538499</v>
      </c>
      <c r="BL16" s="19">
        <v>-0.205298013245033</v>
      </c>
      <c r="BM16" s="19">
        <v>-0.32</v>
      </c>
      <c r="BN16" s="19">
        <v>-0.22222222222222199</v>
      </c>
      <c r="BO16" s="19">
        <v>-0.265625</v>
      </c>
      <c r="BP16" s="19">
        <v>-0.32352941176470601</v>
      </c>
      <c r="BQ16" s="19"/>
      <c r="BR16" s="19">
        <v>-0.24025974025974001</v>
      </c>
      <c r="BS16" s="19">
        <v>-0.22424242424242399</v>
      </c>
      <c r="BT16" s="19"/>
      <c r="BU16" s="19">
        <v>-0.23926380368098199</v>
      </c>
      <c r="BV16" s="19">
        <v>-0.23225806451612899</v>
      </c>
      <c r="BW16" s="19"/>
      <c r="BX16" s="19">
        <v>-0.160919540229885</v>
      </c>
      <c r="BY16" s="19">
        <v>-0.34146341463414598</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4.8625792811839298E-2</v>
      </c>
      <c r="D8" s="15">
        <v>5.4187192118226597E-2</v>
      </c>
      <c r="E8" s="15">
        <v>4.4444444444444398E-2</v>
      </c>
      <c r="F8" s="15"/>
      <c r="G8" s="15">
        <v>5.0505050505050497E-2</v>
      </c>
      <c r="H8" s="15">
        <v>4.8128342245989303E-2</v>
      </c>
      <c r="I8" s="15"/>
      <c r="J8" s="15">
        <v>4.6511627906976702E-2</v>
      </c>
      <c r="K8" s="15">
        <v>1.6528925619834701E-2</v>
      </c>
      <c r="L8" s="15">
        <v>6.7796610169491497E-2</v>
      </c>
      <c r="M8" s="15">
        <v>6.9620253164557E-2</v>
      </c>
      <c r="N8" s="15"/>
      <c r="O8" s="15">
        <v>4.3478260869565202E-2</v>
      </c>
      <c r="P8" s="15">
        <v>6.8493150684931503E-2</v>
      </c>
      <c r="Q8" s="15">
        <v>2.9411764705882401E-2</v>
      </c>
      <c r="R8" s="15">
        <v>8.3333333333333301E-2</v>
      </c>
      <c r="S8" s="15">
        <v>0</v>
      </c>
      <c r="T8" s="15">
        <v>7.69230769230769E-2</v>
      </c>
      <c r="U8" s="15">
        <v>8.6956521739130405E-2</v>
      </c>
      <c r="V8" s="15">
        <v>0.04</v>
      </c>
      <c r="W8" s="15">
        <v>1.63934426229508E-2</v>
      </c>
      <c r="X8" s="15">
        <v>1.9230769230769201E-2</v>
      </c>
      <c r="Y8" s="15">
        <v>5.2631578947368397E-2</v>
      </c>
      <c r="Z8" s="15">
        <v>0</v>
      </c>
      <c r="AA8" s="15"/>
      <c r="AB8" s="15">
        <v>6.3157894736842093E-2</v>
      </c>
      <c r="AC8" s="15">
        <v>3.4965034965035002E-2</v>
      </c>
      <c r="AD8" s="15">
        <v>5.1724137931034503E-2</v>
      </c>
      <c r="AE8" s="15">
        <v>6.1224489795918401E-2</v>
      </c>
      <c r="AF8" s="15"/>
      <c r="AG8" s="15">
        <v>5.49828178694158E-2</v>
      </c>
      <c r="AH8" s="15">
        <v>8.5470085470085496E-3</v>
      </c>
      <c r="AI8" s="15">
        <v>6.5217391304347797E-2</v>
      </c>
      <c r="AJ8" s="15">
        <v>0.25</v>
      </c>
      <c r="AK8" s="15"/>
      <c r="AL8" s="15">
        <v>6.6964285714285698E-2</v>
      </c>
      <c r="AM8" s="15">
        <v>2.7322404371584699E-2</v>
      </c>
      <c r="AN8" s="15">
        <v>5.0847457627118599E-2</v>
      </c>
      <c r="AO8" s="15"/>
      <c r="AP8" s="15">
        <v>5.0251256281407003E-2</v>
      </c>
      <c r="AQ8" s="15">
        <v>5.3571428571428603E-2</v>
      </c>
      <c r="AR8" s="15">
        <v>5.5555555555555601E-2</v>
      </c>
      <c r="AS8" s="15">
        <v>0.11111111111111099</v>
      </c>
      <c r="AT8" s="15">
        <v>5.0847457627118599E-2</v>
      </c>
      <c r="AU8" s="15"/>
      <c r="AV8" s="15">
        <v>0</v>
      </c>
      <c r="AW8" s="15">
        <v>0</v>
      </c>
      <c r="AX8" s="15">
        <v>0</v>
      </c>
      <c r="AY8" s="15">
        <v>0.10638297872340401</v>
      </c>
      <c r="AZ8" s="15">
        <v>6.9767441860465101E-2</v>
      </c>
      <c r="BA8" s="15">
        <v>3.3333333333333298E-2</v>
      </c>
      <c r="BB8" s="15">
        <v>0</v>
      </c>
      <c r="BC8" s="15"/>
      <c r="BD8" s="15">
        <v>4.2402826855123699E-2</v>
      </c>
      <c r="BE8" s="15">
        <v>1.6949152542372899E-2</v>
      </c>
      <c r="BF8" s="15">
        <v>0.11764705882352899</v>
      </c>
      <c r="BG8" s="15">
        <v>8.9285714285714302E-2</v>
      </c>
      <c r="BH8" s="15">
        <v>2.9411764705882401E-2</v>
      </c>
      <c r="BI8" s="15">
        <v>0</v>
      </c>
      <c r="BJ8" s="15"/>
      <c r="BK8" s="15">
        <v>4.6153846153846198E-2</v>
      </c>
      <c r="BL8" s="15">
        <v>7.9470198675496706E-2</v>
      </c>
      <c r="BM8" s="15">
        <v>0.02</v>
      </c>
      <c r="BN8" s="15">
        <v>3.7037037037037E-2</v>
      </c>
      <c r="BO8" s="15">
        <v>3.125E-2</v>
      </c>
      <c r="BP8" s="15">
        <v>2.9411764705882401E-2</v>
      </c>
      <c r="BQ8" s="15"/>
      <c r="BR8" s="15">
        <v>5.5194805194805199E-2</v>
      </c>
      <c r="BS8" s="15">
        <v>3.6363636363636397E-2</v>
      </c>
      <c r="BT8" s="15"/>
      <c r="BU8" s="15">
        <v>6.13496932515337E-2</v>
      </c>
      <c r="BV8" s="15">
        <v>4.1935483870967703E-2</v>
      </c>
      <c r="BW8" s="15"/>
      <c r="BX8" s="15">
        <v>6.1302681992337203E-2</v>
      </c>
      <c r="BY8" s="15">
        <v>3.4146341463414602E-2</v>
      </c>
    </row>
    <row r="9" spans="2:77" x14ac:dyDescent="0.35">
      <c r="B9" s="16" t="s">
        <v>222</v>
      </c>
      <c r="C9" s="15">
        <v>0.194503171247357</v>
      </c>
      <c r="D9" s="15">
        <v>0.182266009852217</v>
      </c>
      <c r="E9" s="15">
        <v>0.203703703703704</v>
      </c>
      <c r="F9" s="15"/>
      <c r="G9" s="15">
        <v>0.27272727272727298</v>
      </c>
      <c r="H9" s="15">
        <v>0.17379679144384999</v>
      </c>
      <c r="I9" s="15"/>
      <c r="J9" s="15">
        <v>0.170542635658915</v>
      </c>
      <c r="K9" s="15">
        <v>0.19008264462809901</v>
      </c>
      <c r="L9" s="15">
        <v>0.169491525423729</v>
      </c>
      <c r="M9" s="15">
        <v>0.234177215189873</v>
      </c>
      <c r="N9" s="15"/>
      <c r="O9" s="15">
        <v>0.108695652173913</v>
      </c>
      <c r="P9" s="15">
        <v>0.164383561643836</v>
      </c>
      <c r="Q9" s="15">
        <v>0.29411764705882398</v>
      </c>
      <c r="R9" s="15">
        <v>0.22916666666666699</v>
      </c>
      <c r="S9" s="15">
        <v>0.28000000000000003</v>
      </c>
      <c r="T9" s="15">
        <v>0.20512820512820501</v>
      </c>
      <c r="U9" s="15">
        <v>0.13043478260869601</v>
      </c>
      <c r="V9" s="15">
        <v>0.24</v>
      </c>
      <c r="W9" s="15">
        <v>0.19672131147541</v>
      </c>
      <c r="X9" s="15">
        <v>0.17307692307692299</v>
      </c>
      <c r="Y9" s="15">
        <v>0.31578947368421101</v>
      </c>
      <c r="Z9" s="15">
        <v>0</v>
      </c>
      <c r="AA9" s="15"/>
      <c r="AB9" s="15">
        <v>0.221052631578947</v>
      </c>
      <c r="AC9" s="15">
        <v>0.21678321678321699</v>
      </c>
      <c r="AD9" s="15">
        <v>0.13793103448275901</v>
      </c>
      <c r="AE9" s="15">
        <v>0.14285714285714299</v>
      </c>
      <c r="AF9" s="15"/>
      <c r="AG9" s="15">
        <v>0.20274914089347101</v>
      </c>
      <c r="AH9" s="15">
        <v>0.188034188034188</v>
      </c>
      <c r="AI9" s="15">
        <v>0.19565217391304299</v>
      </c>
      <c r="AJ9" s="15">
        <v>0</v>
      </c>
      <c r="AK9" s="15"/>
      <c r="AL9" s="15">
        <v>0.1875</v>
      </c>
      <c r="AM9" s="15">
        <v>0.191256830601093</v>
      </c>
      <c r="AN9" s="15">
        <v>0.25423728813559299</v>
      </c>
      <c r="AO9" s="15"/>
      <c r="AP9" s="15">
        <v>0.21608040201004999</v>
      </c>
      <c r="AQ9" s="15">
        <v>0.1875</v>
      </c>
      <c r="AR9" s="15">
        <v>0.16666666666666699</v>
      </c>
      <c r="AS9" s="15">
        <v>0.33333333333333298</v>
      </c>
      <c r="AT9" s="15">
        <v>0.27118644067796599</v>
      </c>
      <c r="AU9" s="15"/>
      <c r="AV9" s="15">
        <v>0</v>
      </c>
      <c r="AW9" s="15">
        <v>0.25</v>
      </c>
      <c r="AX9" s="15">
        <v>0.25</v>
      </c>
      <c r="AY9" s="15">
        <v>0.27659574468085102</v>
      </c>
      <c r="AZ9" s="15">
        <v>0.34883720930232598</v>
      </c>
      <c r="BA9" s="15">
        <v>0.233333333333333</v>
      </c>
      <c r="BB9" s="15">
        <v>0.25</v>
      </c>
      <c r="BC9" s="15"/>
      <c r="BD9" s="15">
        <v>0.16607773851590099</v>
      </c>
      <c r="BE9" s="15">
        <v>0.13559322033898299</v>
      </c>
      <c r="BF9" s="15">
        <v>0.20588235294117599</v>
      </c>
      <c r="BG9" s="15">
        <v>0.33928571428571402</v>
      </c>
      <c r="BH9" s="15">
        <v>0.23529411764705899</v>
      </c>
      <c r="BI9" s="15">
        <v>0.4</v>
      </c>
      <c r="BJ9" s="15"/>
      <c r="BK9" s="15">
        <v>0.21538461538461501</v>
      </c>
      <c r="BL9" s="15">
        <v>0.185430463576159</v>
      </c>
      <c r="BM9" s="15">
        <v>0.22</v>
      </c>
      <c r="BN9" s="15">
        <v>0.17592592592592601</v>
      </c>
      <c r="BO9" s="15">
        <v>0.203125</v>
      </c>
      <c r="BP9" s="15">
        <v>0.20588235294117599</v>
      </c>
      <c r="BQ9" s="15"/>
      <c r="BR9" s="15">
        <v>0.18506493506493499</v>
      </c>
      <c r="BS9" s="15">
        <v>0.21212121212121199</v>
      </c>
      <c r="BT9" s="15"/>
      <c r="BU9" s="15">
        <v>0.20245398773006101</v>
      </c>
      <c r="BV9" s="15">
        <v>0.190322580645161</v>
      </c>
      <c r="BW9" s="15"/>
      <c r="BX9" s="15">
        <v>0.21839080459770099</v>
      </c>
      <c r="BY9" s="15">
        <v>0.15609756097561001</v>
      </c>
    </row>
    <row r="10" spans="2:77" x14ac:dyDescent="0.35">
      <c r="B10" s="16" t="s">
        <v>223</v>
      </c>
      <c r="C10" s="15">
        <v>0.26427061310782202</v>
      </c>
      <c r="D10" s="15">
        <v>0.27093596059113301</v>
      </c>
      <c r="E10" s="15">
        <v>0.25925925925925902</v>
      </c>
      <c r="F10" s="15"/>
      <c r="G10" s="15">
        <v>0.27272727272727298</v>
      </c>
      <c r="H10" s="15">
        <v>0.26203208556149699</v>
      </c>
      <c r="I10" s="15"/>
      <c r="J10" s="15">
        <v>0.28682170542635699</v>
      </c>
      <c r="K10" s="15">
        <v>0.26446280991735499</v>
      </c>
      <c r="L10" s="15">
        <v>0.28813559322033899</v>
      </c>
      <c r="M10" s="15">
        <v>0.234177215189873</v>
      </c>
      <c r="N10" s="15"/>
      <c r="O10" s="15">
        <v>0.34782608695652201</v>
      </c>
      <c r="P10" s="15">
        <v>0.19178082191780799</v>
      </c>
      <c r="Q10" s="15">
        <v>0.441176470588235</v>
      </c>
      <c r="R10" s="15">
        <v>0.125</v>
      </c>
      <c r="S10" s="15">
        <v>0.2</v>
      </c>
      <c r="T10" s="15">
        <v>0.230769230769231</v>
      </c>
      <c r="U10" s="15">
        <v>0.217391304347826</v>
      </c>
      <c r="V10" s="15">
        <v>0.28000000000000003</v>
      </c>
      <c r="W10" s="15">
        <v>0.29508196721311503</v>
      </c>
      <c r="X10" s="15">
        <v>0.36538461538461497</v>
      </c>
      <c r="Y10" s="15">
        <v>0.26315789473684198</v>
      </c>
      <c r="Z10" s="15">
        <v>0.2</v>
      </c>
      <c r="AA10" s="15"/>
      <c r="AB10" s="15">
        <v>0.24210526315789499</v>
      </c>
      <c r="AC10" s="15">
        <v>0.26573426573426601</v>
      </c>
      <c r="AD10" s="15">
        <v>0.31034482758620702</v>
      </c>
      <c r="AE10" s="15">
        <v>0.26530612244898</v>
      </c>
      <c r="AF10" s="15"/>
      <c r="AG10" s="15">
        <v>0.25429553264604798</v>
      </c>
      <c r="AH10" s="15">
        <v>0.29059829059829101</v>
      </c>
      <c r="AI10" s="15">
        <v>0.26086956521739102</v>
      </c>
      <c r="AJ10" s="15">
        <v>0.25</v>
      </c>
      <c r="AK10" s="15"/>
      <c r="AL10" s="15">
        <v>0.22767857142857101</v>
      </c>
      <c r="AM10" s="15">
        <v>0.29508196721311503</v>
      </c>
      <c r="AN10" s="15">
        <v>0.27118644067796599</v>
      </c>
      <c r="AO10" s="15"/>
      <c r="AP10" s="15">
        <v>0.23618090452261301</v>
      </c>
      <c r="AQ10" s="15">
        <v>0.30357142857142899</v>
      </c>
      <c r="AR10" s="15">
        <v>0.22222222222222199</v>
      </c>
      <c r="AS10" s="15">
        <v>0.22222222222222199</v>
      </c>
      <c r="AT10" s="15">
        <v>0.22033898305084701</v>
      </c>
      <c r="AU10" s="15"/>
      <c r="AV10" s="15">
        <v>0.4</v>
      </c>
      <c r="AW10" s="15">
        <v>0.25</v>
      </c>
      <c r="AX10" s="15">
        <v>0.25</v>
      </c>
      <c r="AY10" s="15">
        <v>0.29787234042553201</v>
      </c>
      <c r="AZ10" s="15">
        <v>0.162790697674419</v>
      </c>
      <c r="BA10" s="15">
        <v>0.25</v>
      </c>
      <c r="BB10" s="15">
        <v>0.4375</v>
      </c>
      <c r="BC10" s="15"/>
      <c r="BD10" s="15">
        <v>0.25441696113074203</v>
      </c>
      <c r="BE10" s="15">
        <v>0.44067796610169502</v>
      </c>
      <c r="BF10" s="15">
        <v>0.17647058823529399</v>
      </c>
      <c r="BG10" s="15">
        <v>0.23214285714285701</v>
      </c>
      <c r="BH10" s="15">
        <v>0.23529411764705899</v>
      </c>
      <c r="BI10" s="15">
        <v>0</v>
      </c>
      <c r="BJ10" s="15"/>
      <c r="BK10" s="15">
        <v>0.261538461538462</v>
      </c>
      <c r="BL10" s="15">
        <v>0.26490066225165598</v>
      </c>
      <c r="BM10" s="15">
        <v>0.32</v>
      </c>
      <c r="BN10" s="15">
        <v>0.25</v>
      </c>
      <c r="BO10" s="15">
        <v>0.21875</v>
      </c>
      <c r="BP10" s="15">
        <v>0.29411764705882398</v>
      </c>
      <c r="BQ10" s="15"/>
      <c r="BR10" s="15">
        <v>0.28571428571428598</v>
      </c>
      <c r="BS10" s="15">
        <v>0.22424242424242399</v>
      </c>
      <c r="BT10" s="15"/>
      <c r="BU10" s="15">
        <v>0.26993865030674802</v>
      </c>
      <c r="BV10" s="15">
        <v>0.261290322580645</v>
      </c>
      <c r="BW10" s="15"/>
      <c r="BX10" s="15">
        <v>0.31034482758620702</v>
      </c>
      <c r="BY10" s="15">
        <v>0.20975609756097599</v>
      </c>
    </row>
    <row r="11" spans="2:77" x14ac:dyDescent="0.35">
      <c r="B11" s="16" t="s">
        <v>224</v>
      </c>
      <c r="C11" s="15">
        <v>0.19661733615221999</v>
      </c>
      <c r="D11" s="15">
        <v>0.20689655172413801</v>
      </c>
      <c r="E11" s="15">
        <v>0.18888888888888899</v>
      </c>
      <c r="F11" s="15"/>
      <c r="G11" s="15">
        <v>0.14141414141414099</v>
      </c>
      <c r="H11" s="15">
        <v>0.21122994652406399</v>
      </c>
      <c r="I11" s="15"/>
      <c r="J11" s="15">
        <v>0.178294573643411</v>
      </c>
      <c r="K11" s="15">
        <v>0.206611570247934</v>
      </c>
      <c r="L11" s="15">
        <v>0.25423728813559299</v>
      </c>
      <c r="M11" s="15">
        <v>0.177215189873418</v>
      </c>
      <c r="N11" s="15"/>
      <c r="O11" s="15">
        <v>0.19565217391304299</v>
      </c>
      <c r="P11" s="15">
        <v>0.32876712328767099</v>
      </c>
      <c r="Q11" s="15">
        <v>5.8823529411764698E-2</v>
      </c>
      <c r="R11" s="15">
        <v>0.16666666666666699</v>
      </c>
      <c r="S11" s="15">
        <v>0.2</v>
      </c>
      <c r="T11" s="15">
        <v>0.15384615384615399</v>
      </c>
      <c r="U11" s="15">
        <v>0.32608695652173902</v>
      </c>
      <c r="V11" s="15">
        <v>0.16</v>
      </c>
      <c r="W11" s="15">
        <v>0.16393442622950799</v>
      </c>
      <c r="X11" s="15">
        <v>9.6153846153846201E-2</v>
      </c>
      <c r="Y11" s="15">
        <v>0.157894736842105</v>
      </c>
      <c r="Z11" s="15">
        <v>0.4</v>
      </c>
      <c r="AA11" s="15"/>
      <c r="AB11" s="15">
        <v>0.2</v>
      </c>
      <c r="AC11" s="15">
        <v>0.20279720279720301</v>
      </c>
      <c r="AD11" s="15">
        <v>0.15517241379310301</v>
      </c>
      <c r="AE11" s="15">
        <v>0.20408163265306101</v>
      </c>
      <c r="AF11" s="15"/>
      <c r="AG11" s="15">
        <v>0.20618556701030899</v>
      </c>
      <c r="AH11" s="15">
        <v>0.19658119658119699</v>
      </c>
      <c r="AI11" s="15">
        <v>0.19565217391304299</v>
      </c>
      <c r="AJ11" s="15">
        <v>0</v>
      </c>
      <c r="AK11" s="15"/>
      <c r="AL11" s="15">
        <v>0.214285714285714</v>
      </c>
      <c r="AM11" s="15">
        <v>0.19672131147541</v>
      </c>
      <c r="AN11" s="15">
        <v>0.152542372881356</v>
      </c>
      <c r="AO11" s="15"/>
      <c r="AP11" s="15">
        <v>0.19095477386934701</v>
      </c>
      <c r="AQ11" s="15">
        <v>0.17857142857142899</v>
      </c>
      <c r="AR11" s="15">
        <v>0.33333333333333298</v>
      </c>
      <c r="AS11" s="15">
        <v>0.11111111111111099</v>
      </c>
      <c r="AT11" s="15">
        <v>0.152542372881356</v>
      </c>
      <c r="AU11" s="15"/>
      <c r="AV11" s="15">
        <v>0.2</v>
      </c>
      <c r="AW11" s="15">
        <v>0.375</v>
      </c>
      <c r="AX11" s="15">
        <v>0.375</v>
      </c>
      <c r="AY11" s="15">
        <v>6.3829787234042507E-2</v>
      </c>
      <c r="AZ11" s="15">
        <v>0.209302325581395</v>
      </c>
      <c r="BA11" s="15">
        <v>0.16666666666666699</v>
      </c>
      <c r="BB11" s="15">
        <v>6.25E-2</v>
      </c>
      <c r="BC11" s="15"/>
      <c r="BD11" s="15">
        <v>0.22261484098939899</v>
      </c>
      <c r="BE11" s="15">
        <v>0.152542372881356</v>
      </c>
      <c r="BF11" s="15">
        <v>0.23529411764705899</v>
      </c>
      <c r="BG11" s="15">
        <v>8.9285714285714302E-2</v>
      </c>
      <c r="BH11" s="15">
        <v>0.20588235294117599</v>
      </c>
      <c r="BI11" s="15">
        <v>0.2</v>
      </c>
      <c r="BJ11" s="15"/>
      <c r="BK11" s="15">
        <v>0.18461538461538499</v>
      </c>
      <c r="BL11" s="15">
        <v>0.205298013245033</v>
      </c>
      <c r="BM11" s="15">
        <v>0.22</v>
      </c>
      <c r="BN11" s="15">
        <v>0.21296296296296299</v>
      </c>
      <c r="BO11" s="15">
        <v>0.15625</v>
      </c>
      <c r="BP11" s="15">
        <v>0.17647058823529399</v>
      </c>
      <c r="BQ11" s="15"/>
      <c r="BR11" s="15">
        <v>0.18506493506493499</v>
      </c>
      <c r="BS11" s="15">
        <v>0.218181818181818</v>
      </c>
      <c r="BT11" s="15"/>
      <c r="BU11" s="15">
        <v>0.14723926380368099</v>
      </c>
      <c r="BV11" s="15">
        <v>0.22258064516129</v>
      </c>
      <c r="BW11" s="15"/>
      <c r="BX11" s="15">
        <v>0.15325670498084301</v>
      </c>
      <c r="BY11" s="15">
        <v>0.25365853658536602</v>
      </c>
    </row>
    <row r="12" spans="2:77" x14ac:dyDescent="0.35">
      <c r="B12" s="16" t="s">
        <v>225</v>
      </c>
      <c r="C12" s="15">
        <v>0.224101479915433</v>
      </c>
      <c r="D12" s="15">
        <v>0.216748768472906</v>
      </c>
      <c r="E12" s="15">
        <v>0.22962962962962999</v>
      </c>
      <c r="F12" s="15"/>
      <c r="G12" s="15">
        <v>0.11111111111111099</v>
      </c>
      <c r="H12" s="15">
        <v>0.25401069518716601</v>
      </c>
      <c r="I12" s="15"/>
      <c r="J12" s="15">
        <v>0.27906976744186002</v>
      </c>
      <c r="K12" s="15">
        <v>0.28925619834710697</v>
      </c>
      <c r="L12" s="15">
        <v>0.152542372881356</v>
      </c>
      <c r="M12" s="15">
        <v>0.151898734177215</v>
      </c>
      <c r="N12" s="15"/>
      <c r="O12" s="15">
        <v>0.217391304347826</v>
      </c>
      <c r="P12" s="15">
        <v>0.17808219178082199</v>
      </c>
      <c r="Q12" s="15">
        <v>0.11764705882352899</v>
      </c>
      <c r="R12" s="15">
        <v>0.29166666666666702</v>
      </c>
      <c r="S12" s="15">
        <v>0.32</v>
      </c>
      <c r="T12" s="15">
        <v>0.230769230769231</v>
      </c>
      <c r="U12" s="15">
        <v>0.217391304347826</v>
      </c>
      <c r="V12" s="15">
        <v>0.28000000000000003</v>
      </c>
      <c r="W12" s="15">
        <v>0.26229508196721302</v>
      </c>
      <c r="X12" s="15">
        <v>0.230769230769231</v>
      </c>
      <c r="Y12" s="15">
        <v>5.2631578947368397E-2</v>
      </c>
      <c r="Z12" s="15">
        <v>0.4</v>
      </c>
      <c r="AA12" s="15"/>
      <c r="AB12" s="15">
        <v>0.168421052631579</v>
      </c>
      <c r="AC12" s="15">
        <v>0.24475524475524499</v>
      </c>
      <c r="AD12" s="15">
        <v>0.27586206896551702</v>
      </c>
      <c r="AE12" s="15">
        <v>0.28571428571428598</v>
      </c>
      <c r="AF12" s="15"/>
      <c r="AG12" s="15">
        <v>0.20962199312714799</v>
      </c>
      <c r="AH12" s="15">
        <v>0.27350427350427398</v>
      </c>
      <c r="AI12" s="15">
        <v>0.217391304347826</v>
      </c>
      <c r="AJ12" s="15">
        <v>0</v>
      </c>
      <c r="AK12" s="15"/>
      <c r="AL12" s="15">
        <v>0.24107142857142899</v>
      </c>
      <c r="AM12" s="15">
        <v>0.213114754098361</v>
      </c>
      <c r="AN12" s="15">
        <v>0.186440677966102</v>
      </c>
      <c r="AO12" s="15"/>
      <c r="AP12" s="15">
        <v>0.266331658291457</v>
      </c>
      <c r="AQ12" s="15">
        <v>0.16964285714285701</v>
      </c>
      <c r="AR12" s="15">
        <v>0.22222222222222199</v>
      </c>
      <c r="AS12" s="15">
        <v>0.22222222222222199</v>
      </c>
      <c r="AT12" s="15">
        <v>0.186440677966102</v>
      </c>
      <c r="AU12" s="15"/>
      <c r="AV12" s="15">
        <v>0.4</v>
      </c>
      <c r="AW12" s="15">
        <v>0.125</v>
      </c>
      <c r="AX12" s="15">
        <v>0.125</v>
      </c>
      <c r="AY12" s="15">
        <v>8.5106382978723402E-2</v>
      </c>
      <c r="AZ12" s="15">
        <v>0.162790697674419</v>
      </c>
      <c r="BA12" s="15">
        <v>0.16666666666666699</v>
      </c>
      <c r="BB12" s="15">
        <v>0</v>
      </c>
      <c r="BC12" s="15"/>
      <c r="BD12" s="15">
        <v>0.27915194346289801</v>
      </c>
      <c r="BE12" s="15">
        <v>0.20338983050847501</v>
      </c>
      <c r="BF12" s="15">
        <v>0.17647058823529399</v>
      </c>
      <c r="BG12" s="15">
        <v>8.9285714285714302E-2</v>
      </c>
      <c r="BH12" s="15">
        <v>8.8235294117647106E-2</v>
      </c>
      <c r="BI12" s="15">
        <v>0.2</v>
      </c>
      <c r="BJ12" s="15"/>
      <c r="BK12" s="15">
        <v>0.2</v>
      </c>
      <c r="BL12" s="15">
        <v>0.205298013245033</v>
      </c>
      <c r="BM12" s="15">
        <v>0.18</v>
      </c>
      <c r="BN12" s="15">
        <v>0.240740740740741</v>
      </c>
      <c r="BO12" s="15">
        <v>0.28125</v>
      </c>
      <c r="BP12" s="15">
        <v>0.26470588235294101</v>
      </c>
      <c r="BQ12" s="15"/>
      <c r="BR12" s="15">
        <v>0.22402597402597399</v>
      </c>
      <c r="BS12" s="15">
        <v>0.22424242424242399</v>
      </c>
      <c r="BT12" s="15"/>
      <c r="BU12" s="15">
        <v>0.251533742331288</v>
      </c>
      <c r="BV12" s="15">
        <v>0.209677419354839</v>
      </c>
      <c r="BW12" s="15"/>
      <c r="BX12" s="15">
        <v>0.16858237547892699</v>
      </c>
      <c r="BY12" s="15">
        <v>0.292682926829268</v>
      </c>
    </row>
    <row r="13" spans="2:77" x14ac:dyDescent="0.35">
      <c r="B13" s="16" t="s">
        <v>134</v>
      </c>
      <c r="C13" s="15">
        <v>7.1881606765327705E-2</v>
      </c>
      <c r="D13" s="15">
        <v>6.8965517241379296E-2</v>
      </c>
      <c r="E13" s="15">
        <v>7.4074074074074098E-2</v>
      </c>
      <c r="F13" s="15"/>
      <c r="G13" s="15">
        <v>0.15151515151515199</v>
      </c>
      <c r="H13" s="15">
        <v>5.0802139037433199E-2</v>
      </c>
      <c r="I13" s="15"/>
      <c r="J13" s="15">
        <v>3.8759689922480599E-2</v>
      </c>
      <c r="K13" s="15">
        <v>3.3057851239669402E-2</v>
      </c>
      <c r="L13" s="15">
        <v>6.7796610169491497E-2</v>
      </c>
      <c r="M13" s="15">
        <v>0.132911392405063</v>
      </c>
      <c r="N13" s="15"/>
      <c r="O13" s="15">
        <v>8.6956521739130405E-2</v>
      </c>
      <c r="P13" s="15">
        <v>6.8493150684931503E-2</v>
      </c>
      <c r="Q13" s="15">
        <v>5.8823529411764698E-2</v>
      </c>
      <c r="R13" s="15">
        <v>0.104166666666667</v>
      </c>
      <c r="S13" s="15">
        <v>0</v>
      </c>
      <c r="T13" s="15">
        <v>0.102564102564103</v>
      </c>
      <c r="U13" s="15">
        <v>2.1739130434782601E-2</v>
      </c>
      <c r="V13" s="15">
        <v>0</v>
      </c>
      <c r="W13" s="15">
        <v>6.5573770491803296E-2</v>
      </c>
      <c r="X13" s="15">
        <v>0.115384615384615</v>
      </c>
      <c r="Y13" s="15">
        <v>0.157894736842105</v>
      </c>
      <c r="Z13" s="15">
        <v>0</v>
      </c>
      <c r="AA13" s="15"/>
      <c r="AB13" s="15">
        <v>0.105263157894737</v>
      </c>
      <c r="AC13" s="15">
        <v>3.4965034965035002E-2</v>
      </c>
      <c r="AD13" s="15">
        <v>6.8965517241379296E-2</v>
      </c>
      <c r="AE13" s="15">
        <v>4.08163265306122E-2</v>
      </c>
      <c r="AF13" s="15"/>
      <c r="AG13" s="15">
        <v>7.2164948453608199E-2</v>
      </c>
      <c r="AH13" s="15">
        <v>4.2735042735042701E-2</v>
      </c>
      <c r="AI13" s="15">
        <v>6.5217391304347797E-2</v>
      </c>
      <c r="AJ13" s="15">
        <v>0.5</v>
      </c>
      <c r="AK13" s="15"/>
      <c r="AL13" s="15">
        <v>6.25E-2</v>
      </c>
      <c r="AM13" s="15">
        <v>7.6502732240437202E-2</v>
      </c>
      <c r="AN13" s="15">
        <v>8.4745762711864403E-2</v>
      </c>
      <c r="AO13" s="15"/>
      <c r="AP13" s="15">
        <v>4.0201005025125601E-2</v>
      </c>
      <c r="AQ13" s="15">
        <v>0.107142857142857</v>
      </c>
      <c r="AR13" s="15">
        <v>0</v>
      </c>
      <c r="AS13" s="15">
        <v>0</v>
      </c>
      <c r="AT13" s="15">
        <v>0.11864406779661001</v>
      </c>
      <c r="AU13" s="15"/>
      <c r="AV13" s="15">
        <v>0</v>
      </c>
      <c r="AW13" s="15">
        <v>0</v>
      </c>
      <c r="AX13" s="15">
        <v>0</v>
      </c>
      <c r="AY13" s="15">
        <v>0.170212765957447</v>
      </c>
      <c r="AZ13" s="15">
        <v>4.6511627906976702E-2</v>
      </c>
      <c r="BA13" s="15">
        <v>0.15</v>
      </c>
      <c r="BB13" s="15">
        <v>0.25</v>
      </c>
      <c r="BC13" s="15"/>
      <c r="BD13" s="15">
        <v>3.5335689045936397E-2</v>
      </c>
      <c r="BE13" s="15">
        <v>5.0847457627118599E-2</v>
      </c>
      <c r="BF13" s="15">
        <v>8.8235294117647106E-2</v>
      </c>
      <c r="BG13" s="15">
        <v>0.160714285714286</v>
      </c>
      <c r="BH13" s="15">
        <v>0.20588235294117599</v>
      </c>
      <c r="BI13" s="15">
        <v>0.2</v>
      </c>
      <c r="BJ13" s="15"/>
      <c r="BK13" s="15">
        <v>9.2307692307692299E-2</v>
      </c>
      <c r="BL13" s="15">
        <v>5.9602649006622502E-2</v>
      </c>
      <c r="BM13" s="15">
        <v>0.04</v>
      </c>
      <c r="BN13" s="15">
        <v>8.3333333333333301E-2</v>
      </c>
      <c r="BO13" s="15">
        <v>0.109375</v>
      </c>
      <c r="BP13" s="15">
        <v>2.9411764705882401E-2</v>
      </c>
      <c r="BQ13" s="15"/>
      <c r="BR13" s="15">
        <v>6.4935064935064901E-2</v>
      </c>
      <c r="BS13" s="15">
        <v>8.4848484848484895E-2</v>
      </c>
      <c r="BT13" s="15"/>
      <c r="BU13" s="15">
        <v>6.7484662576687102E-2</v>
      </c>
      <c r="BV13" s="15">
        <v>7.4193548387096797E-2</v>
      </c>
      <c r="BW13" s="15"/>
      <c r="BX13" s="15">
        <v>8.8122605363984696E-2</v>
      </c>
      <c r="BY13" s="15">
        <v>5.3658536585365901E-2</v>
      </c>
    </row>
    <row r="14" spans="2:77" x14ac:dyDescent="0.35">
      <c r="B14" s="16" t="s">
        <v>226</v>
      </c>
      <c r="C14" s="18">
        <v>0.24312896405919701</v>
      </c>
      <c r="D14" s="18">
        <v>0.23645320197044301</v>
      </c>
      <c r="E14" s="18">
        <v>0.24814814814814801</v>
      </c>
      <c r="F14" s="18"/>
      <c r="G14" s="18">
        <v>0.32323232323232298</v>
      </c>
      <c r="H14" s="18">
        <v>0.22192513368983999</v>
      </c>
      <c r="I14" s="18"/>
      <c r="J14" s="18">
        <v>0.217054263565891</v>
      </c>
      <c r="K14" s="18">
        <v>0.206611570247934</v>
      </c>
      <c r="L14" s="18">
        <v>0.23728813559322001</v>
      </c>
      <c r="M14" s="18">
        <v>0.30379746835443</v>
      </c>
      <c r="N14" s="18"/>
      <c r="O14" s="18">
        <v>0.15217391304347799</v>
      </c>
      <c r="P14" s="18">
        <v>0.232876712328767</v>
      </c>
      <c r="Q14" s="18">
        <v>0.32352941176470601</v>
      </c>
      <c r="R14" s="18">
        <v>0.3125</v>
      </c>
      <c r="S14" s="18">
        <v>0.28000000000000003</v>
      </c>
      <c r="T14" s="18">
        <v>0.28205128205128199</v>
      </c>
      <c r="U14" s="18">
        <v>0.217391304347826</v>
      </c>
      <c r="V14" s="18">
        <v>0.28000000000000003</v>
      </c>
      <c r="W14" s="18">
        <v>0.213114754098361</v>
      </c>
      <c r="X14" s="18">
        <v>0.19230769230769201</v>
      </c>
      <c r="Y14" s="18">
        <v>0.36842105263157898</v>
      </c>
      <c r="Z14" s="18">
        <v>0</v>
      </c>
      <c r="AA14" s="18"/>
      <c r="AB14" s="18">
        <v>0.28421052631578902</v>
      </c>
      <c r="AC14" s="18">
        <v>0.25174825174825199</v>
      </c>
      <c r="AD14" s="18">
        <v>0.18965517241379301</v>
      </c>
      <c r="AE14" s="18">
        <v>0.20408163265306101</v>
      </c>
      <c r="AF14" s="18"/>
      <c r="AG14" s="18">
        <v>0.25773195876288701</v>
      </c>
      <c r="AH14" s="18">
        <v>0.19658119658119699</v>
      </c>
      <c r="AI14" s="18">
        <v>0.26086956521739102</v>
      </c>
      <c r="AJ14" s="18">
        <v>0.25</v>
      </c>
      <c r="AK14" s="18"/>
      <c r="AL14" s="18">
        <v>0.25446428571428598</v>
      </c>
      <c r="AM14" s="18">
        <v>0.218579234972678</v>
      </c>
      <c r="AN14" s="18">
        <v>0.305084745762712</v>
      </c>
      <c r="AO14" s="18"/>
      <c r="AP14" s="18">
        <v>0.266331658291457</v>
      </c>
      <c r="AQ14" s="18">
        <v>0.24107142857142899</v>
      </c>
      <c r="AR14" s="18">
        <v>0.22222222222222199</v>
      </c>
      <c r="AS14" s="18">
        <v>0.44444444444444398</v>
      </c>
      <c r="AT14" s="18">
        <v>0.322033898305085</v>
      </c>
      <c r="AU14" s="18"/>
      <c r="AV14" s="18">
        <v>0</v>
      </c>
      <c r="AW14" s="18">
        <v>0.25</v>
      </c>
      <c r="AX14" s="18">
        <v>0.25</v>
      </c>
      <c r="AY14" s="18">
        <v>0.38297872340425498</v>
      </c>
      <c r="AZ14" s="18">
        <v>0.418604651162791</v>
      </c>
      <c r="BA14" s="18">
        <v>0.266666666666667</v>
      </c>
      <c r="BB14" s="18">
        <v>0.25</v>
      </c>
      <c r="BC14" s="18"/>
      <c r="BD14" s="18">
        <v>0.208480565371025</v>
      </c>
      <c r="BE14" s="18">
        <v>0.152542372881356</v>
      </c>
      <c r="BF14" s="18">
        <v>0.32352941176470601</v>
      </c>
      <c r="BG14" s="18">
        <v>0.42857142857142899</v>
      </c>
      <c r="BH14" s="18">
        <v>0.26470588235294101</v>
      </c>
      <c r="BI14" s="18">
        <v>0.4</v>
      </c>
      <c r="BJ14" s="18"/>
      <c r="BK14" s="18">
        <v>0.261538461538462</v>
      </c>
      <c r="BL14" s="18">
        <v>0.26490066225165598</v>
      </c>
      <c r="BM14" s="18">
        <v>0.24</v>
      </c>
      <c r="BN14" s="18">
        <v>0.21296296296296299</v>
      </c>
      <c r="BO14" s="18">
        <v>0.234375</v>
      </c>
      <c r="BP14" s="18">
        <v>0.23529411764705899</v>
      </c>
      <c r="BQ14" s="18"/>
      <c r="BR14" s="18">
        <v>0.24025974025974001</v>
      </c>
      <c r="BS14" s="18">
        <v>0.248484848484848</v>
      </c>
      <c r="BT14" s="18"/>
      <c r="BU14" s="18">
        <v>0.26380368098159501</v>
      </c>
      <c r="BV14" s="18">
        <v>0.23225806451612899</v>
      </c>
      <c r="BW14" s="18"/>
      <c r="BX14" s="18">
        <v>0.27969348659003801</v>
      </c>
      <c r="BY14" s="18">
        <v>0.190243902439024</v>
      </c>
    </row>
    <row r="15" spans="2:77" x14ac:dyDescent="0.35">
      <c r="B15" s="16" t="s">
        <v>227</v>
      </c>
      <c r="C15" s="18">
        <v>0.42071881606765299</v>
      </c>
      <c r="D15" s="18">
        <v>0.42364532019704398</v>
      </c>
      <c r="E15" s="18">
        <v>0.41851851851851901</v>
      </c>
      <c r="F15" s="18"/>
      <c r="G15" s="18">
        <v>0.25252525252525199</v>
      </c>
      <c r="H15" s="18">
        <v>0.46524064171122997</v>
      </c>
      <c r="I15" s="18"/>
      <c r="J15" s="18">
        <v>0.45736434108527102</v>
      </c>
      <c r="K15" s="18">
        <v>0.495867768595041</v>
      </c>
      <c r="L15" s="18">
        <v>0.40677966101694901</v>
      </c>
      <c r="M15" s="18">
        <v>0.329113924050633</v>
      </c>
      <c r="N15" s="18"/>
      <c r="O15" s="18">
        <v>0.41304347826087001</v>
      </c>
      <c r="P15" s="18">
        <v>0.50684931506849296</v>
      </c>
      <c r="Q15" s="18">
        <v>0.17647058823529399</v>
      </c>
      <c r="R15" s="18">
        <v>0.45833333333333298</v>
      </c>
      <c r="S15" s="18">
        <v>0.52</v>
      </c>
      <c r="T15" s="18">
        <v>0.38461538461538503</v>
      </c>
      <c r="U15" s="18">
        <v>0.54347826086956497</v>
      </c>
      <c r="V15" s="18">
        <v>0.44</v>
      </c>
      <c r="W15" s="18">
        <v>0.42622950819672101</v>
      </c>
      <c r="X15" s="18">
        <v>0.32692307692307698</v>
      </c>
      <c r="Y15" s="18">
        <v>0.21052631578947401</v>
      </c>
      <c r="Z15" s="18">
        <v>0.8</v>
      </c>
      <c r="AA15" s="18"/>
      <c r="AB15" s="18">
        <v>0.36842105263157898</v>
      </c>
      <c r="AC15" s="18">
        <v>0.447552447552448</v>
      </c>
      <c r="AD15" s="18">
        <v>0.431034482758621</v>
      </c>
      <c r="AE15" s="18">
        <v>0.48979591836734698</v>
      </c>
      <c r="AF15" s="18"/>
      <c r="AG15" s="18">
        <v>0.41580756013745701</v>
      </c>
      <c r="AH15" s="18">
        <v>0.47008547008547003</v>
      </c>
      <c r="AI15" s="18">
        <v>0.41304347826087001</v>
      </c>
      <c r="AJ15" s="18">
        <v>0</v>
      </c>
      <c r="AK15" s="18"/>
      <c r="AL15" s="18">
        <v>0.45535714285714302</v>
      </c>
      <c r="AM15" s="18">
        <v>0.409836065573771</v>
      </c>
      <c r="AN15" s="18">
        <v>0.338983050847458</v>
      </c>
      <c r="AO15" s="18"/>
      <c r="AP15" s="18">
        <v>0.457286432160804</v>
      </c>
      <c r="AQ15" s="18">
        <v>0.34821428571428598</v>
      </c>
      <c r="AR15" s="18">
        <v>0.55555555555555602</v>
      </c>
      <c r="AS15" s="18">
        <v>0.33333333333333298</v>
      </c>
      <c r="AT15" s="18">
        <v>0.338983050847458</v>
      </c>
      <c r="AU15" s="18"/>
      <c r="AV15" s="18">
        <v>0.6</v>
      </c>
      <c r="AW15" s="18">
        <v>0.5</v>
      </c>
      <c r="AX15" s="18">
        <v>0.5</v>
      </c>
      <c r="AY15" s="18">
        <v>0.14893617021276601</v>
      </c>
      <c r="AZ15" s="18">
        <v>0.372093023255814</v>
      </c>
      <c r="BA15" s="18">
        <v>0.33333333333333298</v>
      </c>
      <c r="BB15" s="18">
        <v>6.25E-2</v>
      </c>
      <c r="BC15" s="18"/>
      <c r="BD15" s="18">
        <v>0.50176678445229705</v>
      </c>
      <c r="BE15" s="18">
        <v>0.355932203389831</v>
      </c>
      <c r="BF15" s="18">
        <v>0.41176470588235298</v>
      </c>
      <c r="BG15" s="18">
        <v>0.17857142857142899</v>
      </c>
      <c r="BH15" s="18">
        <v>0.29411764705882398</v>
      </c>
      <c r="BI15" s="18">
        <v>0.4</v>
      </c>
      <c r="BJ15" s="18"/>
      <c r="BK15" s="18">
        <v>0.38461538461538503</v>
      </c>
      <c r="BL15" s="18">
        <v>0.41059602649006599</v>
      </c>
      <c r="BM15" s="18">
        <v>0.4</v>
      </c>
      <c r="BN15" s="18">
        <v>0.453703703703704</v>
      </c>
      <c r="BO15" s="18">
        <v>0.4375</v>
      </c>
      <c r="BP15" s="18">
        <v>0.441176470588235</v>
      </c>
      <c r="BQ15" s="18"/>
      <c r="BR15" s="18">
        <v>0.40909090909090901</v>
      </c>
      <c r="BS15" s="18">
        <v>0.442424242424242</v>
      </c>
      <c r="BT15" s="18"/>
      <c r="BU15" s="18">
        <v>0.39877300613496902</v>
      </c>
      <c r="BV15" s="18">
        <v>0.43225806451612903</v>
      </c>
      <c r="BW15" s="18"/>
      <c r="BX15" s="18">
        <v>0.32183908045977</v>
      </c>
      <c r="BY15" s="18">
        <v>0.54634146341463397</v>
      </c>
    </row>
    <row r="16" spans="2:77" x14ac:dyDescent="0.35">
      <c r="B16" s="16" t="s">
        <v>108</v>
      </c>
      <c r="C16" s="19">
        <v>-0.17758985200845701</v>
      </c>
      <c r="D16" s="19">
        <v>-0.18719211822660101</v>
      </c>
      <c r="E16" s="19">
        <v>-0.17037037037037001</v>
      </c>
      <c r="F16" s="19"/>
      <c r="G16" s="19">
        <v>7.0707070707070704E-2</v>
      </c>
      <c r="H16" s="19">
        <v>-0.24331550802138999</v>
      </c>
      <c r="I16" s="19"/>
      <c r="J16" s="19">
        <v>-0.24031007751937999</v>
      </c>
      <c r="K16" s="19">
        <v>-0.28925619834710697</v>
      </c>
      <c r="L16" s="19">
        <v>-0.169491525423729</v>
      </c>
      <c r="M16" s="19">
        <v>-2.53164556962025E-2</v>
      </c>
      <c r="N16" s="19"/>
      <c r="O16" s="19">
        <v>-0.26086956521739102</v>
      </c>
      <c r="P16" s="19">
        <v>-0.27397260273972601</v>
      </c>
      <c r="Q16" s="19">
        <v>0.14705882352941199</v>
      </c>
      <c r="R16" s="19">
        <v>-0.14583333333333301</v>
      </c>
      <c r="S16" s="19">
        <v>-0.24</v>
      </c>
      <c r="T16" s="19">
        <v>-0.102564102564103</v>
      </c>
      <c r="U16" s="19">
        <v>-0.32608695652173902</v>
      </c>
      <c r="V16" s="19">
        <v>-0.16</v>
      </c>
      <c r="W16" s="19">
        <v>-0.213114754098361</v>
      </c>
      <c r="X16" s="19">
        <v>-0.134615384615385</v>
      </c>
      <c r="Y16" s="19">
        <v>0.157894736842105</v>
      </c>
      <c r="Z16" s="19">
        <v>-0.8</v>
      </c>
      <c r="AA16" s="19"/>
      <c r="AB16" s="19">
        <v>-8.42105263157895E-2</v>
      </c>
      <c r="AC16" s="19">
        <v>-0.195804195804196</v>
      </c>
      <c r="AD16" s="19">
        <v>-0.24137931034482801</v>
      </c>
      <c r="AE16" s="19">
        <v>-0.28571428571428598</v>
      </c>
      <c r="AF16" s="19"/>
      <c r="AG16" s="19">
        <v>-0.15807560137457</v>
      </c>
      <c r="AH16" s="19">
        <v>-0.27350427350427398</v>
      </c>
      <c r="AI16" s="19">
        <v>-0.15217391304347799</v>
      </c>
      <c r="AJ16" s="19">
        <v>0.25</v>
      </c>
      <c r="AK16" s="19"/>
      <c r="AL16" s="19">
        <v>-0.20089285714285701</v>
      </c>
      <c r="AM16" s="19">
        <v>-0.191256830601093</v>
      </c>
      <c r="AN16" s="19">
        <v>-3.3898305084745797E-2</v>
      </c>
      <c r="AO16" s="19"/>
      <c r="AP16" s="19">
        <v>-0.19095477386934701</v>
      </c>
      <c r="AQ16" s="19">
        <v>-0.107142857142857</v>
      </c>
      <c r="AR16" s="19">
        <v>-0.33333333333333298</v>
      </c>
      <c r="AS16" s="19">
        <v>0.11111111111111099</v>
      </c>
      <c r="AT16" s="19">
        <v>-1.6949152542372801E-2</v>
      </c>
      <c r="AU16" s="19"/>
      <c r="AV16" s="19">
        <v>-0.6</v>
      </c>
      <c r="AW16" s="19">
        <v>-0.25</v>
      </c>
      <c r="AX16" s="19">
        <v>-0.25</v>
      </c>
      <c r="AY16" s="19">
        <v>0.23404255319148901</v>
      </c>
      <c r="AZ16" s="19">
        <v>4.6511627906976799E-2</v>
      </c>
      <c r="BA16" s="19">
        <v>-6.6666666666666693E-2</v>
      </c>
      <c r="BB16" s="19">
        <v>0.1875</v>
      </c>
      <c r="BC16" s="19"/>
      <c r="BD16" s="19">
        <v>-0.293286219081272</v>
      </c>
      <c r="BE16" s="19">
        <v>-0.20338983050847501</v>
      </c>
      <c r="BF16" s="19">
        <v>-8.8235294117647106E-2</v>
      </c>
      <c r="BG16" s="19">
        <v>0.25</v>
      </c>
      <c r="BH16" s="19">
        <v>-2.9411764705882401E-2</v>
      </c>
      <c r="BI16" s="19">
        <v>0</v>
      </c>
      <c r="BJ16" s="19"/>
      <c r="BK16" s="19">
        <v>-0.123076923076923</v>
      </c>
      <c r="BL16" s="19">
        <v>-0.14569536423841101</v>
      </c>
      <c r="BM16" s="19">
        <v>-0.16</v>
      </c>
      <c r="BN16" s="19">
        <v>-0.240740740740741</v>
      </c>
      <c r="BO16" s="19">
        <v>-0.203125</v>
      </c>
      <c r="BP16" s="19">
        <v>-0.20588235294117599</v>
      </c>
      <c r="BQ16" s="19"/>
      <c r="BR16" s="19">
        <v>-0.168831168831169</v>
      </c>
      <c r="BS16" s="19">
        <v>-0.19393939393939399</v>
      </c>
      <c r="BT16" s="19"/>
      <c r="BU16" s="19">
        <v>-0.13496932515337401</v>
      </c>
      <c r="BV16" s="19">
        <v>-0.2</v>
      </c>
      <c r="BW16" s="19"/>
      <c r="BX16" s="19">
        <v>-4.2145593869731802E-2</v>
      </c>
      <c r="BY16" s="19">
        <v>-0.35609756097561002</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0.18393234672304401</v>
      </c>
      <c r="D8" s="15">
        <v>0.19211822660098499</v>
      </c>
      <c r="E8" s="15">
        <v>0.17777777777777801</v>
      </c>
      <c r="F8" s="15"/>
      <c r="G8" s="15">
        <v>0.17171717171717199</v>
      </c>
      <c r="H8" s="15">
        <v>0.18716577540106999</v>
      </c>
      <c r="I8" s="15"/>
      <c r="J8" s="15">
        <v>0.178294573643411</v>
      </c>
      <c r="K8" s="15">
        <v>0.14876033057851201</v>
      </c>
      <c r="L8" s="15">
        <v>0.152542372881356</v>
      </c>
      <c r="M8" s="15">
        <v>0.234177215189873</v>
      </c>
      <c r="N8" s="15"/>
      <c r="O8" s="15">
        <v>0.173913043478261</v>
      </c>
      <c r="P8" s="15">
        <v>0.26027397260273999</v>
      </c>
      <c r="Q8" s="15">
        <v>5.8823529411764698E-2</v>
      </c>
      <c r="R8" s="15">
        <v>0.125</v>
      </c>
      <c r="S8" s="15">
        <v>0.32</v>
      </c>
      <c r="T8" s="15">
        <v>0.128205128205128</v>
      </c>
      <c r="U8" s="15">
        <v>0.217391304347826</v>
      </c>
      <c r="V8" s="15">
        <v>0.16</v>
      </c>
      <c r="W8" s="15">
        <v>0.213114754098361</v>
      </c>
      <c r="X8" s="15">
        <v>0.15384615384615399</v>
      </c>
      <c r="Y8" s="15">
        <v>0.105263157894737</v>
      </c>
      <c r="Z8" s="15">
        <v>0.4</v>
      </c>
      <c r="AA8" s="15"/>
      <c r="AB8" s="15">
        <v>0.226315789473684</v>
      </c>
      <c r="AC8" s="15">
        <v>0.14685314685314699</v>
      </c>
      <c r="AD8" s="15">
        <v>0.15517241379310301</v>
      </c>
      <c r="AE8" s="15">
        <v>0.16326530612244899</v>
      </c>
      <c r="AF8" s="15"/>
      <c r="AG8" s="15">
        <v>0.192439862542955</v>
      </c>
      <c r="AH8" s="15">
        <v>0.170940170940171</v>
      </c>
      <c r="AI8" s="15">
        <v>0.108695652173913</v>
      </c>
      <c r="AJ8" s="15">
        <v>0.25</v>
      </c>
      <c r="AK8" s="15"/>
      <c r="AL8" s="15">
        <v>0.22767857142857101</v>
      </c>
      <c r="AM8" s="15">
        <v>0.114754098360656</v>
      </c>
      <c r="AN8" s="15">
        <v>0.23728813559322001</v>
      </c>
      <c r="AO8" s="15"/>
      <c r="AP8" s="15">
        <v>0.19095477386934701</v>
      </c>
      <c r="AQ8" s="15">
        <v>0.14285714285714299</v>
      </c>
      <c r="AR8" s="15">
        <v>0.16666666666666699</v>
      </c>
      <c r="AS8" s="15">
        <v>0.33333333333333298</v>
      </c>
      <c r="AT8" s="15">
        <v>0.23728813559322001</v>
      </c>
      <c r="AU8" s="15"/>
      <c r="AV8" s="15">
        <v>0</v>
      </c>
      <c r="AW8" s="15">
        <v>0.375</v>
      </c>
      <c r="AX8" s="15">
        <v>0.375</v>
      </c>
      <c r="AY8" s="15">
        <v>0.12765957446808501</v>
      </c>
      <c r="AZ8" s="15">
        <v>0.13953488372093001</v>
      </c>
      <c r="BA8" s="15">
        <v>0.33333333333333298</v>
      </c>
      <c r="BB8" s="15">
        <v>0.25</v>
      </c>
      <c r="BC8" s="15"/>
      <c r="BD8" s="15">
        <v>0.15547703180212</v>
      </c>
      <c r="BE8" s="15">
        <v>0.20338983050847501</v>
      </c>
      <c r="BF8" s="15">
        <v>0.29411764705882398</v>
      </c>
      <c r="BG8" s="15">
        <v>0.214285714285714</v>
      </c>
      <c r="BH8" s="15">
        <v>0.26470588235294101</v>
      </c>
      <c r="BI8" s="15">
        <v>0</v>
      </c>
      <c r="BJ8" s="15"/>
      <c r="BK8" s="15">
        <v>0.2</v>
      </c>
      <c r="BL8" s="15">
        <v>0.21854304635761601</v>
      </c>
      <c r="BM8" s="15">
        <v>0.14000000000000001</v>
      </c>
      <c r="BN8" s="15">
        <v>0.16666666666666699</v>
      </c>
      <c r="BO8" s="15">
        <v>0.15625</v>
      </c>
      <c r="BP8" s="15">
        <v>0.17647058823529399</v>
      </c>
      <c r="BQ8" s="15"/>
      <c r="BR8" s="15">
        <v>0.201298701298701</v>
      </c>
      <c r="BS8" s="15">
        <v>0.15151515151515199</v>
      </c>
      <c r="BT8" s="15"/>
      <c r="BU8" s="15">
        <v>0.220858895705521</v>
      </c>
      <c r="BV8" s="15">
        <v>0.16451612903225801</v>
      </c>
      <c r="BW8" s="15"/>
      <c r="BX8" s="15">
        <v>0.24521072796934901</v>
      </c>
      <c r="BY8" s="15">
        <v>0.11219512195122</v>
      </c>
    </row>
    <row r="9" spans="2:77" x14ac:dyDescent="0.35">
      <c r="B9" s="16" t="s">
        <v>222</v>
      </c>
      <c r="C9" s="15">
        <v>0.42494714587737797</v>
      </c>
      <c r="D9" s="15">
        <v>0.41379310344827602</v>
      </c>
      <c r="E9" s="15">
        <v>0.43333333333333302</v>
      </c>
      <c r="F9" s="15"/>
      <c r="G9" s="15">
        <v>0.41414141414141398</v>
      </c>
      <c r="H9" s="15">
        <v>0.42780748663101598</v>
      </c>
      <c r="I9" s="15"/>
      <c r="J9" s="15">
        <v>0.41085271317829503</v>
      </c>
      <c r="K9" s="15">
        <v>0.495867768595041</v>
      </c>
      <c r="L9" s="15">
        <v>0.50847457627118597</v>
      </c>
      <c r="M9" s="15">
        <v>0.354430379746835</v>
      </c>
      <c r="N9" s="15"/>
      <c r="O9" s="15">
        <v>0.41304347826087001</v>
      </c>
      <c r="P9" s="15">
        <v>0.36986301369863001</v>
      </c>
      <c r="Q9" s="15">
        <v>0.64705882352941202</v>
      </c>
      <c r="R9" s="15">
        <v>0.45833333333333298</v>
      </c>
      <c r="S9" s="15">
        <v>0.48</v>
      </c>
      <c r="T9" s="15">
        <v>0.41025641025641002</v>
      </c>
      <c r="U9" s="15">
        <v>0.36956521739130399</v>
      </c>
      <c r="V9" s="15">
        <v>0.44</v>
      </c>
      <c r="W9" s="15">
        <v>0.409836065573771</v>
      </c>
      <c r="X9" s="15">
        <v>0.32692307692307698</v>
      </c>
      <c r="Y9" s="15">
        <v>0.57894736842105299</v>
      </c>
      <c r="Z9" s="15">
        <v>0.4</v>
      </c>
      <c r="AA9" s="15"/>
      <c r="AB9" s="15">
        <v>0.40526315789473699</v>
      </c>
      <c r="AC9" s="15">
        <v>0.46853146853146899</v>
      </c>
      <c r="AD9" s="15">
        <v>0.431034482758621</v>
      </c>
      <c r="AE9" s="15">
        <v>0.38775510204081598</v>
      </c>
      <c r="AF9" s="15"/>
      <c r="AG9" s="15">
        <v>0.46048109965635697</v>
      </c>
      <c r="AH9" s="15">
        <v>0.401709401709402</v>
      </c>
      <c r="AI9" s="15">
        <v>0.32608695652173902</v>
      </c>
      <c r="AJ9" s="15">
        <v>0.25</v>
      </c>
      <c r="AK9" s="15"/>
      <c r="AL9" s="15">
        <v>0.43303571428571402</v>
      </c>
      <c r="AM9" s="15">
        <v>0.415300546448087</v>
      </c>
      <c r="AN9" s="15">
        <v>0.44067796610169502</v>
      </c>
      <c r="AO9" s="15"/>
      <c r="AP9" s="15">
        <v>0.447236180904523</v>
      </c>
      <c r="AQ9" s="15">
        <v>0.4375</v>
      </c>
      <c r="AR9" s="15">
        <v>0.27777777777777801</v>
      </c>
      <c r="AS9" s="15">
        <v>0.44444444444444398</v>
      </c>
      <c r="AT9" s="15">
        <v>0.49152542372881403</v>
      </c>
      <c r="AU9" s="15"/>
      <c r="AV9" s="15">
        <v>0.2</v>
      </c>
      <c r="AW9" s="15">
        <v>0.375</v>
      </c>
      <c r="AX9" s="15">
        <v>0.375</v>
      </c>
      <c r="AY9" s="15">
        <v>0.42553191489361702</v>
      </c>
      <c r="AZ9" s="15">
        <v>0.372093023255814</v>
      </c>
      <c r="BA9" s="15">
        <v>0.266666666666667</v>
      </c>
      <c r="BB9" s="15">
        <v>0.4375</v>
      </c>
      <c r="BC9" s="15"/>
      <c r="BD9" s="15">
        <v>0.44876325088339197</v>
      </c>
      <c r="BE9" s="15">
        <v>0.38983050847457601</v>
      </c>
      <c r="BF9" s="15">
        <v>0.32352941176470601</v>
      </c>
      <c r="BG9" s="15">
        <v>0.41071428571428598</v>
      </c>
      <c r="BH9" s="15">
        <v>0.38235294117647101</v>
      </c>
      <c r="BI9" s="15">
        <v>0.6</v>
      </c>
      <c r="BJ9" s="15"/>
      <c r="BK9" s="15">
        <v>0.33846153846153798</v>
      </c>
      <c r="BL9" s="15">
        <v>0.43708609271523202</v>
      </c>
      <c r="BM9" s="15">
        <v>0.5</v>
      </c>
      <c r="BN9" s="15">
        <v>0.407407407407407</v>
      </c>
      <c r="BO9" s="15">
        <v>0.453125</v>
      </c>
      <c r="BP9" s="15">
        <v>0.41176470588235298</v>
      </c>
      <c r="BQ9" s="15"/>
      <c r="BR9" s="15">
        <v>0.40909090909090901</v>
      </c>
      <c r="BS9" s="15">
        <v>0.45454545454545497</v>
      </c>
      <c r="BT9" s="15"/>
      <c r="BU9" s="15">
        <v>0.39877300613496902</v>
      </c>
      <c r="BV9" s="15">
        <v>0.43870967741935502</v>
      </c>
      <c r="BW9" s="15"/>
      <c r="BX9" s="15">
        <v>0.40613026819923398</v>
      </c>
      <c r="BY9" s="15">
        <v>0.44390243902439003</v>
      </c>
    </row>
    <row r="10" spans="2:77" x14ac:dyDescent="0.35">
      <c r="B10" s="16" t="s">
        <v>223</v>
      </c>
      <c r="C10" s="15">
        <v>0.20718816067653301</v>
      </c>
      <c r="D10" s="15">
        <v>0.182266009852217</v>
      </c>
      <c r="E10" s="15">
        <v>0.225925925925926</v>
      </c>
      <c r="F10" s="15"/>
      <c r="G10" s="15">
        <v>0.20202020202020199</v>
      </c>
      <c r="H10" s="15">
        <v>0.20855614973261999</v>
      </c>
      <c r="I10" s="15"/>
      <c r="J10" s="15">
        <v>0.232558139534884</v>
      </c>
      <c r="K10" s="15">
        <v>0.173553719008264</v>
      </c>
      <c r="L10" s="15">
        <v>0.186440677966102</v>
      </c>
      <c r="M10" s="15">
        <v>0.215189873417722</v>
      </c>
      <c r="N10" s="15"/>
      <c r="O10" s="15">
        <v>0.15217391304347799</v>
      </c>
      <c r="P10" s="15">
        <v>0.17808219178082199</v>
      </c>
      <c r="Q10" s="15">
        <v>0.17647058823529399</v>
      </c>
      <c r="R10" s="15">
        <v>0.1875</v>
      </c>
      <c r="S10" s="15">
        <v>0.08</v>
      </c>
      <c r="T10" s="15">
        <v>0.230769230769231</v>
      </c>
      <c r="U10" s="15">
        <v>0.26086956521739102</v>
      </c>
      <c r="V10" s="15">
        <v>0.24</v>
      </c>
      <c r="W10" s="15">
        <v>0.213114754098361</v>
      </c>
      <c r="X10" s="15">
        <v>0.30769230769230799</v>
      </c>
      <c r="Y10" s="15">
        <v>0.26315789473684198</v>
      </c>
      <c r="Z10" s="15">
        <v>0</v>
      </c>
      <c r="AA10" s="15"/>
      <c r="AB10" s="15">
        <v>0.18421052631578899</v>
      </c>
      <c r="AC10" s="15">
        <v>0.230769230769231</v>
      </c>
      <c r="AD10" s="15">
        <v>0.12068965517241401</v>
      </c>
      <c r="AE10" s="15">
        <v>0.24489795918367299</v>
      </c>
      <c r="AF10" s="15"/>
      <c r="AG10" s="15">
        <v>0.18213058419243999</v>
      </c>
      <c r="AH10" s="15">
        <v>0.256410256410256</v>
      </c>
      <c r="AI10" s="15">
        <v>0.23913043478260901</v>
      </c>
      <c r="AJ10" s="15">
        <v>0.25</v>
      </c>
      <c r="AK10" s="15"/>
      <c r="AL10" s="15">
        <v>0.183035714285714</v>
      </c>
      <c r="AM10" s="15">
        <v>0.24590163934426201</v>
      </c>
      <c r="AN10" s="15">
        <v>0.169491525423729</v>
      </c>
      <c r="AO10" s="15"/>
      <c r="AP10" s="15">
        <v>0.19095477386934701</v>
      </c>
      <c r="AQ10" s="15">
        <v>0.24107142857142899</v>
      </c>
      <c r="AR10" s="15">
        <v>0.22222222222222199</v>
      </c>
      <c r="AS10" s="15">
        <v>0.11111111111111099</v>
      </c>
      <c r="AT10" s="15">
        <v>0.13559322033898299</v>
      </c>
      <c r="AU10" s="15"/>
      <c r="AV10" s="15">
        <v>0.6</v>
      </c>
      <c r="AW10" s="15">
        <v>0.25</v>
      </c>
      <c r="AX10" s="15">
        <v>0.25</v>
      </c>
      <c r="AY10" s="15">
        <v>0.23404255319148901</v>
      </c>
      <c r="AZ10" s="15">
        <v>0.13953488372093001</v>
      </c>
      <c r="BA10" s="15">
        <v>0.233333333333333</v>
      </c>
      <c r="BB10" s="15">
        <v>0.125</v>
      </c>
      <c r="BC10" s="15"/>
      <c r="BD10" s="15">
        <v>0.201413427561837</v>
      </c>
      <c r="BE10" s="15">
        <v>0.23728813559322001</v>
      </c>
      <c r="BF10" s="15">
        <v>0.17647058823529399</v>
      </c>
      <c r="BG10" s="15">
        <v>0.214285714285714</v>
      </c>
      <c r="BH10" s="15">
        <v>0.23529411764705899</v>
      </c>
      <c r="BI10" s="15">
        <v>0.2</v>
      </c>
      <c r="BJ10" s="15"/>
      <c r="BK10" s="15">
        <v>0.230769230769231</v>
      </c>
      <c r="BL10" s="15">
        <v>0.19867549668874199</v>
      </c>
      <c r="BM10" s="15">
        <v>0.2</v>
      </c>
      <c r="BN10" s="15">
        <v>0.203703703703704</v>
      </c>
      <c r="BO10" s="15">
        <v>0.203125</v>
      </c>
      <c r="BP10" s="15">
        <v>0.23529411764705899</v>
      </c>
      <c r="BQ10" s="15"/>
      <c r="BR10" s="15">
        <v>0.214285714285714</v>
      </c>
      <c r="BS10" s="15">
        <v>0.19393939393939399</v>
      </c>
      <c r="BT10" s="15"/>
      <c r="BU10" s="15">
        <v>0.20245398773006101</v>
      </c>
      <c r="BV10" s="15">
        <v>0.209677419354839</v>
      </c>
      <c r="BW10" s="15"/>
      <c r="BX10" s="15">
        <v>0.18007662835249</v>
      </c>
      <c r="BY10" s="15">
        <v>0.23902439024390201</v>
      </c>
    </row>
    <row r="11" spans="2:77" x14ac:dyDescent="0.35">
      <c r="B11" s="16" t="s">
        <v>224</v>
      </c>
      <c r="C11" s="15">
        <v>7.3995771670190294E-2</v>
      </c>
      <c r="D11" s="15">
        <v>8.8669950738916301E-2</v>
      </c>
      <c r="E11" s="15">
        <v>6.2962962962962998E-2</v>
      </c>
      <c r="F11" s="15"/>
      <c r="G11" s="15">
        <v>6.0606060606060601E-2</v>
      </c>
      <c r="H11" s="15">
        <v>7.7540106951871704E-2</v>
      </c>
      <c r="I11" s="15"/>
      <c r="J11" s="15">
        <v>7.7519379844961198E-2</v>
      </c>
      <c r="K11" s="15">
        <v>5.7851239669421503E-2</v>
      </c>
      <c r="L11" s="15">
        <v>5.0847457627118599E-2</v>
      </c>
      <c r="M11" s="15">
        <v>8.2278481012658194E-2</v>
      </c>
      <c r="N11" s="15"/>
      <c r="O11" s="15">
        <v>0.108695652173913</v>
      </c>
      <c r="P11" s="15">
        <v>0.123287671232877</v>
      </c>
      <c r="Q11" s="15">
        <v>2.9411764705882401E-2</v>
      </c>
      <c r="R11" s="15">
        <v>8.3333333333333301E-2</v>
      </c>
      <c r="S11" s="15">
        <v>0.04</v>
      </c>
      <c r="T11" s="15">
        <v>2.5641025641025599E-2</v>
      </c>
      <c r="U11" s="15">
        <v>4.3478260869565202E-2</v>
      </c>
      <c r="V11" s="15">
        <v>0.16</v>
      </c>
      <c r="W11" s="15">
        <v>4.91803278688525E-2</v>
      </c>
      <c r="X11" s="15">
        <v>7.69230769230769E-2</v>
      </c>
      <c r="Y11" s="15">
        <v>5.2631578947368397E-2</v>
      </c>
      <c r="Z11" s="15">
        <v>0</v>
      </c>
      <c r="AA11" s="15"/>
      <c r="AB11" s="15">
        <v>6.3157894736842093E-2</v>
      </c>
      <c r="AC11" s="15">
        <v>6.2937062937062901E-2</v>
      </c>
      <c r="AD11" s="15">
        <v>0.12068965517241401</v>
      </c>
      <c r="AE11" s="15">
        <v>0.122448979591837</v>
      </c>
      <c r="AF11" s="15"/>
      <c r="AG11" s="15">
        <v>6.5292096219931303E-2</v>
      </c>
      <c r="AH11" s="15">
        <v>8.54700854700855E-2</v>
      </c>
      <c r="AI11" s="15">
        <v>0.13043478260869601</v>
      </c>
      <c r="AJ11" s="15">
        <v>0</v>
      </c>
      <c r="AK11" s="15"/>
      <c r="AL11" s="15">
        <v>6.25E-2</v>
      </c>
      <c r="AM11" s="15">
        <v>9.8360655737704902E-2</v>
      </c>
      <c r="AN11" s="15">
        <v>5.0847457627118599E-2</v>
      </c>
      <c r="AO11" s="15"/>
      <c r="AP11" s="15">
        <v>8.5427135678391997E-2</v>
      </c>
      <c r="AQ11" s="15">
        <v>4.4642857142857102E-2</v>
      </c>
      <c r="AR11" s="15">
        <v>0.22222222222222199</v>
      </c>
      <c r="AS11" s="15">
        <v>0</v>
      </c>
      <c r="AT11" s="15">
        <v>1.6949152542372899E-2</v>
      </c>
      <c r="AU11" s="15"/>
      <c r="AV11" s="15">
        <v>0</v>
      </c>
      <c r="AW11" s="15">
        <v>0</v>
      </c>
      <c r="AX11" s="15">
        <v>0</v>
      </c>
      <c r="AY11" s="15">
        <v>8.5106382978723402E-2</v>
      </c>
      <c r="AZ11" s="15">
        <v>0.162790697674419</v>
      </c>
      <c r="BA11" s="15">
        <v>0.05</v>
      </c>
      <c r="BB11" s="15">
        <v>0</v>
      </c>
      <c r="BC11" s="15"/>
      <c r="BD11" s="15">
        <v>8.8339222614841006E-2</v>
      </c>
      <c r="BE11" s="15">
        <v>6.7796610169491497E-2</v>
      </c>
      <c r="BF11" s="15">
        <v>2.9411764705882401E-2</v>
      </c>
      <c r="BG11" s="15">
        <v>7.1428571428571397E-2</v>
      </c>
      <c r="BH11" s="15">
        <v>2.9411764705882401E-2</v>
      </c>
      <c r="BI11" s="15">
        <v>0</v>
      </c>
      <c r="BJ11" s="15"/>
      <c r="BK11" s="15">
        <v>9.2307692307692299E-2</v>
      </c>
      <c r="BL11" s="15">
        <v>5.9602649006622502E-2</v>
      </c>
      <c r="BM11" s="15">
        <v>0.04</v>
      </c>
      <c r="BN11" s="15">
        <v>8.3333333333333301E-2</v>
      </c>
      <c r="BO11" s="15">
        <v>0.109375</v>
      </c>
      <c r="BP11" s="15">
        <v>5.8823529411764698E-2</v>
      </c>
      <c r="BQ11" s="15"/>
      <c r="BR11" s="15">
        <v>7.46753246753247E-2</v>
      </c>
      <c r="BS11" s="15">
        <v>7.2727272727272696E-2</v>
      </c>
      <c r="BT11" s="15"/>
      <c r="BU11" s="15">
        <v>6.7484662576687102E-2</v>
      </c>
      <c r="BV11" s="15">
        <v>7.7419354838709695E-2</v>
      </c>
      <c r="BW11" s="15"/>
      <c r="BX11" s="15">
        <v>5.7471264367816098E-2</v>
      </c>
      <c r="BY11" s="15">
        <v>9.7560975609756101E-2</v>
      </c>
    </row>
    <row r="12" spans="2:77" x14ac:dyDescent="0.35">
      <c r="B12" s="16" t="s">
        <v>225</v>
      </c>
      <c r="C12" s="15">
        <v>4.6511627906976702E-2</v>
      </c>
      <c r="D12" s="15">
        <v>7.3891625615763595E-2</v>
      </c>
      <c r="E12" s="15">
        <v>2.5925925925925901E-2</v>
      </c>
      <c r="F12" s="15"/>
      <c r="G12" s="15">
        <v>6.0606060606060601E-2</v>
      </c>
      <c r="H12" s="15">
        <v>4.2780748663101602E-2</v>
      </c>
      <c r="I12" s="15"/>
      <c r="J12" s="15">
        <v>5.4263565891472902E-2</v>
      </c>
      <c r="K12" s="15">
        <v>7.43801652892562E-2</v>
      </c>
      <c r="L12" s="15">
        <v>0</v>
      </c>
      <c r="M12" s="15">
        <v>3.7974683544303799E-2</v>
      </c>
      <c r="N12" s="15"/>
      <c r="O12" s="15">
        <v>8.6956521739130405E-2</v>
      </c>
      <c r="P12" s="15">
        <v>4.1095890410958902E-2</v>
      </c>
      <c r="Q12" s="15">
        <v>0</v>
      </c>
      <c r="R12" s="15">
        <v>4.1666666666666699E-2</v>
      </c>
      <c r="S12" s="15">
        <v>0.04</v>
      </c>
      <c r="T12" s="15">
        <v>7.69230769230769E-2</v>
      </c>
      <c r="U12" s="15">
        <v>4.3478260869565202E-2</v>
      </c>
      <c r="V12" s="15">
        <v>0</v>
      </c>
      <c r="W12" s="15">
        <v>4.91803278688525E-2</v>
      </c>
      <c r="X12" s="15">
        <v>5.7692307692307702E-2</v>
      </c>
      <c r="Y12" s="15">
        <v>0</v>
      </c>
      <c r="Z12" s="15">
        <v>0.2</v>
      </c>
      <c r="AA12" s="15"/>
      <c r="AB12" s="15">
        <v>4.2105263157894701E-2</v>
      </c>
      <c r="AC12" s="15">
        <v>3.4965034965035002E-2</v>
      </c>
      <c r="AD12" s="15">
        <v>0.12068965517241401</v>
      </c>
      <c r="AE12" s="15">
        <v>2.04081632653061E-2</v>
      </c>
      <c r="AF12" s="15"/>
      <c r="AG12" s="15">
        <v>3.09278350515464E-2</v>
      </c>
      <c r="AH12" s="15">
        <v>3.4188034188034198E-2</v>
      </c>
      <c r="AI12" s="15">
        <v>0.15217391304347799</v>
      </c>
      <c r="AJ12" s="15">
        <v>0</v>
      </c>
      <c r="AK12" s="15"/>
      <c r="AL12" s="15">
        <v>4.4642857142857102E-2</v>
      </c>
      <c r="AM12" s="15">
        <v>6.0109289617486301E-2</v>
      </c>
      <c r="AN12" s="15">
        <v>0</v>
      </c>
      <c r="AO12" s="15"/>
      <c r="AP12" s="15">
        <v>3.5175879396984903E-2</v>
      </c>
      <c r="AQ12" s="15">
        <v>5.3571428571428603E-2</v>
      </c>
      <c r="AR12" s="15">
        <v>5.5555555555555601E-2</v>
      </c>
      <c r="AS12" s="15">
        <v>0.11111111111111099</v>
      </c>
      <c r="AT12" s="15">
        <v>1.6949152542372899E-2</v>
      </c>
      <c r="AU12" s="15"/>
      <c r="AV12" s="15">
        <v>0</v>
      </c>
      <c r="AW12" s="15">
        <v>0</v>
      </c>
      <c r="AX12" s="15">
        <v>0</v>
      </c>
      <c r="AY12" s="15">
        <v>6.3829787234042507E-2</v>
      </c>
      <c r="AZ12" s="15">
        <v>0.116279069767442</v>
      </c>
      <c r="BA12" s="15">
        <v>3.3333333333333298E-2</v>
      </c>
      <c r="BB12" s="15">
        <v>6.25E-2</v>
      </c>
      <c r="BC12" s="15"/>
      <c r="BD12" s="15">
        <v>5.6537102473498198E-2</v>
      </c>
      <c r="BE12" s="15">
        <v>3.3898305084745797E-2</v>
      </c>
      <c r="BF12" s="15">
        <v>5.8823529411764698E-2</v>
      </c>
      <c r="BG12" s="15">
        <v>1.7857142857142901E-2</v>
      </c>
      <c r="BH12" s="15">
        <v>0</v>
      </c>
      <c r="BI12" s="15">
        <v>0.2</v>
      </c>
      <c r="BJ12" s="15"/>
      <c r="BK12" s="15">
        <v>7.69230769230769E-2</v>
      </c>
      <c r="BL12" s="15">
        <v>4.6357615894039701E-2</v>
      </c>
      <c r="BM12" s="15">
        <v>0.04</v>
      </c>
      <c r="BN12" s="15">
        <v>5.5555555555555601E-2</v>
      </c>
      <c r="BO12" s="15">
        <v>1.5625E-2</v>
      </c>
      <c r="BP12" s="15">
        <v>2.9411764705882401E-2</v>
      </c>
      <c r="BQ12" s="15"/>
      <c r="BR12" s="15">
        <v>4.5454545454545497E-2</v>
      </c>
      <c r="BS12" s="15">
        <v>4.8484848484848499E-2</v>
      </c>
      <c r="BT12" s="15"/>
      <c r="BU12" s="15">
        <v>4.9079754601227002E-2</v>
      </c>
      <c r="BV12" s="15">
        <v>4.5161290322580601E-2</v>
      </c>
      <c r="BW12" s="15"/>
      <c r="BX12" s="15">
        <v>4.2145593869731802E-2</v>
      </c>
      <c r="BY12" s="15">
        <v>4.8780487804878099E-2</v>
      </c>
    </row>
    <row r="13" spans="2:77" x14ac:dyDescent="0.35">
      <c r="B13" s="16" t="s">
        <v>134</v>
      </c>
      <c r="C13" s="15">
        <v>6.3424947145877403E-2</v>
      </c>
      <c r="D13" s="15">
        <v>4.9261083743842402E-2</v>
      </c>
      <c r="E13" s="15">
        <v>7.4074074074074098E-2</v>
      </c>
      <c r="F13" s="15"/>
      <c r="G13" s="15">
        <v>9.0909090909090898E-2</v>
      </c>
      <c r="H13" s="15">
        <v>5.61497326203209E-2</v>
      </c>
      <c r="I13" s="15"/>
      <c r="J13" s="15">
        <v>4.6511627906976702E-2</v>
      </c>
      <c r="K13" s="15">
        <v>4.9586776859504099E-2</v>
      </c>
      <c r="L13" s="15">
        <v>0.101694915254237</v>
      </c>
      <c r="M13" s="15">
        <v>7.5949367088607597E-2</v>
      </c>
      <c r="N13" s="15"/>
      <c r="O13" s="15">
        <v>6.5217391304347797E-2</v>
      </c>
      <c r="P13" s="15">
        <v>2.7397260273972601E-2</v>
      </c>
      <c r="Q13" s="15">
        <v>8.8235294117647106E-2</v>
      </c>
      <c r="R13" s="15">
        <v>0.104166666666667</v>
      </c>
      <c r="S13" s="15">
        <v>0.04</v>
      </c>
      <c r="T13" s="15">
        <v>0.128205128205128</v>
      </c>
      <c r="U13" s="15">
        <v>6.5217391304347797E-2</v>
      </c>
      <c r="V13" s="15">
        <v>0</v>
      </c>
      <c r="W13" s="15">
        <v>6.5573770491803296E-2</v>
      </c>
      <c r="X13" s="15">
        <v>7.69230769230769E-2</v>
      </c>
      <c r="Y13" s="15">
        <v>0</v>
      </c>
      <c r="Z13" s="15">
        <v>0</v>
      </c>
      <c r="AA13" s="15"/>
      <c r="AB13" s="15">
        <v>7.8947368421052599E-2</v>
      </c>
      <c r="AC13" s="15">
        <v>5.5944055944055902E-2</v>
      </c>
      <c r="AD13" s="15">
        <v>5.1724137931034503E-2</v>
      </c>
      <c r="AE13" s="15">
        <v>6.1224489795918401E-2</v>
      </c>
      <c r="AF13" s="15"/>
      <c r="AG13" s="15">
        <v>6.8728522336769807E-2</v>
      </c>
      <c r="AH13" s="15">
        <v>5.1282051282051301E-2</v>
      </c>
      <c r="AI13" s="15">
        <v>4.3478260869565202E-2</v>
      </c>
      <c r="AJ13" s="15">
        <v>0.25</v>
      </c>
      <c r="AK13" s="15"/>
      <c r="AL13" s="15">
        <v>4.9107142857142898E-2</v>
      </c>
      <c r="AM13" s="15">
        <v>6.5573770491803296E-2</v>
      </c>
      <c r="AN13" s="15">
        <v>0.101694915254237</v>
      </c>
      <c r="AO13" s="15"/>
      <c r="AP13" s="15">
        <v>5.0251256281407003E-2</v>
      </c>
      <c r="AQ13" s="15">
        <v>8.0357142857142905E-2</v>
      </c>
      <c r="AR13" s="15">
        <v>5.5555555555555601E-2</v>
      </c>
      <c r="AS13" s="15">
        <v>0</v>
      </c>
      <c r="AT13" s="15">
        <v>0.101694915254237</v>
      </c>
      <c r="AU13" s="15"/>
      <c r="AV13" s="15">
        <v>0.2</v>
      </c>
      <c r="AW13" s="15">
        <v>0</v>
      </c>
      <c r="AX13" s="15">
        <v>0</v>
      </c>
      <c r="AY13" s="15">
        <v>6.3829787234042507E-2</v>
      </c>
      <c r="AZ13" s="15">
        <v>6.9767441860465101E-2</v>
      </c>
      <c r="BA13" s="15">
        <v>8.3333333333333301E-2</v>
      </c>
      <c r="BB13" s="15">
        <v>0.125</v>
      </c>
      <c r="BC13" s="15"/>
      <c r="BD13" s="15">
        <v>4.9469964664311E-2</v>
      </c>
      <c r="BE13" s="15">
        <v>6.7796610169491497E-2</v>
      </c>
      <c r="BF13" s="15">
        <v>0.11764705882352899</v>
      </c>
      <c r="BG13" s="15">
        <v>7.1428571428571397E-2</v>
      </c>
      <c r="BH13" s="15">
        <v>8.8235294117647106E-2</v>
      </c>
      <c r="BI13" s="15">
        <v>0</v>
      </c>
      <c r="BJ13" s="15"/>
      <c r="BK13" s="15">
        <v>6.15384615384615E-2</v>
      </c>
      <c r="BL13" s="15">
        <v>3.9735099337748297E-2</v>
      </c>
      <c r="BM13" s="15">
        <v>0.08</v>
      </c>
      <c r="BN13" s="15">
        <v>8.3333333333333301E-2</v>
      </c>
      <c r="BO13" s="15">
        <v>6.25E-2</v>
      </c>
      <c r="BP13" s="15">
        <v>8.8235294117647106E-2</v>
      </c>
      <c r="BQ13" s="15"/>
      <c r="BR13" s="15">
        <v>5.5194805194805199E-2</v>
      </c>
      <c r="BS13" s="15">
        <v>7.8787878787878796E-2</v>
      </c>
      <c r="BT13" s="15"/>
      <c r="BU13" s="15">
        <v>6.13496932515337E-2</v>
      </c>
      <c r="BV13" s="15">
        <v>6.4516129032258104E-2</v>
      </c>
      <c r="BW13" s="15"/>
      <c r="BX13" s="15">
        <v>6.8965517241379296E-2</v>
      </c>
      <c r="BY13" s="15">
        <v>5.8536585365853697E-2</v>
      </c>
    </row>
    <row r="14" spans="2:77" x14ac:dyDescent="0.35">
      <c r="B14" s="16" t="s">
        <v>226</v>
      </c>
      <c r="C14" s="18">
        <v>0.60887949260042296</v>
      </c>
      <c r="D14" s="18">
        <v>0.60591133004926101</v>
      </c>
      <c r="E14" s="18">
        <v>0.61111111111111105</v>
      </c>
      <c r="F14" s="18"/>
      <c r="G14" s="18">
        <v>0.58585858585858597</v>
      </c>
      <c r="H14" s="18">
        <v>0.61497326203208602</v>
      </c>
      <c r="I14" s="18"/>
      <c r="J14" s="18">
        <v>0.58914728682170503</v>
      </c>
      <c r="K14" s="18">
        <v>0.64462809917355401</v>
      </c>
      <c r="L14" s="18">
        <v>0.66101694915254205</v>
      </c>
      <c r="M14" s="18">
        <v>0.588607594936709</v>
      </c>
      <c r="N14" s="18"/>
      <c r="O14" s="18">
        <v>0.58695652173913004</v>
      </c>
      <c r="P14" s="18">
        <v>0.63013698630137005</v>
      </c>
      <c r="Q14" s="18">
        <v>0.70588235294117696</v>
      </c>
      <c r="R14" s="18">
        <v>0.58333333333333304</v>
      </c>
      <c r="S14" s="18">
        <v>0.8</v>
      </c>
      <c r="T14" s="18">
        <v>0.53846153846153799</v>
      </c>
      <c r="U14" s="18">
        <v>0.58695652173913004</v>
      </c>
      <c r="V14" s="18">
        <v>0.6</v>
      </c>
      <c r="W14" s="18">
        <v>0.62295081967213095</v>
      </c>
      <c r="X14" s="18">
        <v>0.480769230769231</v>
      </c>
      <c r="Y14" s="18">
        <v>0.68421052631578905</v>
      </c>
      <c r="Z14" s="18">
        <v>0.8</v>
      </c>
      <c r="AA14" s="18"/>
      <c r="AB14" s="18">
        <v>0.63157894736842102</v>
      </c>
      <c r="AC14" s="18">
        <v>0.61538461538461497</v>
      </c>
      <c r="AD14" s="18">
        <v>0.58620689655172398</v>
      </c>
      <c r="AE14" s="18">
        <v>0.55102040816326503</v>
      </c>
      <c r="AF14" s="18"/>
      <c r="AG14" s="18">
        <v>0.65292096219931295</v>
      </c>
      <c r="AH14" s="18">
        <v>0.57264957264957295</v>
      </c>
      <c r="AI14" s="18">
        <v>0.434782608695652</v>
      </c>
      <c r="AJ14" s="18">
        <v>0.5</v>
      </c>
      <c r="AK14" s="18"/>
      <c r="AL14" s="18">
        <v>0.66071428571428603</v>
      </c>
      <c r="AM14" s="18">
        <v>0.53005464480874298</v>
      </c>
      <c r="AN14" s="18">
        <v>0.677966101694915</v>
      </c>
      <c r="AO14" s="18"/>
      <c r="AP14" s="18">
        <v>0.638190954773869</v>
      </c>
      <c r="AQ14" s="18">
        <v>0.58035714285714302</v>
      </c>
      <c r="AR14" s="18">
        <v>0.44444444444444398</v>
      </c>
      <c r="AS14" s="18">
        <v>0.77777777777777801</v>
      </c>
      <c r="AT14" s="18">
        <v>0.72881355932203395</v>
      </c>
      <c r="AU14" s="18"/>
      <c r="AV14" s="18">
        <v>0.2</v>
      </c>
      <c r="AW14" s="18">
        <v>0.75</v>
      </c>
      <c r="AX14" s="18">
        <v>0.75</v>
      </c>
      <c r="AY14" s="18">
        <v>0.55319148936170204</v>
      </c>
      <c r="AZ14" s="18">
        <v>0.51162790697674398</v>
      </c>
      <c r="BA14" s="18">
        <v>0.6</v>
      </c>
      <c r="BB14" s="18">
        <v>0.6875</v>
      </c>
      <c r="BC14" s="18"/>
      <c r="BD14" s="18">
        <v>0.604240282685512</v>
      </c>
      <c r="BE14" s="18">
        <v>0.59322033898305104</v>
      </c>
      <c r="BF14" s="18">
        <v>0.61764705882352899</v>
      </c>
      <c r="BG14" s="18">
        <v>0.625</v>
      </c>
      <c r="BH14" s="18">
        <v>0.64705882352941202</v>
      </c>
      <c r="BI14" s="18">
        <v>0.6</v>
      </c>
      <c r="BJ14" s="18"/>
      <c r="BK14" s="18">
        <v>0.53846153846153899</v>
      </c>
      <c r="BL14" s="18">
        <v>0.65562913907284803</v>
      </c>
      <c r="BM14" s="18">
        <v>0.64</v>
      </c>
      <c r="BN14" s="18">
        <v>0.57407407407407396</v>
      </c>
      <c r="BO14" s="18">
        <v>0.609375</v>
      </c>
      <c r="BP14" s="18">
        <v>0.58823529411764697</v>
      </c>
      <c r="BQ14" s="18"/>
      <c r="BR14" s="18">
        <v>0.61038961038961004</v>
      </c>
      <c r="BS14" s="18">
        <v>0.60606060606060597</v>
      </c>
      <c r="BT14" s="18"/>
      <c r="BU14" s="18">
        <v>0.619631901840491</v>
      </c>
      <c r="BV14" s="18">
        <v>0.60322580645161294</v>
      </c>
      <c r="BW14" s="18"/>
      <c r="BX14" s="18">
        <v>0.65134099616858199</v>
      </c>
      <c r="BY14" s="18">
        <v>0.55609756097561003</v>
      </c>
    </row>
    <row r="15" spans="2:77" x14ac:dyDescent="0.35">
      <c r="B15" s="16" t="s">
        <v>227</v>
      </c>
      <c r="C15" s="18">
        <v>0.120507399577167</v>
      </c>
      <c r="D15" s="18">
        <v>0.16256157635467999</v>
      </c>
      <c r="E15" s="18">
        <v>8.8888888888888906E-2</v>
      </c>
      <c r="F15" s="18"/>
      <c r="G15" s="18">
        <v>0.12121212121212099</v>
      </c>
      <c r="H15" s="18">
        <v>0.12032085561497299</v>
      </c>
      <c r="I15" s="18"/>
      <c r="J15" s="18">
        <v>0.13178294573643401</v>
      </c>
      <c r="K15" s="18">
        <v>0.13223140495867799</v>
      </c>
      <c r="L15" s="18">
        <v>5.0847457627118599E-2</v>
      </c>
      <c r="M15" s="18">
        <v>0.120253164556962</v>
      </c>
      <c r="N15" s="18"/>
      <c r="O15" s="18">
        <v>0.19565217391304299</v>
      </c>
      <c r="P15" s="18">
        <v>0.164383561643836</v>
      </c>
      <c r="Q15" s="18">
        <v>2.9411764705882401E-2</v>
      </c>
      <c r="R15" s="18">
        <v>0.125</v>
      </c>
      <c r="S15" s="18">
        <v>0.08</v>
      </c>
      <c r="T15" s="18">
        <v>0.102564102564103</v>
      </c>
      <c r="U15" s="18">
        <v>8.6956521739130405E-2</v>
      </c>
      <c r="V15" s="18">
        <v>0.16</v>
      </c>
      <c r="W15" s="18">
        <v>9.8360655737704902E-2</v>
      </c>
      <c r="X15" s="18">
        <v>0.134615384615385</v>
      </c>
      <c r="Y15" s="18">
        <v>5.2631578947368397E-2</v>
      </c>
      <c r="Z15" s="18">
        <v>0.2</v>
      </c>
      <c r="AA15" s="18"/>
      <c r="AB15" s="18">
        <v>0.105263157894737</v>
      </c>
      <c r="AC15" s="18">
        <v>9.7902097902097904E-2</v>
      </c>
      <c r="AD15" s="18">
        <v>0.24137931034482801</v>
      </c>
      <c r="AE15" s="18">
        <v>0.14285714285714299</v>
      </c>
      <c r="AF15" s="18"/>
      <c r="AG15" s="18">
        <v>9.6219931271477696E-2</v>
      </c>
      <c r="AH15" s="18">
        <v>0.11965811965812</v>
      </c>
      <c r="AI15" s="18">
        <v>0.282608695652174</v>
      </c>
      <c r="AJ15" s="18">
        <v>0</v>
      </c>
      <c r="AK15" s="18"/>
      <c r="AL15" s="18">
        <v>0.107142857142857</v>
      </c>
      <c r="AM15" s="18">
        <v>0.15846994535519099</v>
      </c>
      <c r="AN15" s="18">
        <v>5.0847457627118599E-2</v>
      </c>
      <c r="AO15" s="18"/>
      <c r="AP15" s="18">
        <v>0.120603015075377</v>
      </c>
      <c r="AQ15" s="18">
        <v>9.8214285714285698E-2</v>
      </c>
      <c r="AR15" s="18">
        <v>0.27777777777777801</v>
      </c>
      <c r="AS15" s="18">
        <v>0.11111111111111099</v>
      </c>
      <c r="AT15" s="18">
        <v>3.3898305084745797E-2</v>
      </c>
      <c r="AU15" s="18"/>
      <c r="AV15" s="18">
        <v>0</v>
      </c>
      <c r="AW15" s="18">
        <v>0</v>
      </c>
      <c r="AX15" s="18">
        <v>0</v>
      </c>
      <c r="AY15" s="18">
        <v>0.14893617021276601</v>
      </c>
      <c r="AZ15" s="18">
        <v>0.27906976744186002</v>
      </c>
      <c r="BA15" s="18">
        <v>8.3333333333333301E-2</v>
      </c>
      <c r="BB15" s="18">
        <v>6.25E-2</v>
      </c>
      <c r="BC15" s="18"/>
      <c r="BD15" s="18">
        <v>0.144876325088339</v>
      </c>
      <c r="BE15" s="18">
        <v>0.101694915254237</v>
      </c>
      <c r="BF15" s="18">
        <v>8.8235294117647106E-2</v>
      </c>
      <c r="BG15" s="18">
        <v>8.9285714285714302E-2</v>
      </c>
      <c r="BH15" s="18">
        <v>2.9411764705882401E-2</v>
      </c>
      <c r="BI15" s="18">
        <v>0.2</v>
      </c>
      <c r="BJ15" s="18"/>
      <c r="BK15" s="18">
        <v>0.16923076923076899</v>
      </c>
      <c r="BL15" s="18">
        <v>0.105960264900662</v>
      </c>
      <c r="BM15" s="18">
        <v>0.08</v>
      </c>
      <c r="BN15" s="18">
        <v>0.13888888888888901</v>
      </c>
      <c r="BO15" s="18">
        <v>0.125</v>
      </c>
      <c r="BP15" s="18">
        <v>8.8235294117647106E-2</v>
      </c>
      <c r="BQ15" s="18"/>
      <c r="BR15" s="18">
        <v>0.12012987012987</v>
      </c>
      <c r="BS15" s="18">
        <v>0.12121212121212099</v>
      </c>
      <c r="BT15" s="18"/>
      <c r="BU15" s="18">
        <v>0.11656441717791401</v>
      </c>
      <c r="BV15" s="18">
        <v>0.12258064516129</v>
      </c>
      <c r="BW15" s="18"/>
      <c r="BX15" s="18">
        <v>9.9616858237547901E-2</v>
      </c>
      <c r="BY15" s="18">
        <v>0.146341463414634</v>
      </c>
    </row>
    <row r="16" spans="2:77" x14ac:dyDescent="0.35">
      <c r="B16" s="16" t="s">
        <v>108</v>
      </c>
      <c r="C16" s="19">
        <v>0.48837209302325602</v>
      </c>
      <c r="D16" s="19">
        <v>0.44334975369458102</v>
      </c>
      <c r="E16" s="19">
        <v>0.52222222222222203</v>
      </c>
      <c r="F16" s="19"/>
      <c r="G16" s="19">
        <v>0.46464646464646497</v>
      </c>
      <c r="H16" s="19">
        <v>0.494652406417112</v>
      </c>
      <c r="I16" s="19"/>
      <c r="J16" s="19">
        <v>0.45736434108527102</v>
      </c>
      <c r="K16" s="19">
        <v>0.51239669421487599</v>
      </c>
      <c r="L16" s="19">
        <v>0.61016949152542399</v>
      </c>
      <c r="M16" s="19">
        <v>0.468354430379747</v>
      </c>
      <c r="N16" s="19"/>
      <c r="O16" s="19">
        <v>0.39130434782608697</v>
      </c>
      <c r="P16" s="19">
        <v>0.465753424657534</v>
      </c>
      <c r="Q16" s="19">
        <v>0.67647058823529405</v>
      </c>
      <c r="R16" s="19">
        <v>0.45833333333333298</v>
      </c>
      <c r="S16" s="19">
        <v>0.72</v>
      </c>
      <c r="T16" s="19">
        <v>0.43589743589743601</v>
      </c>
      <c r="U16" s="19">
        <v>0.5</v>
      </c>
      <c r="V16" s="19">
        <v>0.44</v>
      </c>
      <c r="W16" s="19">
        <v>0.52459016393442603</v>
      </c>
      <c r="X16" s="19">
        <v>0.34615384615384598</v>
      </c>
      <c r="Y16" s="19">
        <v>0.63157894736842102</v>
      </c>
      <c r="Z16" s="19">
        <v>0.6</v>
      </c>
      <c r="AA16" s="19"/>
      <c r="AB16" s="19">
        <v>0.52631578947368396</v>
      </c>
      <c r="AC16" s="19">
        <v>0.51748251748251795</v>
      </c>
      <c r="AD16" s="19">
        <v>0.34482758620689602</v>
      </c>
      <c r="AE16" s="19">
        <v>0.40816326530612201</v>
      </c>
      <c r="AF16" s="19"/>
      <c r="AG16" s="19">
        <v>0.55670103092783496</v>
      </c>
      <c r="AH16" s="19">
        <v>0.45299145299145299</v>
      </c>
      <c r="AI16" s="19">
        <v>0.15217391304347799</v>
      </c>
      <c r="AJ16" s="19">
        <v>0.5</v>
      </c>
      <c r="AK16" s="19"/>
      <c r="AL16" s="19">
        <v>0.55357142857142905</v>
      </c>
      <c r="AM16" s="19">
        <v>0.37158469945355199</v>
      </c>
      <c r="AN16" s="19">
        <v>0.62711864406779705</v>
      </c>
      <c r="AO16" s="19"/>
      <c r="AP16" s="19">
        <v>0.51758793969849204</v>
      </c>
      <c r="AQ16" s="19">
        <v>0.48214285714285698</v>
      </c>
      <c r="AR16" s="19">
        <v>0.16666666666666699</v>
      </c>
      <c r="AS16" s="19">
        <v>0.66666666666666696</v>
      </c>
      <c r="AT16" s="19">
        <v>0.69491525423728795</v>
      </c>
      <c r="AU16" s="19"/>
      <c r="AV16" s="19">
        <v>0.2</v>
      </c>
      <c r="AW16" s="19">
        <v>0.75</v>
      </c>
      <c r="AX16" s="19">
        <v>0.75</v>
      </c>
      <c r="AY16" s="19">
        <v>0.40425531914893598</v>
      </c>
      <c r="AZ16" s="19">
        <v>0.232558139534884</v>
      </c>
      <c r="BA16" s="19">
        <v>0.51666666666666705</v>
      </c>
      <c r="BB16" s="19">
        <v>0.625</v>
      </c>
      <c r="BC16" s="19"/>
      <c r="BD16" s="19">
        <v>0.45936395759717302</v>
      </c>
      <c r="BE16" s="19">
        <v>0.49152542372881403</v>
      </c>
      <c r="BF16" s="19">
        <v>0.52941176470588203</v>
      </c>
      <c r="BG16" s="19">
        <v>0.53571428571428603</v>
      </c>
      <c r="BH16" s="19">
        <v>0.61764705882352899</v>
      </c>
      <c r="BI16" s="19">
        <v>0.4</v>
      </c>
      <c r="BJ16" s="19"/>
      <c r="BK16" s="19">
        <v>0.36923076923076897</v>
      </c>
      <c r="BL16" s="19">
        <v>0.54966887417218502</v>
      </c>
      <c r="BM16" s="19">
        <v>0.56000000000000005</v>
      </c>
      <c r="BN16" s="19">
        <v>0.43518518518518501</v>
      </c>
      <c r="BO16" s="19">
        <v>0.484375</v>
      </c>
      <c r="BP16" s="19">
        <v>0.5</v>
      </c>
      <c r="BQ16" s="19"/>
      <c r="BR16" s="19">
        <v>0.49025974025974001</v>
      </c>
      <c r="BS16" s="19">
        <v>0.48484848484848497</v>
      </c>
      <c r="BT16" s="19"/>
      <c r="BU16" s="19">
        <v>0.503067484662577</v>
      </c>
      <c r="BV16" s="19">
        <v>0.48064516129032298</v>
      </c>
      <c r="BW16" s="19"/>
      <c r="BX16" s="19">
        <v>0.55172413793103403</v>
      </c>
      <c r="BY16" s="19">
        <v>0.40975609756097597</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0.56025369978858397</v>
      </c>
      <c r="D8" s="15">
        <v>0.56650246305418706</v>
      </c>
      <c r="E8" s="15">
        <v>0.55555555555555602</v>
      </c>
      <c r="F8" s="15"/>
      <c r="G8" s="15">
        <v>0.44444444444444398</v>
      </c>
      <c r="H8" s="15">
        <v>0.59090909090909105</v>
      </c>
      <c r="I8" s="15"/>
      <c r="J8" s="15">
        <v>0.50387596899224796</v>
      </c>
      <c r="K8" s="15">
        <v>0.55371900826446296</v>
      </c>
      <c r="L8" s="15">
        <v>0.55932203389830504</v>
      </c>
      <c r="M8" s="15">
        <v>0.60126582278481</v>
      </c>
      <c r="N8" s="15"/>
      <c r="O8" s="15">
        <v>0.65217391304347805</v>
      </c>
      <c r="P8" s="15">
        <v>0.50684931506849296</v>
      </c>
      <c r="Q8" s="15">
        <v>0.441176470588235</v>
      </c>
      <c r="R8" s="15">
        <v>0.60416666666666696</v>
      </c>
      <c r="S8" s="15">
        <v>0.56000000000000005</v>
      </c>
      <c r="T8" s="15">
        <v>0.61538461538461497</v>
      </c>
      <c r="U8" s="15">
        <v>0.5</v>
      </c>
      <c r="V8" s="15">
        <v>0.52</v>
      </c>
      <c r="W8" s="15">
        <v>0.55737704918032804</v>
      </c>
      <c r="X8" s="15">
        <v>0.53846153846153799</v>
      </c>
      <c r="Y8" s="15">
        <v>0.73684210526315796</v>
      </c>
      <c r="Z8" s="15">
        <v>0.8</v>
      </c>
      <c r="AA8" s="15"/>
      <c r="AB8" s="15">
        <v>0.58947368421052604</v>
      </c>
      <c r="AC8" s="15">
        <v>0.55244755244755195</v>
      </c>
      <c r="AD8" s="15">
        <v>0.53448275862068995</v>
      </c>
      <c r="AE8" s="15">
        <v>0.51020408163265296</v>
      </c>
      <c r="AF8" s="15"/>
      <c r="AG8" s="15">
        <v>0.56701030927835006</v>
      </c>
      <c r="AH8" s="15">
        <v>0.53846153846153799</v>
      </c>
      <c r="AI8" s="15">
        <v>0.47826086956521702</v>
      </c>
      <c r="AJ8" s="15">
        <v>0.75</v>
      </c>
      <c r="AK8" s="15"/>
      <c r="AL8" s="15">
        <v>0.60267857142857095</v>
      </c>
      <c r="AM8" s="15">
        <v>0.53005464480874298</v>
      </c>
      <c r="AN8" s="15">
        <v>0.54237288135593198</v>
      </c>
      <c r="AO8" s="15"/>
      <c r="AP8" s="15">
        <v>0.53768844221105505</v>
      </c>
      <c r="AQ8" s="15">
        <v>0.57142857142857095</v>
      </c>
      <c r="AR8" s="15">
        <v>0.66666666666666696</v>
      </c>
      <c r="AS8" s="15">
        <v>0.44444444444444398</v>
      </c>
      <c r="AT8" s="15">
        <v>0.61016949152542399</v>
      </c>
      <c r="AU8" s="15"/>
      <c r="AV8" s="15">
        <v>0.4</v>
      </c>
      <c r="AW8" s="15">
        <v>0.5</v>
      </c>
      <c r="AX8" s="15">
        <v>0.5</v>
      </c>
      <c r="AY8" s="15">
        <v>0.46808510638297901</v>
      </c>
      <c r="AZ8" s="15">
        <v>0.51162790697674398</v>
      </c>
      <c r="BA8" s="15">
        <v>0.7</v>
      </c>
      <c r="BB8" s="15">
        <v>0.375</v>
      </c>
      <c r="BC8" s="15"/>
      <c r="BD8" s="15">
        <v>0.56890459363957602</v>
      </c>
      <c r="BE8" s="15">
        <v>0.49152542372881403</v>
      </c>
      <c r="BF8" s="15">
        <v>0.64705882352941202</v>
      </c>
      <c r="BG8" s="15">
        <v>0.57142857142857095</v>
      </c>
      <c r="BH8" s="15">
        <v>0.52941176470588203</v>
      </c>
      <c r="BI8" s="15">
        <v>0.6</v>
      </c>
      <c r="BJ8" s="15"/>
      <c r="BK8" s="15">
        <v>0.66153846153846196</v>
      </c>
      <c r="BL8" s="15">
        <v>0.59602649006622499</v>
      </c>
      <c r="BM8" s="15">
        <v>0.44</v>
      </c>
      <c r="BN8" s="15">
        <v>0.56481481481481499</v>
      </c>
      <c r="BO8" s="15">
        <v>0.53125</v>
      </c>
      <c r="BP8" s="15">
        <v>0.41176470588235298</v>
      </c>
      <c r="BQ8" s="15"/>
      <c r="BR8" s="15">
        <v>0.57467532467532501</v>
      </c>
      <c r="BS8" s="15">
        <v>0.53333333333333299</v>
      </c>
      <c r="BT8" s="15"/>
      <c r="BU8" s="15">
        <v>0.58895705521472397</v>
      </c>
      <c r="BV8" s="15">
        <v>0.54516129032258098</v>
      </c>
      <c r="BW8" s="15"/>
      <c r="BX8" s="15">
        <v>0.59386973180076597</v>
      </c>
      <c r="BY8" s="15">
        <v>0.52195121951219503</v>
      </c>
    </row>
    <row r="9" spans="2:77" x14ac:dyDescent="0.35">
      <c r="B9" s="16" t="s">
        <v>222</v>
      </c>
      <c r="C9" s="15">
        <v>0.28964059196617298</v>
      </c>
      <c r="D9" s="15">
        <v>0.27586206896551702</v>
      </c>
      <c r="E9" s="15">
        <v>0.3</v>
      </c>
      <c r="F9" s="15"/>
      <c r="G9" s="15">
        <v>0.39393939393939398</v>
      </c>
      <c r="H9" s="15">
        <v>0.26203208556149699</v>
      </c>
      <c r="I9" s="15"/>
      <c r="J9" s="15">
        <v>0.31007751937984501</v>
      </c>
      <c r="K9" s="15">
        <v>0.32231404958677701</v>
      </c>
      <c r="L9" s="15">
        <v>0.23728813559322001</v>
      </c>
      <c r="M9" s="15">
        <v>0.278481012658228</v>
      </c>
      <c r="N9" s="15"/>
      <c r="O9" s="15">
        <v>0.23913043478260901</v>
      </c>
      <c r="P9" s="15">
        <v>0.32876712328767099</v>
      </c>
      <c r="Q9" s="15">
        <v>0.41176470588235298</v>
      </c>
      <c r="R9" s="15">
        <v>0.25</v>
      </c>
      <c r="S9" s="15">
        <v>0.32</v>
      </c>
      <c r="T9" s="15">
        <v>0.256410256410256</v>
      </c>
      <c r="U9" s="15">
        <v>0.282608695652174</v>
      </c>
      <c r="V9" s="15">
        <v>0.4</v>
      </c>
      <c r="W9" s="15">
        <v>0.29508196721311503</v>
      </c>
      <c r="X9" s="15">
        <v>0.25</v>
      </c>
      <c r="Y9" s="15">
        <v>0.157894736842105</v>
      </c>
      <c r="Z9" s="15">
        <v>0.2</v>
      </c>
      <c r="AA9" s="15"/>
      <c r="AB9" s="15">
        <v>0.27368421052631597</v>
      </c>
      <c r="AC9" s="15">
        <v>0.27972027972028002</v>
      </c>
      <c r="AD9" s="15">
        <v>0.32758620689655199</v>
      </c>
      <c r="AE9" s="15">
        <v>0.26530612244898</v>
      </c>
      <c r="AF9" s="15"/>
      <c r="AG9" s="15">
        <v>0.298969072164948</v>
      </c>
      <c r="AH9" s="15">
        <v>0.29059829059829101</v>
      </c>
      <c r="AI9" s="15">
        <v>0.32608695652173902</v>
      </c>
      <c r="AJ9" s="15">
        <v>0.25</v>
      </c>
      <c r="AK9" s="15"/>
      <c r="AL9" s="15">
        <v>0.27678571428571402</v>
      </c>
      <c r="AM9" s="15">
        <v>0.30054644808743203</v>
      </c>
      <c r="AN9" s="15">
        <v>0.305084745762712</v>
      </c>
      <c r="AO9" s="15"/>
      <c r="AP9" s="15">
        <v>0.33165829145728598</v>
      </c>
      <c r="AQ9" s="15">
        <v>0.24107142857142899</v>
      </c>
      <c r="AR9" s="15">
        <v>0.25</v>
      </c>
      <c r="AS9" s="15">
        <v>0.33333333333333298</v>
      </c>
      <c r="AT9" s="15">
        <v>0.23728813559322001</v>
      </c>
      <c r="AU9" s="15"/>
      <c r="AV9" s="15">
        <v>0</v>
      </c>
      <c r="AW9" s="15">
        <v>0.375</v>
      </c>
      <c r="AX9" s="15">
        <v>0.375</v>
      </c>
      <c r="AY9" s="15">
        <v>0.319148936170213</v>
      </c>
      <c r="AZ9" s="15">
        <v>0.25581395348837199</v>
      </c>
      <c r="BA9" s="15">
        <v>0.233333333333333</v>
      </c>
      <c r="BB9" s="15">
        <v>0.375</v>
      </c>
      <c r="BC9" s="15"/>
      <c r="BD9" s="15">
        <v>0.28621908127208501</v>
      </c>
      <c r="BE9" s="15">
        <v>0.27118644067796599</v>
      </c>
      <c r="BF9" s="15">
        <v>0.29411764705882398</v>
      </c>
      <c r="BG9" s="15">
        <v>0.25</v>
      </c>
      <c r="BH9" s="15">
        <v>0.38235294117647101</v>
      </c>
      <c r="BI9" s="15">
        <v>0.4</v>
      </c>
      <c r="BJ9" s="15"/>
      <c r="BK9" s="15">
        <v>0.21538461538461501</v>
      </c>
      <c r="BL9" s="15">
        <v>0.258278145695364</v>
      </c>
      <c r="BM9" s="15">
        <v>0.42</v>
      </c>
      <c r="BN9" s="15">
        <v>0.30555555555555602</v>
      </c>
      <c r="BO9" s="15">
        <v>0.296875</v>
      </c>
      <c r="BP9" s="15">
        <v>0.32352941176470601</v>
      </c>
      <c r="BQ9" s="15"/>
      <c r="BR9" s="15">
        <v>0.28571428571428598</v>
      </c>
      <c r="BS9" s="15">
        <v>0.29696969696969699</v>
      </c>
      <c r="BT9" s="15"/>
      <c r="BU9" s="15">
        <v>0.251533742331288</v>
      </c>
      <c r="BV9" s="15">
        <v>0.309677419354839</v>
      </c>
      <c r="BW9" s="15"/>
      <c r="BX9" s="15">
        <v>0.24904214559387</v>
      </c>
      <c r="BY9" s="15">
        <v>0.33170731707317103</v>
      </c>
    </row>
    <row r="10" spans="2:77" x14ac:dyDescent="0.35">
      <c r="B10" s="16" t="s">
        <v>223</v>
      </c>
      <c r="C10" s="15">
        <v>0.107822410147992</v>
      </c>
      <c r="D10" s="15">
        <v>0.118226600985222</v>
      </c>
      <c r="E10" s="15">
        <v>0.1</v>
      </c>
      <c r="F10" s="15"/>
      <c r="G10" s="15">
        <v>0.12121212121212099</v>
      </c>
      <c r="H10" s="15">
        <v>0.10427807486630999</v>
      </c>
      <c r="I10" s="15"/>
      <c r="J10" s="15">
        <v>0.116279069767442</v>
      </c>
      <c r="K10" s="15">
        <v>0.11570247933884301</v>
      </c>
      <c r="L10" s="15">
        <v>0.152542372881356</v>
      </c>
      <c r="M10" s="15">
        <v>8.2278481012658194E-2</v>
      </c>
      <c r="N10" s="15"/>
      <c r="O10" s="15">
        <v>6.5217391304347797E-2</v>
      </c>
      <c r="P10" s="15">
        <v>0.13698630136986301</v>
      </c>
      <c r="Q10" s="15">
        <v>8.8235294117647106E-2</v>
      </c>
      <c r="R10" s="15">
        <v>0.125</v>
      </c>
      <c r="S10" s="15">
        <v>0.12</v>
      </c>
      <c r="T10" s="15">
        <v>7.69230769230769E-2</v>
      </c>
      <c r="U10" s="15">
        <v>0.15217391304347799</v>
      </c>
      <c r="V10" s="15">
        <v>0.04</v>
      </c>
      <c r="W10" s="15">
        <v>8.1967213114754106E-2</v>
      </c>
      <c r="X10" s="15">
        <v>0.15384615384615399</v>
      </c>
      <c r="Y10" s="15">
        <v>0.105263157894737</v>
      </c>
      <c r="Z10" s="15">
        <v>0</v>
      </c>
      <c r="AA10" s="15"/>
      <c r="AB10" s="15">
        <v>0.115789473684211</v>
      </c>
      <c r="AC10" s="15">
        <v>0.11888111888111901</v>
      </c>
      <c r="AD10" s="15">
        <v>8.6206896551724102E-2</v>
      </c>
      <c r="AE10" s="15">
        <v>0.14285714285714299</v>
      </c>
      <c r="AF10" s="15"/>
      <c r="AG10" s="15">
        <v>9.96563573883162E-2</v>
      </c>
      <c r="AH10" s="15">
        <v>0.11965811965812</v>
      </c>
      <c r="AI10" s="15">
        <v>0.13043478260869601</v>
      </c>
      <c r="AJ10" s="15">
        <v>0</v>
      </c>
      <c r="AK10" s="15"/>
      <c r="AL10" s="15">
        <v>8.0357142857142905E-2</v>
      </c>
      <c r="AM10" s="15">
        <v>0.14207650273224001</v>
      </c>
      <c r="AN10" s="15">
        <v>8.4745762711864403E-2</v>
      </c>
      <c r="AO10" s="15"/>
      <c r="AP10" s="15">
        <v>9.5477386934673406E-2</v>
      </c>
      <c r="AQ10" s="15">
        <v>0.151785714285714</v>
      </c>
      <c r="AR10" s="15">
        <v>8.3333333333333301E-2</v>
      </c>
      <c r="AS10" s="15">
        <v>0.11111111111111099</v>
      </c>
      <c r="AT10" s="15">
        <v>0.101694915254237</v>
      </c>
      <c r="AU10" s="15"/>
      <c r="AV10" s="15">
        <v>0.4</v>
      </c>
      <c r="AW10" s="15">
        <v>0.125</v>
      </c>
      <c r="AX10" s="15">
        <v>0.125</v>
      </c>
      <c r="AY10" s="15">
        <v>0.170212765957447</v>
      </c>
      <c r="AZ10" s="15">
        <v>0.13953488372093001</v>
      </c>
      <c r="BA10" s="15">
        <v>0.05</v>
      </c>
      <c r="BB10" s="15">
        <v>0.25</v>
      </c>
      <c r="BC10" s="15"/>
      <c r="BD10" s="15">
        <v>0.10954063604240299</v>
      </c>
      <c r="BE10" s="15">
        <v>0.169491525423729</v>
      </c>
      <c r="BF10" s="15">
        <v>2.9411764705882401E-2</v>
      </c>
      <c r="BG10" s="15">
        <v>0.125</v>
      </c>
      <c r="BH10" s="15">
        <v>5.8823529411764698E-2</v>
      </c>
      <c r="BI10" s="15">
        <v>0</v>
      </c>
      <c r="BJ10" s="15"/>
      <c r="BK10" s="15">
        <v>7.69230769230769E-2</v>
      </c>
      <c r="BL10" s="15">
        <v>9.9337748344370896E-2</v>
      </c>
      <c r="BM10" s="15">
        <v>0.14000000000000001</v>
      </c>
      <c r="BN10" s="15">
        <v>8.3333333333333301E-2</v>
      </c>
      <c r="BO10" s="15">
        <v>0.140625</v>
      </c>
      <c r="BP10" s="15">
        <v>0.17647058823529399</v>
      </c>
      <c r="BQ10" s="15"/>
      <c r="BR10" s="15">
        <v>9.4155844155844201E-2</v>
      </c>
      <c r="BS10" s="15">
        <v>0.133333333333333</v>
      </c>
      <c r="BT10" s="15"/>
      <c r="BU10" s="15">
        <v>9.8159509202454004E-2</v>
      </c>
      <c r="BV10" s="15">
        <v>0.112903225806452</v>
      </c>
      <c r="BW10" s="15"/>
      <c r="BX10" s="15">
        <v>0.118773946360153</v>
      </c>
      <c r="BY10" s="15">
        <v>9.7560975609756101E-2</v>
      </c>
    </row>
    <row r="11" spans="2:77" x14ac:dyDescent="0.35">
      <c r="B11" s="16" t="s">
        <v>224</v>
      </c>
      <c r="C11" s="15">
        <v>1.05708245243129E-2</v>
      </c>
      <c r="D11" s="15">
        <v>4.92610837438424E-3</v>
      </c>
      <c r="E11" s="15">
        <v>1.48148148148148E-2</v>
      </c>
      <c r="F11" s="15"/>
      <c r="G11" s="15">
        <v>1.01010101010101E-2</v>
      </c>
      <c r="H11" s="15">
        <v>1.06951871657754E-2</v>
      </c>
      <c r="I11" s="15"/>
      <c r="J11" s="15">
        <v>3.1007751937984499E-2</v>
      </c>
      <c r="K11" s="15">
        <v>0</v>
      </c>
      <c r="L11" s="15">
        <v>0</v>
      </c>
      <c r="M11" s="15">
        <v>6.3291139240506302E-3</v>
      </c>
      <c r="N11" s="15"/>
      <c r="O11" s="15">
        <v>4.3478260869565202E-2</v>
      </c>
      <c r="P11" s="15">
        <v>0</v>
      </c>
      <c r="Q11" s="15">
        <v>2.9411764705882401E-2</v>
      </c>
      <c r="R11" s="15">
        <v>0</v>
      </c>
      <c r="S11" s="15">
        <v>0</v>
      </c>
      <c r="T11" s="15">
        <v>0</v>
      </c>
      <c r="U11" s="15">
        <v>2.1739130434782601E-2</v>
      </c>
      <c r="V11" s="15">
        <v>0</v>
      </c>
      <c r="W11" s="15">
        <v>1.63934426229508E-2</v>
      </c>
      <c r="X11" s="15">
        <v>0</v>
      </c>
      <c r="Y11" s="15">
        <v>0</v>
      </c>
      <c r="Z11" s="15">
        <v>0</v>
      </c>
      <c r="AA11" s="15"/>
      <c r="AB11" s="15">
        <v>0</v>
      </c>
      <c r="AC11" s="15">
        <v>6.9930069930069904E-3</v>
      </c>
      <c r="AD11" s="15">
        <v>0</v>
      </c>
      <c r="AE11" s="15">
        <v>6.1224489795918401E-2</v>
      </c>
      <c r="AF11" s="15"/>
      <c r="AG11" s="15">
        <v>6.8728522336769802E-3</v>
      </c>
      <c r="AH11" s="15">
        <v>2.5641025641025599E-2</v>
      </c>
      <c r="AI11" s="15">
        <v>0</v>
      </c>
      <c r="AJ11" s="15">
        <v>0</v>
      </c>
      <c r="AK11" s="15"/>
      <c r="AL11" s="15">
        <v>8.9285714285714298E-3</v>
      </c>
      <c r="AM11" s="15">
        <v>5.4644808743169399E-3</v>
      </c>
      <c r="AN11" s="15">
        <v>3.3898305084745797E-2</v>
      </c>
      <c r="AO11" s="15"/>
      <c r="AP11" s="15">
        <v>1.5075376884422099E-2</v>
      </c>
      <c r="AQ11" s="15">
        <v>0</v>
      </c>
      <c r="AR11" s="15">
        <v>0</v>
      </c>
      <c r="AS11" s="15">
        <v>0</v>
      </c>
      <c r="AT11" s="15">
        <v>1.6949152542372899E-2</v>
      </c>
      <c r="AU11" s="15"/>
      <c r="AV11" s="15">
        <v>0</v>
      </c>
      <c r="AW11" s="15">
        <v>0</v>
      </c>
      <c r="AX11" s="15">
        <v>0</v>
      </c>
      <c r="AY11" s="15">
        <v>0</v>
      </c>
      <c r="AZ11" s="15">
        <v>4.6511627906976702E-2</v>
      </c>
      <c r="BA11" s="15">
        <v>0</v>
      </c>
      <c r="BB11" s="15">
        <v>0</v>
      </c>
      <c r="BC11" s="15"/>
      <c r="BD11" s="15">
        <v>3.53356890459364E-3</v>
      </c>
      <c r="BE11" s="15">
        <v>3.3898305084745797E-2</v>
      </c>
      <c r="BF11" s="15">
        <v>0</v>
      </c>
      <c r="BG11" s="15">
        <v>1.7857142857142901E-2</v>
      </c>
      <c r="BH11" s="15">
        <v>0</v>
      </c>
      <c r="BI11" s="15">
        <v>0</v>
      </c>
      <c r="BJ11" s="15"/>
      <c r="BK11" s="15">
        <v>3.0769230769230799E-2</v>
      </c>
      <c r="BL11" s="15">
        <v>6.6225165562913899E-3</v>
      </c>
      <c r="BM11" s="15">
        <v>0</v>
      </c>
      <c r="BN11" s="15">
        <v>9.2592592592592605E-3</v>
      </c>
      <c r="BO11" s="15">
        <v>0</v>
      </c>
      <c r="BP11" s="15">
        <v>2.9411764705882401E-2</v>
      </c>
      <c r="BQ11" s="15"/>
      <c r="BR11" s="15">
        <v>1.2987012987013E-2</v>
      </c>
      <c r="BS11" s="15">
        <v>6.0606060606060597E-3</v>
      </c>
      <c r="BT11" s="15"/>
      <c r="BU11" s="15">
        <v>1.84049079754601E-2</v>
      </c>
      <c r="BV11" s="15">
        <v>6.4516129032258099E-3</v>
      </c>
      <c r="BW11" s="15"/>
      <c r="BX11" s="15">
        <v>1.1494252873563199E-2</v>
      </c>
      <c r="BY11" s="15">
        <v>9.7560975609756097E-3</v>
      </c>
    </row>
    <row r="12" spans="2:77" x14ac:dyDescent="0.35">
      <c r="B12" s="16" t="s">
        <v>225</v>
      </c>
      <c r="C12" s="15">
        <v>6.3424947145877403E-3</v>
      </c>
      <c r="D12" s="15">
        <v>9.8522167487684695E-3</v>
      </c>
      <c r="E12" s="15">
        <v>3.7037037037036999E-3</v>
      </c>
      <c r="F12" s="15"/>
      <c r="G12" s="15">
        <v>0</v>
      </c>
      <c r="H12" s="15">
        <v>8.0213903743315499E-3</v>
      </c>
      <c r="I12" s="15"/>
      <c r="J12" s="15">
        <v>0</v>
      </c>
      <c r="K12" s="15">
        <v>0</v>
      </c>
      <c r="L12" s="15">
        <v>1.6949152542372899E-2</v>
      </c>
      <c r="M12" s="15">
        <v>6.3291139240506302E-3</v>
      </c>
      <c r="N12" s="15"/>
      <c r="O12" s="15">
        <v>0</v>
      </c>
      <c r="P12" s="15">
        <v>1.3698630136986301E-2</v>
      </c>
      <c r="Q12" s="15">
        <v>0</v>
      </c>
      <c r="R12" s="15">
        <v>0</v>
      </c>
      <c r="S12" s="15">
        <v>0</v>
      </c>
      <c r="T12" s="15">
        <v>0</v>
      </c>
      <c r="U12" s="15">
        <v>0</v>
      </c>
      <c r="V12" s="15">
        <v>0.04</v>
      </c>
      <c r="W12" s="15">
        <v>1.63934426229508E-2</v>
      </c>
      <c r="X12" s="15">
        <v>0</v>
      </c>
      <c r="Y12" s="15">
        <v>0</v>
      </c>
      <c r="Z12" s="15">
        <v>0</v>
      </c>
      <c r="AA12" s="15"/>
      <c r="AB12" s="15">
        <v>5.2631578947368403E-3</v>
      </c>
      <c r="AC12" s="15">
        <v>0</v>
      </c>
      <c r="AD12" s="15">
        <v>0</v>
      </c>
      <c r="AE12" s="15">
        <v>2.04081632653061E-2</v>
      </c>
      <c r="AF12" s="15"/>
      <c r="AG12" s="15">
        <v>3.4364261168384901E-3</v>
      </c>
      <c r="AH12" s="15">
        <v>8.5470085470085496E-3</v>
      </c>
      <c r="AI12" s="15">
        <v>0</v>
      </c>
      <c r="AJ12" s="15">
        <v>0</v>
      </c>
      <c r="AK12" s="15"/>
      <c r="AL12" s="15">
        <v>0</v>
      </c>
      <c r="AM12" s="15">
        <v>5.4644808743169399E-3</v>
      </c>
      <c r="AN12" s="15">
        <v>1.6949152542372899E-2</v>
      </c>
      <c r="AO12" s="15"/>
      <c r="AP12" s="15">
        <v>0</v>
      </c>
      <c r="AQ12" s="15">
        <v>8.9285714285714298E-3</v>
      </c>
      <c r="AR12" s="15">
        <v>0</v>
      </c>
      <c r="AS12" s="15">
        <v>0</v>
      </c>
      <c r="AT12" s="15">
        <v>1.6949152542372899E-2</v>
      </c>
      <c r="AU12" s="15"/>
      <c r="AV12" s="15">
        <v>0</v>
      </c>
      <c r="AW12" s="15">
        <v>0</v>
      </c>
      <c r="AX12" s="15">
        <v>0</v>
      </c>
      <c r="AY12" s="15">
        <v>0</v>
      </c>
      <c r="AZ12" s="15">
        <v>0</v>
      </c>
      <c r="BA12" s="15">
        <v>1.6666666666666701E-2</v>
      </c>
      <c r="BB12" s="15">
        <v>0</v>
      </c>
      <c r="BC12" s="15"/>
      <c r="BD12" s="15">
        <v>7.0671378091872799E-3</v>
      </c>
      <c r="BE12" s="15">
        <v>0</v>
      </c>
      <c r="BF12" s="15">
        <v>2.9411764705882401E-2</v>
      </c>
      <c r="BG12" s="15">
        <v>0</v>
      </c>
      <c r="BH12" s="15">
        <v>0</v>
      </c>
      <c r="BI12" s="15">
        <v>0</v>
      </c>
      <c r="BJ12" s="15"/>
      <c r="BK12" s="15">
        <v>0</v>
      </c>
      <c r="BL12" s="15">
        <v>1.3245033112582801E-2</v>
      </c>
      <c r="BM12" s="15">
        <v>0</v>
      </c>
      <c r="BN12" s="15">
        <v>0</v>
      </c>
      <c r="BO12" s="15">
        <v>1.5625E-2</v>
      </c>
      <c r="BP12" s="15">
        <v>0</v>
      </c>
      <c r="BQ12" s="15"/>
      <c r="BR12" s="15">
        <v>3.24675324675325E-3</v>
      </c>
      <c r="BS12" s="15">
        <v>1.21212121212121E-2</v>
      </c>
      <c r="BT12" s="15"/>
      <c r="BU12" s="15">
        <v>6.13496932515337E-3</v>
      </c>
      <c r="BV12" s="15">
        <v>6.4516129032258099E-3</v>
      </c>
      <c r="BW12" s="15"/>
      <c r="BX12" s="15">
        <v>3.83141762452107E-3</v>
      </c>
      <c r="BY12" s="15">
        <v>9.7560975609756097E-3</v>
      </c>
    </row>
    <row r="13" spans="2:77" x14ac:dyDescent="0.35">
      <c r="B13" s="16" t="s">
        <v>134</v>
      </c>
      <c r="C13" s="15">
        <v>2.5369978858350999E-2</v>
      </c>
      <c r="D13" s="15">
        <v>2.4630541871921201E-2</v>
      </c>
      <c r="E13" s="15">
        <v>2.5925925925925901E-2</v>
      </c>
      <c r="F13" s="15"/>
      <c r="G13" s="15">
        <v>3.03030303030303E-2</v>
      </c>
      <c r="H13" s="15">
        <v>2.40641711229947E-2</v>
      </c>
      <c r="I13" s="15"/>
      <c r="J13" s="15">
        <v>3.8759689922480599E-2</v>
      </c>
      <c r="K13" s="15">
        <v>8.2644628099173608E-3</v>
      </c>
      <c r="L13" s="15">
        <v>3.3898305084745797E-2</v>
      </c>
      <c r="M13" s="15">
        <v>2.53164556962025E-2</v>
      </c>
      <c r="N13" s="15"/>
      <c r="O13" s="15">
        <v>0</v>
      </c>
      <c r="P13" s="15">
        <v>1.3698630136986301E-2</v>
      </c>
      <c r="Q13" s="15">
        <v>2.9411764705882401E-2</v>
      </c>
      <c r="R13" s="15">
        <v>2.0833333333333301E-2</v>
      </c>
      <c r="S13" s="15">
        <v>0</v>
      </c>
      <c r="T13" s="15">
        <v>5.1282051282051301E-2</v>
      </c>
      <c r="U13" s="15">
        <v>4.3478260869565202E-2</v>
      </c>
      <c r="V13" s="15">
        <v>0</v>
      </c>
      <c r="W13" s="15">
        <v>3.2786885245901599E-2</v>
      </c>
      <c r="X13" s="15">
        <v>5.7692307692307702E-2</v>
      </c>
      <c r="Y13" s="15">
        <v>0</v>
      </c>
      <c r="Z13" s="15">
        <v>0</v>
      </c>
      <c r="AA13" s="15"/>
      <c r="AB13" s="15">
        <v>1.5789473684210499E-2</v>
      </c>
      <c r="AC13" s="15">
        <v>4.1958041958042001E-2</v>
      </c>
      <c r="AD13" s="15">
        <v>5.1724137931034503E-2</v>
      </c>
      <c r="AE13" s="15">
        <v>0</v>
      </c>
      <c r="AF13" s="15"/>
      <c r="AG13" s="15">
        <v>2.40549828178694E-2</v>
      </c>
      <c r="AH13" s="15">
        <v>1.7094017094017099E-2</v>
      </c>
      <c r="AI13" s="15">
        <v>6.5217391304347797E-2</v>
      </c>
      <c r="AJ13" s="15">
        <v>0</v>
      </c>
      <c r="AK13" s="15"/>
      <c r="AL13" s="15">
        <v>3.125E-2</v>
      </c>
      <c r="AM13" s="15">
        <v>1.63934426229508E-2</v>
      </c>
      <c r="AN13" s="15">
        <v>1.6949152542372899E-2</v>
      </c>
      <c r="AO13" s="15"/>
      <c r="AP13" s="15">
        <v>2.01005025125628E-2</v>
      </c>
      <c r="AQ13" s="15">
        <v>2.6785714285714302E-2</v>
      </c>
      <c r="AR13" s="15">
        <v>0</v>
      </c>
      <c r="AS13" s="15">
        <v>0.11111111111111099</v>
      </c>
      <c r="AT13" s="15">
        <v>1.6949152542372899E-2</v>
      </c>
      <c r="AU13" s="15"/>
      <c r="AV13" s="15">
        <v>0.2</v>
      </c>
      <c r="AW13" s="15">
        <v>0</v>
      </c>
      <c r="AX13" s="15">
        <v>0</v>
      </c>
      <c r="AY13" s="15">
        <v>4.2553191489361701E-2</v>
      </c>
      <c r="AZ13" s="15">
        <v>4.6511627906976702E-2</v>
      </c>
      <c r="BA13" s="15">
        <v>0</v>
      </c>
      <c r="BB13" s="15">
        <v>0</v>
      </c>
      <c r="BC13" s="15"/>
      <c r="BD13" s="15">
        <v>2.47349823321555E-2</v>
      </c>
      <c r="BE13" s="15">
        <v>3.3898305084745797E-2</v>
      </c>
      <c r="BF13" s="15">
        <v>0</v>
      </c>
      <c r="BG13" s="15">
        <v>3.5714285714285698E-2</v>
      </c>
      <c r="BH13" s="15">
        <v>2.9411764705882401E-2</v>
      </c>
      <c r="BI13" s="15">
        <v>0</v>
      </c>
      <c r="BJ13" s="15"/>
      <c r="BK13" s="15">
        <v>1.5384615384615399E-2</v>
      </c>
      <c r="BL13" s="15">
        <v>2.6490066225165601E-2</v>
      </c>
      <c r="BM13" s="15">
        <v>0</v>
      </c>
      <c r="BN13" s="15">
        <v>3.7037037037037E-2</v>
      </c>
      <c r="BO13" s="15">
        <v>1.5625E-2</v>
      </c>
      <c r="BP13" s="15">
        <v>5.8823529411764698E-2</v>
      </c>
      <c r="BQ13" s="15"/>
      <c r="BR13" s="15">
        <v>2.9220779220779199E-2</v>
      </c>
      <c r="BS13" s="15">
        <v>1.8181818181818198E-2</v>
      </c>
      <c r="BT13" s="15"/>
      <c r="BU13" s="15">
        <v>3.6809815950920199E-2</v>
      </c>
      <c r="BV13" s="15">
        <v>1.9354838709677399E-2</v>
      </c>
      <c r="BW13" s="15"/>
      <c r="BX13" s="15">
        <v>2.2988505747126398E-2</v>
      </c>
      <c r="BY13" s="15">
        <v>2.92682926829268E-2</v>
      </c>
    </row>
    <row r="14" spans="2:77" x14ac:dyDescent="0.35">
      <c r="B14" s="16" t="s">
        <v>226</v>
      </c>
      <c r="C14" s="18">
        <v>0.84989429175475695</v>
      </c>
      <c r="D14" s="18">
        <v>0.84236453201970396</v>
      </c>
      <c r="E14" s="18">
        <v>0.85555555555555596</v>
      </c>
      <c r="F14" s="18"/>
      <c r="G14" s="18">
        <v>0.83838383838383801</v>
      </c>
      <c r="H14" s="18">
        <v>0.85294117647058798</v>
      </c>
      <c r="I14" s="18"/>
      <c r="J14" s="18">
        <v>0.81395348837209303</v>
      </c>
      <c r="K14" s="18">
        <v>0.87603305785123997</v>
      </c>
      <c r="L14" s="18">
        <v>0.79661016949152497</v>
      </c>
      <c r="M14" s="18">
        <v>0.879746835443038</v>
      </c>
      <c r="N14" s="18"/>
      <c r="O14" s="18">
        <v>0.89130434782608703</v>
      </c>
      <c r="P14" s="18">
        <v>0.83561643835616395</v>
      </c>
      <c r="Q14" s="18">
        <v>0.85294117647058798</v>
      </c>
      <c r="R14" s="18">
        <v>0.85416666666666696</v>
      </c>
      <c r="S14" s="18">
        <v>0.88</v>
      </c>
      <c r="T14" s="18">
        <v>0.87179487179487203</v>
      </c>
      <c r="U14" s="18">
        <v>0.78260869565217395</v>
      </c>
      <c r="V14" s="18">
        <v>0.92</v>
      </c>
      <c r="W14" s="18">
        <v>0.85245901639344301</v>
      </c>
      <c r="X14" s="18">
        <v>0.78846153846153799</v>
      </c>
      <c r="Y14" s="18">
        <v>0.89473684210526305</v>
      </c>
      <c r="Z14" s="18">
        <v>1</v>
      </c>
      <c r="AA14" s="18"/>
      <c r="AB14" s="18">
        <v>0.86315789473684201</v>
      </c>
      <c r="AC14" s="18">
        <v>0.83216783216783197</v>
      </c>
      <c r="AD14" s="18">
        <v>0.86206896551724099</v>
      </c>
      <c r="AE14" s="18">
        <v>0.77551020408163296</v>
      </c>
      <c r="AF14" s="18"/>
      <c r="AG14" s="18">
        <v>0.865979381443299</v>
      </c>
      <c r="AH14" s="18">
        <v>0.829059829059829</v>
      </c>
      <c r="AI14" s="18">
        <v>0.80434782608695699</v>
      </c>
      <c r="AJ14" s="18">
        <v>1</v>
      </c>
      <c r="AK14" s="18"/>
      <c r="AL14" s="18">
        <v>0.87946428571428603</v>
      </c>
      <c r="AM14" s="18">
        <v>0.83060109289617501</v>
      </c>
      <c r="AN14" s="18">
        <v>0.84745762711864403</v>
      </c>
      <c r="AO14" s="18"/>
      <c r="AP14" s="18">
        <v>0.86934673366834203</v>
      </c>
      <c r="AQ14" s="18">
        <v>0.8125</v>
      </c>
      <c r="AR14" s="18">
        <v>0.91666666666666696</v>
      </c>
      <c r="AS14" s="18">
        <v>0.77777777777777801</v>
      </c>
      <c r="AT14" s="18">
        <v>0.84745762711864403</v>
      </c>
      <c r="AU14" s="18"/>
      <c r="AV14" s="18">
        <v>0.4</v>
      </c>
      <c r="AW14" s="18">
        <v>0.875</v>
      </c>
      <c r="AX14" s="18">
        <v>0.875</v>
      </c>
      <c r="AY14" s="18">
        <v>0.78723404255319196</v>
      </c>
      <c r="AZ14" s="18">
        <v>0.76744186046511598</v>
      </c>
      <c r="BA14" s="18">
        <v>0.93333333333333302</v>
      </c>
      <c r="BB14" s="18">
        <v>0.75</v>
      </c>
      <c r="BC14" s="18"/>
      <c r="BD14" s="18">
        <v>0.85512367491166097</v>
      </c>
      <c r="BE14" s="18">
        <v>0.76271186440677996</v>
      </c>
      <c r="BF14" s="18">
        <v>0.94117647058823495</v>
      </c>
      <c r="BG14" s="18">
        <v>0.82142857142857095</v>
      </c>
      <c r="BH14" s="18">
        <v>0.91176470588235303</v>
      </c>
      <c r="BI14" s="18">
        <v>1</v>
      </c>
      <c r="BJ14" s="18"/>
      <c r="BK14" s="18">
        <v>0.87692307692307703</v>
      </c>
      <c r="BL14" s="18">
        <v>0.85430463576158899</v>
      </c>
      <c r="BM14" s="18">
        <v>0.86</v>
      </c>
      <c r="BN14" s="18">
        <v>0.87037037037037002</v>
      </c>
      <c r="BO14" s="18">
        <v>0.828125</v>
      </c>
      <c r="BP14" s="18">
        <v>0.73529411764705899</v>
      </c>
      <c r="BQ14" s="18"/>
      <c r="BR14" s="18">
        <v>0.86038961038961004</v>
      </c>
      <c r="BS14" s="18">
        <v>0.83030303030302999</v>
      </c>
      <c r="BT14" s="18"/>
      <c r="BU14" s="18">
        <v>0.84049079754601197</v>
      </c>
      <c r="BV14" s="18">
        <v>0.85483870967741904</v>
      </c>
      <c r="BW14" s="18"/>
      <c r="BX14" s="18">
        <v>0.84291187739463602</v>
      </c>
      <c r="BY14" s="18">
        <v>0.85365853658536595</v>
      </c>
    </row>
    <row r="15" spans="2:77" x14ac:dyDescent="0.35">
      <c r="B15" s="16" t="s">
        <v>227</v>
      </c>
      <c r="C15" s="18">
        <v>1.69133192389006E-2</v>
      </c>
      <c r="D15" s="18">
        <v>1.47783251231527E-2</v>
      </c>
      <c r="E15" s="18">
        <v>1.85185185185185E-2</v>
      </c>
      <c r="F15" s="18"/>
      <c r="G15" s="18">
        <v>1.01010101010101E-2</v>
      </c>
      <c r="H15" s="18">
        <v>1.8716577540106999E-2</v>
      </c>
      <c r="I15" s="18"/>
      <c r="J15" s="18">
        <v>3.1007751937984499E-2</v>
      </c>
      <c r="K15" s="18">
        <v>0</v>
      </c>
      <c r="L15" s="18">
        <v>1.6949152542372899E-2</v>
      </c>
      <c r="M15" s="18">
        <v>1.26582278481013E-2</v>
      </c>
      <c r="N15" s="18"/>
      <c r="O15" s="18">
        <v>4.3478260869565202E-2</v>
      </c>
      <c r="P15" s="18">
        <v>1.3698630136986301E-2</v>
      </c>
      <c r="Q15" s="18">
        <v>2.9411764705882401E-2</v>
      </c>
      <c r="R15" s="18">
        <v>0</v>
      </c>
      <c r="S15" s="18">
        <v>0</v>
      </c>
      <c r="T15" s="18">
        <v>0</v>
      </c>
      <c r="U15" s="18">
        <v>2.1739130434782601E-2</v>
      </c>
      <c r="V15" s="18">
        <v>0.04</v>
      </c>
      <c r="W15" s="18">
        <v>3.2786885245901599E-2</v>
      </c>
      <c r="X15" s="18">
        <v>0</v>
      </c>
      <c r="Y15" s="18">
        <v>0</v>
      </c>
      <c r="Z15" s="18">
        <v>0</v>
      </c>
      <c r="AA15" s="18"/>
      <c r="AB15" s="18">
        <v>5.2631578947368403E-3</v>
      </c>
      <c r="AC15" s="18">
        <v>6.9930069930069904E-3</v>
      </c>
      <c r="AD15" s="18">
        <v>0</v>
      </c>
      <c r="AE15" s="18">
        <v>8.1632653061224497E-2</v>
      </c>
      <c r="AF15" s="18"/>
      <c r="AG15" s="18">
        <v>1.03092783505155E-2</v>
      </c>
      <c r="AH15" s="18">
        <v>3.4188034188034198E-2</v>
      </c>
      <c r="AI15" s="18">
        <v>0</v>
      </c>
      <c r="AJ15" s="18">
        <v>0</v>
      </c>
      <c r="AK15" s="18"/>
      <c r="AL15" s="18">
        <v>8.9285714285714298E-3</v>
      </c>
      <c r="AM15" s="18">
        <v>1.0928961748633901E-2</v>
      </c>
      <c r="AN15" s="18">
        <v>5.0847457627118599E-2</v>
      </c>
      <c r="AO15" s="18"/>
      <c r="AP15" s="18">
        <v>1.5075376884422099E-2</v>
      </c>
      <c r="AQ15" s="18">
        <v>8.9285714285714298E-3</v>
      </c>
      <c r="AR15" s="18">
        <v>0</v>
      </c>
      <c r="AS15" s="18">
        <v>0</v>
      </c>
      <c r="AT15" s="18">
        <v>3.3898305084745797E-2</v>
      </c>
      <c r="AU15" s="18"/>
      <c r="AV15" s="18">
        <v>0</v>
      </c>
      <c r="AW15" s="18">
        <v>0</v>
      </c>
      <c r="AX15" s="18">
        <v>0</v>
      </c>
      <c r="AY15" s="18">
        <v>0</v>
      </c>
      <c r="AZ15" s="18">
        <v>4.6511627906976702E-2</v>
      </c>
      <c r="BA15" s="18">
        <v>1.6666666666666701E-2</v>
      </c>
      <c r="BB15" s="18">
        <v>0</v>
      </c>
      <c r="BC15" s="18"/>
      <c r="BD15" s="18">
        <v>1.06007067137809E-2</v>
      </c>
      <c r="BE15" s="18">
        <v>3.3898305084745797E-2</v>
      </c>
      <c r="BF15" s="18">
        <v>2.9411764705882401E-2</v>
      </c>
      <c r="BG15" s="18">
        <v>1.7857142857142901E-2</v>
      </c>
      <c r="BH15" s="18">
        <v>0</v>
      </c>
      <c r="BI15" s="18">
        <v>0</v>
      </c>
      <c r="BJ15" s="18"/>
      <c r="BK15" s="18">
        <v>3.0769230769230799E-2</v>
      </c>
      <c r="BL15" s="18">
        <v>1.9867549668874201E-2</v>
      </c>
      <c r="BM15" s="18">
        <v>0</v>
      </c>
      <c r="BN15" s="18">
        <v>9.2592592592592605E-3</v>
      </c>
      <c r="BO15" s="18">
        <v>1.5625E-2</v>
      </c>
      <c r="BP15" s="18">
        <v>2.9411764705882401E-2</v>
      </c>
      <c r="BQ15" s="18"/>
      <c r="BR15" s="18">
        <v>1.6233766233766201E-2</v>
      </c>
      <c r="BS15" s="18">
        <v>1.8181818181818198E-2</v>
      </c>
      <c r="BT15" s="18"/>
      <c r="BU15" s="18">
        <v>2.4539877300613501E-2</v>
      </c>
      <c r="BV15" s="18">
        <v>1.2903225806451601E-2</v>
      </c>
      <c r="BW15" s="18"/>
      <c r="BX15" s="18">
        <v>1.5325670498084301E-2</v>
      </c>
      <c r="BY15" s="18">
        <v>1.9512195121951199E-2</v>
      </c>
    </row>
    <row r="16" spans="2:77" x14ac:dyDescent="0.35">
      <c r="B16" s="16" t="s">
        <v>108</v>
      </c>
      <c r="C16" s="19">
        <v>0.83298097251585601</v>
      </c>
      <c r="D16" s="19">
        <v>0.82758620689655205</v>
      </c>
      <c r="E16" s="19">
        <v>0.83703703703703702</v>
      </c>
      <c r="F16" s="19"/>
      <c r="G16" s="19">
        <v>0.82828282828282795</v>
      </c>
      <c r="H16" s="19">
        <v>0.83422459893048095</v>
      </c>
      <c r="I16" s="19"/>
      <c r="J16" s="19">
        <v>0.78294573643410903</v>
      </c>
      <c r="K16" s="19">
        <v>0.87603305785123997</v>
      </c>
      <c r="L16" s="19">
        <v>0.77966101694915302</v>
      </c>
      <c r="M16" s="19">
        <v>0.867088607594937</v>
      </c>
      <c r="N16" s="19"/>
      <c r="O16" s="19">
        <v>0.84782608695652195</v>
      </c>
      <c r="P16" s="19">
        <v>0.82191780821917804</v>
      </c>
      <c r="Q16" s="19">
        <v>0.82352941176470595</v>
      </c>
      <c r="R16" s="19">
        <v>0.85416666666666696</v>
      </c>
      <c r="S16" s="19">
        <v>0.88</v>
      </c>
      <c r="T16" s="19">
        <v>0.87179487179487203</v>
      </c>
      <c r="U16" s="19">
        <v>0.76086956521739102</v>
      </c>
      <c r="V16" s="19">
        <v>0.88</v>
      </c>
      <c r="W16" s="19">
        <v>0.81967213114754101</v>
      </c>
      <c r="X16" s="19">
        <v>0.78846153846153799</v>
      </c>
      <c r="Y16" s="19">
        <v>0.89473684210526305</v>
      </c>
      <c r="Z16" s="19">
        <v>1</v>
      </c>
      <c r="AA16" s="19"/>
      <c r="AB16" s="19">
        <v>0.85789473684210504</v>
      </c>
      <c r="AC16" s="19">
        <v>0.82517482517482499</v>
      </c>
      <c r="AD16" s="19">
        <v>0.86206896551724099</v>
      </c>
      <c r="AE16" s="19">
        <v>0.69387755102040805</v>
      </c>
      <c r="AF16" s="19"/>
      <c r="AG16" s="19">
        <v>0.85567010309278402</v>
      </c>
      <c r="AH16" s="19">
        <v>0.79487179487179505</v>
      </c>
      <c r="AI16" s="19">
        <v>0.80434782608695699</v>
      </c>
      <c r="AJ16" s="19">
        <v>1</v>
      </c>
      <c r="AK16" s="19"/>
      <c r="AL16" s="19">
        <v>0.87053571428571397</v>
      </c>
      <c r="AM16" s="19">
        <v>0.81967213114754101</v>
      </c>
      <c r="AN16" s="19">
        <v>0.79661016949152497</v>
      </c>
      <c r="AO16" s="19"/>
      <c r="AP16" s="19">
        <v>0.85427135678391997</v>
      </c>
      <c r="AQ16" s="19">
        <v>0.80357142857142905</v>
      </c>
      <c r="AR16" s="19">
        <v>0.91666666666666696</v>
      </c>
      <c r="AS16" s="19">
        <v>0.77777777777777801</v>
      </c>
      <c r="AT16" s="19">
        <v>0.81355932203389802</v>
      </c>
      <c r="AU16" s="19"/>
      <c r="AV16" s="19">
        <v>0.4</v>
      </c>
      <c r="AW16" s="19">
        <v>0.875</v>
      </c>
      <c r="AX16" s="19">
        <v>0.875</v>
      </c>
      <c r="AY16" s="19">
        <v>0.78723404255319196</v>
      </c>
      <c r="AZ16" s="19">
        <v>0.72093023255814004</v>
      </c>
      <c r="BA16" s="19">
        <v>0.91666666666666696</v>
      </c>
      <c r="BB16" s="19">
        <v>0.75</v>
      </c>
      <c r="BC16" s="19"/>
      <c r="BD16" s="19">
        <v>0.84452296819787998</v>
      </c>
      <c r="BE16" s="19">
        <v>0.72881355932203395</v>
      </c>
      <c r="BF16" s="19">
        <v>0.91176470588235303</v>
      </c>
      <c r="BG16" s="19">
        <v>0.80357142857142805</v>
      </c>
      <c r="BH16" s="19">
        <v>0.91176470588235303</v>
      </c>
      <c r="BI16" s="19">
        <v>1</v>
      </c>
      <c r="BJ16" s="19"/>
      <c r="BK16" s="19">
        <v>0.84615384615384603</v>
      </c>
      <c r="BL16" s="19">
        <v>0.83443708609271505</v>
      </c>
      <c r="BM16" s="19">
        <v>0.86</v>
      </c>
      <c r="BN16" s="19">
        <v>0.86111111111111105</v>
      </c>
      <c r="BO16" s="19">
        <v>0.8125</v>
      </c>
      <c r="BP16" s="19">
        <v>0.70588235294117696</v>
      </c>
      <c r="BQ16" s="19"/>
      <c r="BR16" s="19">
        <v>0.84415584415584399</v>
      </c>
      <c r="BS16" s="19">
        <v>0.81212121212121202</v>
      </c>
      <c r="BT16" s="19"/>
      <c r="BU16" s="19">
        <v>0.81595092024539895</v>
      </c>
      <c r="BV16" s="19">
        <v>0.84193548387096795</v>
      </c>
      <c r="BW16" s="19"/>
      <c r="BX16" s="19">
        <v>0.82758620689655205</v>
      </c>
      <c r="BY16" s="19">
        <v>0.83414634146341504</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372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0.20507399577166999</v>
      </c>
      <c r="D8" s="15">
        <v>0.20689655172413801</v>
      </c>
      <c r="E8" s="15">
        <v>0.203703703703704</v>
      </c>
      <c r="F8" s="15"/>
      <c r="G8" s="15">
        <v>0.22222222222222199</v>
      </c>
      <c r="H8" s="15">
        <v>0.20053475935828899</v>
      </c>
      <c r="I8" s="15"/>
      <c r="J8" s="15">
        <v>0.170542635658915</v>
      </c>
      <c r="K8" s="15">
        <v>0.173553719008264</v>
      </c>
      <c r="L8" s="15">
        <v>0.22033898305084701</v>
      </c>
      <c r="M8" s="15">
        <v>0.259493670886076</v>
      </c>
      <c r="N8" s="15"/>
      <c r="O8" s="15">
        <v>0.282608695652174</v>
      </c>
      <c r="P8" s="15">
        <v>0.26027397260273999</v>
      </c>
      <c r="Q8" s="15">
        <v>8.8235294117647106E-2</v>
      </c>
      <c r="R8" s="15">
        <v>0.16666666666666699</v>
      </c>
      <c r="S8" s="15">
        <v>0.24</v>
      </c>
      <c r="T8" s="15">
        <v>0.15384615384615399</v>
      </c>
      <c r="U8" s="15">
        <v>0.23913043478260901</v>
      </c>
      <c r="V8" s="15">
        <v>0.24</v>
      </c>
      <c r="W8" s="15">
        <v>0.18032786885245899</v>
      </c>
      <c r="X8" s="15">
        <v>0.15384615384615399</v>
      </c>
      <c r="Y8" s="15">
        <v>0.31578947368421101</v>
      </c>
      <c r="Z8" s="15">
        <v>0</v>
      </c>
      <c r="AA8" s="15"/>
      <c r="AB8" s="15">
        <v>0.23684210526315799</v>
      </c>
      <c r="AC8" s="15">
        <v>0.188811188811189</v>
      </c>
      <c r="AD8" s="15">
        <v>0.13793103448275901</v>
      </c>
      <c r="AE8" s="15">
        <v>0.24489795918367299</v>
      </c>
      <c r="AF8" s="15"/>
      <c r="AG8" s="15">
        <v>0.19931271477663201</v>
      </c>
      <c r="AH8" s="15">
        <v>0.16239316239316201</v>
      </c>
      <c r="AI8" s="15">
        <v>0.30434782608695699</v>
      </c>
      <c r="AJ8" s="15">
        <v>0.25</v>
      </c>
      <c r="AK8" s="15"/>
      <c r="AL8" s="15">
        <v>0.24107142857142899</v>
      </c>
      <c r="AM8" s="15">
        <v>0.17486338797814199</v>
      </c>
      <c r="AN8" s="15">
        <v>0.152542372881356</v>
      </c>
      <c r="AO8" s="15"/>
      <c r="AP8" s="15">
        <v>0.180904522613065</v>
      </c>
      <c r="AQ8" s="15">
        <v>0.214285714285714</v>
      </c>
      <c r="AR8" s="15">
        <v>0.194444444444444</v>
      </c>
      <c r="AS8" s="15">
        <v>0.44444444444444398</v>
      </c>
      <c r="AT8" s="15">
        <v>0.20338983050847501</v>
      </c>
      <c r="AU8" s="15"/>
      <c r="AV8" s="15">
        <v>0</v>
      </c>
      <c r="AW8" s="15">
        <v>0.25</v>
      </c>
      <c r="AX8" s="15">
        <v>0.25</v>
      </c>
      <c r="AY8" s="15">
        <v>0.29787234042553201</v>
      </c>
      <c r="AZ8" s="15">
        <v>0.30232558139534899</v>
      </c>
      <c r="BA8" s="15">
        <v>0.233333333333333</v>
      </c>
      <c r="BB8" s="15">
        <v>0.25</v>
      </c>
      <c r="BC8" s="15"/>
      <c r="BD8" s="15">
        <v>0.17314487632508799</v>
      </c>
      <c r="BE8" s="15">
        <v>0.20338983050847501</v>
      </c>
      <c r="BF8" s="15">
        <v>0.29411764705882398</v>
      </c>
      <c r="BG8" s="15">
        <v>0.25</v>
      </c>
      <c r="BH8" s="15">
        <v>0.26470588235294101</v>
      </c>
      <c r="BI8" s="15">
        <v>0.6</v>
      </c>
      <c r="BJ8" s="15"/>
      <c r="BK8" s="15">
        <v>0.261538461538462</v>
      </c>
      <c r="BL8" s="15">
        <v>0.205298013245033</v>
      </c>
      <c r="BM8" s="15">
        <v>0.16</v>
      </c>
      <c r="BN8" s="15">
        <v>0.194444444444444</v>
      </c>
      <c r="BO8" s="15">
        <v>0.21875</v>
      </c>
      <c r="BP8" s="15">
        <v>0.17647058823529399</v>
      </c>
      <c r="BQ8" s="15"/>
      <c r="BR8" s="15">
        <v>0.207792207792208</v>
      </c>
      <c r="BS8" s="15">
        <v>0.2</v>
      </c>
      <c r="BT8" s="15"/>
      <c r="BU8" s="15">
        <v>0.20858895705521499</v>
      </c>
      <c r="BV8" s="15">
        <v>0.20322580645161301</v>
      </c>
      <c r="BW8" s="15"/>
      <c r="BX8" s="15">
        <v>0.233716475095785</v>
      </c>
      <c r="BY8" s="15">
        <v>0.17073170731707299</v>
      </c>
    </row>
    <row r="9" spans="2:77" x14ac:dyDescent="0.35">
      <c r="B9" s="16" t="s">
        <v>222</v>
      </c>
      <c r="C9" s="15">
        <v>0.418604651162791</v>
      </c>
      <c r="D9" s="15">
        <v>0.44827586206896602</v>
      </c>
      <c r="E9" s="15">
        <v>0.39629629629629598</v>
      </c>
      <c r="F9" s="15"/>
      <c r="G9" s="15">
        <v>0.46464646464646497</v>
      </c>
      <c r="H9" s="15">
        <v>0.40641711229946498</v>
      </c>
      <c r="I9" s="15"/>
      <c r="J9" s="15">
        <v>0.434108527131783</v>
      </c>
      <c r="K9" s="15">
        <v>0.47107438016528902</v>
      </c>
      <c r="L9" s="15">
        <v>0.42372881355932202</v>
      </c>
      <c r="M9" s="15">
        <v>0.360759493670886</v>
      </c>
      <c r="N9" s="15"/>
      <c r="O9" s="15">
        <v>0.434782608695652</v>
      </c>
      <c r="P9" s="15">
        <v>0.35616438356164398</v>
      </c>
      <c r="Q9" s="15">
        <v>0.47058823529411797</v>
      </c>
      <c r="R9" s="15">
        <v>0.5</v>
      </c>
      <c r="S9" s="15">
        <v>0.52</v>
      </c>
      <c r="T9" s="15">
        <v>0.43589743589743601</v>
      </c>
      <c r="U9" s="15">
        <v>0.36956521739130399</v>
      </c>
      <c r="V9" s="15">
        <v>0.48</v>
      </c>
      <c r="W9" s="15">
        <v>0.409836065573771</v>
      </c>
      <c r="X9" s="15">
        <v>0.34615384615384598</v>
      </c>
      <c r="Y9" s="15">
        <v>0.36842105263157898</v>
      </c>
      <c r="Z9" s="15">
        <v>0.6</v>
      </c>
      <c r="AA9" s="15"/>
      <c r="AB9" s="15">
        <v>0.40526315789473699</v>
      </c>
      <c r="AC9" s="15">
        <v>0.47552447552447602</v>
      </c>
      <c r="AD9" s="15">
        <v>0.431034482758621</v>
      </c>
      <c r="AE9" s="15">
        <v>0.32653061224489799</v>
      </c>
      <c r="AF9" s="15"/>
      <c r="AG9" s="15">
        <v>0.42955326460481102</v>
      </c>
      <c r="AH9" s="15">
        <v>0.43589743589743601</v>
      </c>
      <c r="AI9" s="15">
        <v>0.32608695652173902</v>
      </c>
      <c r="AJ9" s="15">
        <v>0.25</v>
      </c>
      <c r="AK9" s="15"/>
      <c r="AL9" s="15">
        <v>0.39285714285714302</v>
      </c>
      <c r="AM9" s="15">
        <v>0.43169398907103801</v>
      </c>
      <c r="AN9" s="15">
        <v>0.47457627118644102</v>
      </c>
      <c r="AO9" s="15"/>
      <c r="AP9" s="15">
        <v>0.41708542713567798</v>
      </c>
      <c r="AQ9" s="15">
        <v>0.44642857142857101</v>
      </c>
      <c r="AR9" s="15">
        <v>0.38888888888888901</v>
      </c>
      <c r="AS9" s="15">
        <v>0.55555555555555602</v>
      </c>
      <c r="AT9" s="15">
        <v>0.50847457627118597</v>
      </c>
      <c r="AU9" s="15"/>
      <c r="AV9" s="15">
        <v>0.4</v>
      </c>
      <c r="AW9" s="15">
        <v>0.625</v>
      </c>
      <c r="AX9" s="15">
        <v>0.625</v>
      </c>
      <c r="AY9" s="15">
        <v>0.48936170212766</v>
      </c>
      <c r="AZ9" s="15">
        <v>0.34883720930232598</v>
      </c>
      <c r="BA9" s="15">
        <v>0.43333333333333302</v>
      </c>
      <c r="BB9" s="15">
        <v>0.4375</v>
      </c>
      <c r="BC9" s="15"/>
      <c r="BD9" s="15">
        <v>0.41696113074204899</v>
      </c>
      <c r="BE9" s="15">
        <v>0.52542372881355903</v>
      </c>
      <c r="BF9" s="15">
        <v>0.32352941176470601</v>
      </c>
      <c r="BG9" s="15">
        <v>0.32142857142857101</v>
      </c>
      <c r="BH9" s="15">
        <v>0.5</v>
      </c>
      <c r="BI9" s="15">
        <v>0.4</v>
      </c>
      <c r="BJ9" s="15"/>
      <c r="BK9" s="15">
        <v>0.41538461538461502</v>
      </c>
      <c r="BL9" s="15">
        <v>0.42384105960264901</v>
      </c>
      <c r="BM9" s="15">
        <v>0.3</v>
      </c>
      <c r="BN9" s="15">
        <v>0.41666666666666702</v>
      </c>
      <c r="BO9" s="15">
        <v>0.4375</v>
      </c>
      <c r="BP9" s="15">
        <v>0.52941176470588203</v>
      </c>
      <c r="BQ9" s="15"/>
      <c r="BR9" s="15">
        <v>0.37337662337662297</v>
      </c>
      <c r="BS9" s="15">
        <v>0.50303030303030305</v>
      </c>
      <c r="BT9" s="15"/>
      <c r="BU9" s="15">
        <v>0.39877300613496902</v>
      </c>
      <c r="BV9" s="15">
        <v>0.429032258064516</v>
      </c>
      <c r="BW9" s="15"/>
      <c r="BX9" s="15">
        <v>0.42145593869731801</v>
      </c>
      <c r="BY9" s="15">
        <v>0.41951219512195098</v>
      </c>
    </row>
    <row r="10" spans="2:77" x14ac:dyDescent="0.35">
      <c r="B10" s="16" t="s">
        <v>223</v>
      </c>
      <c r="C10" s="15">
        <v>0.215644820295983</v>
      </c>
      <c r="D10" s="15">
        <v>0.197044334975369</v>
      </c>
      <c r="E10" s="15">
        <v>0.22962962962962999</v>
      </c>
      <c r="F10" s="15"/>
      <c r="G10" s="15">
        <v>0.18181818181818199</v>
      </c>
      <c r="H10" s="15">
        <v>0.22459893048128299</v>
      </c>
      <c r="I10" s="15"/>
      <c r="J10" s="15">
        <v>0.224806201550388</v>
      </c>
      <c r="K10" s="15">
        <v>0.22314049586776899</v>
      </c>
      <c r="L10" s="15">
        <v>0.186440677966102</v>
      </c>
      <c r="M10" s="15">
        <v>0.221518987341772</v>
      </c>
      <c r="N10" s="15"/>
      <c r="O10" s="15">
        <v>0.217391304347826</v>
      </c>
      <c r="P10" s="15">
        <v>0.24657534246575299</v>
      </c>
      <c r="Q10" s="15">
        <v>0.23529411764705899</v>
      </c>
      <c r="R10" s="15">
        <v>0.1875</v>
      </c>
      <c r="S10" s="15">
        <v>0.12</v>
      </c>
      <c r="T10" s="15">
        <v>0.20512820512820501</v>
      </c>
      <c r="U10" s="15">
        <v>0.23913043478260901</v>
      </c>
      <c r="V10" s="15">
        <v>0.16</v>
      </c>
      <c r="W10" s="15">
        <v>0.18032786885245899</v>
      </c>
      <c r="X10" s="15">
        <v>0.30769230769230799</v>
      </c>
      <c r="Y10" s="15">
        <v>0.21052631578947401</v>
      </c>
      <c r="Z10" s="15">
        <v>0</v>
      </c>
      <c r="AA10" s="15"/>
      <c r="AB10" s="15">
        <v>0.21052631578947401</v>
      </c>
      <c r="AC10" s="15">
        <v>0.160839160839161</v>
      </c>
      <c r="AD10" s="15">
        <v>0.24137931034482801</v>
      </c>
      <c r="AE10" s="15">
        <v>0.26530612244898</v>
      </c>
      <c r="AF10" s="15"/>
      <c r="AG10" s="15">
        <v>0.219931271477663</v>
      </c>
      <c r="AH10" s="15">
        <v>0.22222222222222199</v>
      </c>
      <c r="AI10" s="15">
        <v>0.217391304347826</v>
      </c>
      <c r="AJ10" s="15">
        <v>0</v>
      </c>
      <c r="AK10" s="15"/>
      <c r="AL10" s="15">
        <v>0.1875</v>
      </c>
      <c r="AM10" s="15">
        <v>0.23497267759562801</v>
      </c>
      <c r="AN10" s="15">
        <v>0.25423728813559299</v>
      </c>
      <c r="AO10" s="15"/>
      <c r="AP10" s="15">
        <v>0.20100502512562801</v>
      </c>
      <c r="AQ10" s="15">
        <v>0.17857142857142899</v>
      </c>
      <c r="AR10" s="15">
        <v>0.30555555555555602</v>
      </c>
      <c r="AS10" s="15">
        <v>0</v>
      </c>
      <c r="AT10" s="15">
        <v>0.20338983050847501</v>
      </c>
      <c r="AU10" s="15"/>
      <c r="AV10" s="15">
        <v>0.4</v>
      </c>
      <c r="AW10" s="15">
        <v>0.125</v>
      </c>
      <c r="AX10" s="15">
        <v>0.125</v>
      </c>
      <c r="AY10" s="15">
        <v>0.12765957446808501</v>
      </c>
      <c r="AZ10" s="15">
        <v>0.162790697674419</v>
      </c>
      <c r="BA10" s="15">
        <v>0.2</v>
      </c>
      <c r="BB10" s="15">
        <v>0.125</v>
      </c>
      <c r="BC10" s="15"/>
      <c r="BD10" s="15">
        <v>0.23321554770318001</v>
      </c>
      <c r="BE10" s="15">
        <v>0.13559322033898299</v>
      </c>
      <c r="BF10" s="15">
        <v>0.26470588235294101</v>
      </c>
      <c r="BG10" s="15">
        <v>0.30357142857142899</v>
      </c>
      <c r="BH10" s="15">
        <v>5.8823529411764698E-2</v>
      </c>
      <c r="BI10" s="15">
        <v>0</v>
      </c>
      <c r="BJ10" s="15"/>
      <c r="BK10" s="15">
        <v>0.21538461538461501</v>
      </c>
      <c r="BL10" s="15">
        <v>0.22516556291390699</v>
      </c>
      <c r="BM10" s="15">
        <v>0.34</v>
      </c>
      <c r="BN10" s="15">
        <v>0.203703703703704</v>
      </c>
      <c r="BO10" s="15">
        <v>0.140625</v>
      </c>
      <c r="BP10" s="15">
        <v>0.17647058823529399</v>
      </c>
      <c r="BQ10" s="15"/>
      <c r="BR10" s="15">
        <v>0.25</v>
      </c>
      <c r="BS10" s="15">
        <v>0.15151515151515199</v>
      </c>
      <c r="BT10" s="15"/>
      <c r="BU10" s="15">
        <v>0.23926380368098199</v>
      </c>
      <c r="BV10" s="15">
        <v>0.20322580645161301</v>
      </c>
      <c r="BW10" s="15"/>
      <c r="BX10" s="15">
        <v>0.18773946360153301</v>
      </c>
      <c r="BY10" s="15">
        <v>0.24390243902438999</v>
      </c>
    </row>
    <row r="11" spans="2:77" x14ac:dyDescent="0.35">
      <c r="B11" s="16" t="s">
        <v>224</v>
      </c>
      <c r="C11" s="15">
        <v>5.70824524312896E-2</v>
      </c>
      <c r="D11" s="15">
        <v>5.4187192118226597E-2</v>
      </c>
      <c r="E11" s="15">
        <v>5.9259259259259303E-2</v>
      </c>
      <c r="F11" s="15"/>
      <c r="G11" s="15">
        <v>5.0505050505050497E-2</v>
      </c>
      <c r="H11" s="15">
        <v>5.8823529411764698E-2</v>
      </c>
      <c r="I11" s="15"/>
      <c r="J11" s="15">
        <v>5.4263565891472902E-2</v>
      </c>
      <c r="K11" s="15">
        <v>4.9586776859504099E-2</v>
      </c>
      <c r="L11" s="15">
        <v>6.7796610169491497E-2</v>
      </c>
      <c r="M11" s="15">
        <v>5.0632911392405097E-2</v>
      </c>
      <c r="N11" s="15"/>
      <c r="O11" s="15">
        <v>4.3478260869565202E-2</v>
      </c>
      <c r="P11" s="15">
        <v>2.7397260273972601E-2</v>
      </c>
      <c r="Q11" s="15">
        <v>8.8235294117647106E-2</v>
      </c>
      <c r="R11" s="15">
        <v>4.1666666666666699E-2</v>
      </c>
      <c r="S11" s="15">
        <v>0.04</v>
      </c>
      <c r="T11" s="15">
        <v>0.102564102564103</v>
      </c>
      <c r="U11" s="15">
        <v>8.6956521739130405E-2</v>
      </c>
      <c r="V11" s="15">
        <v>0.04</v>
      </c>
      <c r="W11" s="15">
        <v>6.5573770491803296E-2</v>
      </c>
      <c r="X11" s="15">
        <v>3.8461538461538498E-2</v>
      </c>
      <c r="Y11" s="15">
        <v>0</v>
      </c>
      <c r="Z11" s="15">
        <v>0.4</v>
      </c>
      <c r="AA11" s="15"/>
      <c r="AB11" s="15">
        <v>3.1578947368421102E-2</v>
      </c>
      <c r="AC11" s="15">
        <v>7.69230769230769E-2</v>
      </c>
      <c r="AD11" s="15">
        <v>6.8965517241379296E-2</v>
      </c>
      <c r="AE11" s="15">
        <v>8.1632653061224497E-2</v>
      </c>
      <c r="AF11" s="15"/>
      <c r="AG11" s="15">
        <v>5.8419243986254303E-2</v>
      </c>
      <c r="AH11" s="15">
        <v>5.1282051282051301E-2</v>
      </c>
      <c r="AI11" s="15">
        <v>8.6956521739130405E-2</v>
      </c>
      <c r="AJ11" s="15">
        <v>0</v>
      </c>
      <c r="AK11" s="15"/>
      <c r="AL11" s="15">
        <v>8.0357142857142905E-2</v>
      </c>
      <c r="AM11" s="15">
        <v>4.91803278688525E-2</v>
      </c>
      <c r="AN11" s="15">
        <v>0</v>
      </c>
      <c r="AO11" s="15"/>
      <c r="AP11" s="15">
        <v>7.0351758793969807E-2</v>
      </c>
      <c r="AQ11" s="15">
        <v>6.25E-2</v>
      </c>
      <c r="AR11" s="15">
        <v>2.7777777777777801E-2</v>
      </c>
      <c r="AS11" s="15">
        <v>0</v>
      </c>
      <c r="AT11" s="15">
        <v>0</v>
      </c>
      <c r="AU11" s="15"/>
      <c r="AV11" s="15">
        <v>0.2</v>
      </c>
      <c r="AW11" s="15">
        <v>0</v>
      </c>
      <c r="AX11" s="15">
        <v>0</v>
      </c>
      <c r="AY11" s="15">
        <v>0</v>
      </c>
      <c r="AZ11" s="15">
        <v>9.3023255813953501E-2</v>
      </c>
      <c r="BA11" s="15">
        <v>0</v>
      </c>
      <c r="BB11" s="15">
        <v>0</v>
      </c>
      <c r="BC11" s="15"/>
      <c r="BD11" s="15">
        <v>6.7137809187279199E-2</v>
      </c>
      <c r="BE11" s="15">
        <v>6.7796610169491497E-2</v>
      </c>
      <c r="BF11" s="15">
        <v>2.9411764705882401E-2</v>
      </c>
      <c r="BG11" s="15">
        <v>3.5714285714285698E-2</v>
      </c>
      <c r="BH11" s="15">
        <v>2.9411764705882401E-2</v>
      </c>
      <c r="BI11" s="15">
        <v>0</v>
      </c>
      <c r="BJ11" s="15"/>
      <c r="BK11" s="15">
        <v>3.0769230769230799E-2</v>
      </c>
      <c r="BL11" s="15">
        <v>5.2980132450331098E-2</v>
      </c>
      <c r="BM11" s="15">
        <v>0.08</v>
      </c>
      <c r="BN11" s="15">
        <v>4.6296296296296301E-2</v>
      </c>
      <c r="BO11" s="15">
        <v>7.8125E-2</v>
      </c>
      <c r="BP11" s="15">
        <v>8.8235294117647106E-2</v>
      </c>
      <c r="BQ11" s="15"/>
      <c r="BR11" s="15">
        <v>5.5194805194805199E-2</v>
      </c>
      <c r="BS11" s="15">
        <v>6.0606060606060601E-2</v>
      </c>
      <c r="BT11" s="15"/>
      <c r="BU11" s="15">
        <v>4.9079754601227002E-2</v>
      </c>
      <c r="BV11" s="15">
        <v>6.12903225806452E-2</v>
      </c>
      <c r="BW11" s="15"/>
      <c r="BX11" s="15">
        <v>5.3639846743295E-2</v>
      </c>
      <c r="BY11" s="15">
        <v>6.3414634146341506E-2</v>
      </c>
    </row>
    <row r="12" spans="2:77" x14ac:dyDescent="0.35">
      <c r="B12" s="16" t="s">
        <v>225</v>
      </c>
      <c r="C12" s="15">
        <v>2.32558139534884E-2</v>
      </c>
      <c r="D12" s="15">
        <v>1.47783251231527E-2</v>
      </c>
      <c r="E12" s="15">
        <v>2.96296296296296E-2</v>
      </c>
      <c r="F12" s="15"/>
      <c r="G12" s="15">
        <v>0</v>
      </c>
      <c r="H12" s="15">
        <v>2.9411764705882401E-2</v>
      </c>
      <c r="I12" s="15"/>
      <c r="J12" s="15">
        <v>3.8759689922480599E-2</v>
      </c>
      <c r="K12" s="15">
        <v>1.6528925619834701E-2</v>
      </c>
      <c r="L12" s="15">
        <v>0</v>
      </c>
      <c r="M12" s="15">
        <v>1.8987341772151899E-2</v>
      </c>
      <c r="N12" s="15"/>
      <c r="O12" s="15">
        <v>0</v>
      </c>
      <c r="P12" s="15">
        <v>4.1095890410958902E-2</v>
      </c>
      <c r="Q12" s="15">
        <v>0</v>
      </c>
      <c r="R12" s="15">
        <v>0</v>
      </c>
      <c r="S12" s="15">
        <v>0.04</v>
      </c>
      <c r="T12" s="15">
        <v>2.5641025641025599E-2</v>
      </c>
      <c r="U12" s="15">
        <v>4.3478260869565202E-2</v>
      </c>
      <c r="V12" s="15">
        <v>0.04</v>
      </c>
      <c r="W12" s="15">
        <v>4.91803278688525E-2</v>
      </c>
      <c r="X12" s="15">
        <v>0</v>
      </c>
      <c r="Y12" s="15">
        <v>0</v>
      </c>
      <c r="Z12" s="15">
        <v>0</v>
      </c>
      <c r="AA12" s="15"/>
      <c r="AB12" s="15">
        <v>2.1052631578947399E-2</v>
      </c>
      <c r="AC12" s="15">
        <v>2.0979020979021001E-2</v>
      </c>
      <c r="AD12" s="15">
        <v>5.1724137931034503E-2</v>
      </c>
      <c r="AE12" s="15">
        <v>2.04081632653061E-2</v>
      </c>
      <c r="AF12" s="15"/>
      <c r="AG12" s="15">
        <v>1.71821305841924E-2</v>
      </c>
      <c r="AH12" s="15">
        <v>2.5641025641025599E-2</v>
      </c>
      <c r="AI12" s="15">
        <v>2.1739130434782601E-2</v>
      </c>
      <c r="AJ12" s="15">
        <v>0</v>
      </c>
      <c r="AK12" s="15"/>
      <c r="AL12" s="15">
        <v>2.23214285714286E-2</v>
      </c>
      <c r="AM12" s="15">
        <v>2.1857923497267801E-2</v>
      </c>
      <c r="AN12" s="15">
        <v>3.3898305084745797E-2</v>
      </c>
      <c r="AO12" s="15"/>
      <c r="AP12" s="15">
        <v>3.5175879396984903E-2</v>
      </c>
      <c r="AQ12" s="15">
        <v>8.9285714285714298E-3</v>
      </c>
      <c r="AR12" s="15">
        <v>5.5555555555555601E-2</v>
      </c>
      <c r="AS12" s="15">
        <v>0</v>
      </c>
      <c r="AT12" s="15">
        <v>1.6949152542372899E-2</v>
      </c>
      <c r="AU12" s="15"/>
      <c r="AV12" s="15">
        <v>0</v>
      </c>
      <c r="AW12" s="15">
        <v>0</v>
      </c>
      <c r="AX12" s="15">
        <v>0</v>
      </c>
      <c r="AY12" s="15">
        <v>0</v>
      </c>
      <c r="AZ12" s="15">
        <v>4.6511627906976702E-2</v>
      </c>
      <c r="BA12" s="15">
        <v>1.6666666666666701E-2</v>
      </c>
      <c r="BB12" s="15">
        <v>0</v>
      </c>
      <c r="BC12" s="15"/>
      <c r="BD12" s="15">
        <v>3.5335689045936397E-2</v>
      </c>
      <c r="BE12" s="15">
        <v>0</v>
      </c>
      <c r="BF12" s="15">
        <v>2.9411764705882401E-2</v>
      </c>
      <c r="BG12" s="15">
        <v>0</v>
      </c>
      <c r="BH12" s="15">
        <v>0</v>
      </c>
      <c r="BI12" s="15">
        <v>0</v>
      </c>
      <c r="BJ12" s="15"/>
      <c r="BK12" s="15">
        <v>3.0769230769230799E-2</v>
      </c>
      <c r="BL12" s="15">
        <v>1.9867549668874201E-2</v>
      </c>
      <c r="BM12" s="15">
        <v>0.02</v>
      </c>
      <c r="BN12" s="15">
        <v>2.7777777777777801E-2</v>
      </c>
      <c r="BO12" s="15">
        <v>1.5625E-2</v>
      </c>
      <c r="BP12" s="15">
        <v>2.9411764705882401E-2</v>
      </c>
      <c r="BQ12" s="15"/>
      <c r="BR12" s="15">
        <v>2.9220779220779199E-2</v>
      </c>
      <c r="BS12" s="15">
        <v>1.21212121212121E-2</v>
      </c>
      <c r="BT12" s="15"/>
      <c r="BU12" s="15">
        <v>3.0674846625766899E-2</v>
      </c>
      <c r="BV12" s="15">
        <v>1.9354838709677399E-2</v>
      </c>
      <c r="BW12" s="15"/>
      <c r="BX12" s="15">
        <v>1.5325670498084301E-2</v>
      </c>
      <c r="BY12" s="15">
        <v>2.92682926829268E-2</v>
      </c>
    </row>
    <row r="13" spans="2:77" x14ac:dyDescent="0.35">
      <c r="B13" s="16" t="s">
        <v>134</v>
      </c>
      <c r="C13" s="15">
        <v>8.0338266384778007E-2</v>
      </c>
      <c r="D13" s="15">
        <v>7.8817733990147798E-2</v>
      </c>
      <c r="E13" s="15">
        <v>8.1481481481481502E-2</v>
      </c>
      <c r="F13" s="15"/>
      <c r="G13" s="15">
        <v>8.0808080808080801E-2</v>
      </c>
      <c r="H13" s="15">
        <v>8.0213903743315496E-2</v>
      </c>
      <c r="I13" s="15"/>
      <c r="J13" s="15">
        <v>7.7519379844961198E-2</v>
      </c>
      <c r="K13" s="15">
        <v>6.6115702479338803E-2</v>
      </c>
      <c r="L13" s="15">
        <v>0.101694915254237</v>
      </c>
      <c r="M13" s="15">
        <v>8.8607594936708903E-2</v>
      </c>
      <c r="N13" s="15"/>
      <c r="O13" s="15">
        <v>2.1739130434782601E-2</v>
      </c>
      <c r="P13" s="15">
        <v>6.8493150684931503E-2</v>
      </c>
      <c r="Q13" s="15">
        <v>0.11764705882352899</v>
      </c>
      <c r="R13" s="15">
        <v>0.104166666666667</v>
      </c>
      <c r="S13" s="15">
        <v>0.04</v>
      </c>
      <c r="T13" s="15">
        <v>7.69230769230769E-2</v>
      </c>
      <c r="U13" s="15">
        <v>2.1739130434782601E-2</v>
      </c>
      <c r="V13" s="15">
        <v>0.04</v>
      </c>
      <c r="W13" s="15">
        <v>0.114754098360656</v>
      </c>
      <c r="X13" s="15">
        <v>0.15384615384615399</v>
      </c>
      <c r="Y13" s="15">
        <v>0.105263157894737</v>
      </c>
      <c r="Z13" s="15">
        <v>0</v>
      </c>
      <c r="AA13" s="15"/>
      <c r="AB13" s="15">
        <v>9.4736842105263203E-2</v>
      </c>
      <c r="AC13" s="15">
        <v>7.69230769230769E-2</v>
      </c>
      <c r="AD13" s="15">
        <v>6.8965517241379296E-2</v>
      </c>
      <c r="AE13" s="15">
        <v>6.1224489795918401E-2</v>
      </c>
      <c r="AF13" s="15"/>
      <c r="AG13" s="15">
        <v>7.5601374570446703E-2</v>
      </c>
      <c r="AH13" s="15">
        <v>0.102564102564103</v>
      </c>
      <c r="AI13" s="15">
        <v>4.3478260869565202E-2</v>
      </c>
      <c r="AJ13" s="15">
        <v>0.5</v>
      </c>
      <c r="AK13" s="15"/>
      <c r="AL13" s="15">
        <v>7.5892857142857095E-2</v>
      </c>
      <c r="AM13" s="15">
        <v>8.7431693989070997E-2</v>
      </c>
      <c r="AN13" s="15">
        <v>8.4745762711864403E-2</v>
      </c>
      <c r="AO13" s="15"/>
      <c r="AP13" s="15">
        <v>9.5477386934673406E-2</v>
      </c>
      <c r="AQ13" s="15">
        <v>8.9285714285714302E-2</v>
      </c>
      <c r="AR13" s="15">
        <v>2.7777777777777801E-2</v>
      </c>
      <c r="AS13" s="15">
        <v>0</v>
      </c>
      <c r="AT13" s="15">
        <v>6.7796610169491497E-2</v>
      </c>
      <c r="AU13" s="15"/>
      <c r="AV13" s="15">
        <v>0</v>
      </c>
      <c r="AW13" s="15">
        <v>0</v>
      </c>
      <c r="AX13" s="15">
        <v>0</v>
      </c>
      <c r="AY13" s="15">
        <v>8.5106382978723402E-2</v>
      </c>
      <c r="AZ13" s="15">
        <v>4.6511627906976702E-2</v>
      </c>
      <c r="BA13" s="15">
        <v>0.116666666666667</v>
      </c>
      <c r="BB13" s="15">
        <v>0.1875</v>
      </c>
      <c r="BC13" s="15"/>
      <c r="BD13" s="15">
        <v>7.4204946996466403E-2</v>
      </c>
      <c r="BE13" s="15">
        <v>6.7796610169491497E-2</v>
      </c>
      <c r="BF13" s="15">
        <v>5.8823529411764698E-2</v>
      </c>
      <c r="BG13" s="15">
        <v>8.9285714285714302E-2</v>
      </c>
      <c r="BH13" s="15">
        <v>0.14705882352941199</v>
      </c>
      <c r="BI13" s="15">
        <v>0</v>
      </c>
      <c r="BJ13" s="15"/>
      <c r="BK13" s="15">
        <v>4.6153846153846198E-2</v>
      </c>
      <c r="BL13" s="15">
        <v>7.2847682119205295E-2</v>
      </c>
      <c r="BM13" s="15">
        <v>0.1</v>
      </c>
      <c r="BN13" s="15">
        <v>0.11111111111111099</v>
      </c>
      <c r="BO13" s="15">
        <v>0.109375</v>
      </c>
      <c r="BP13" s="15">
        <v>0</v>
      </c>
      <c r="BQ13" s="15"/>
      <c r="BR13" s="15">
        <v>8.4415584415584402E-2</v>
      </c>
      <c r="BS13" s="15">
        <v>7.2727272727272696E-2</v>
      </c>
      <c r="BT13" s="15"/>
      <c r="BU13" s="15">
        <v>7.3619631901840496E-2</v>
      </c>
      <c r="BV13" s="15">
        <v>8.3870967741935504E-2</v>
      </c>
      <c r="BW13" s="15"/>
      <c r="BX13" s="15">
        <v>8.8122605363984696E-2</v>
      </c>
      <c r="BY13" s="15">
        <v>7.3170731707317097E-2</v>
      </c>
    </row>
    <row r="14" spans="2:77" x14ac:dyDescent="0.35">
      <c r="B14" s="16" t="s">
        <v>226</v>
      </c>
      <c r="C14" s="18">
        <v>0.62367864693446096</v>
      </c>
      <c r="D14" s="18">
        <v>0.65517241379310298</v>
      </c>
      <c r="E14" s="18">
        <v>0.6</v>
      </c>
      <c r="F14" s="18"/>
      <c r="G14" s="18">
        <v>0.68686868686868696</v>
      </c>
      <c r="H14" s="18">
        <v>0.60695187165775399</v>
      </c>
      <c r="I14" s="18"/>
      <c r="J14" s="18">
        <v>0.60465116279069797</v>
      </c>
      <c r="K14" s="18">
        <v>0.64462809917355401</v>
      </c>
      <c r="L14" s="18">
        <v>0.644067796610169</v>
      </c>
      <c r="M14" s="18">
        <v>0.620253164556962</v>
      </c>
      <c r="N14" s="18"/>
      <c r="O14" s="18">
        <v>0.71739130434782605</v>
      </c>
      <c r="P14" s="18">
        <v>0.61643835616438403</v>
      </c>
      <c r="Q14" s="18">
        <v>0.55882352941176505</v>
      </c>
      <c r="R14" s="18">
        <v>0.66666666666666696</v>
      </c>
      <c r="S14" s="18">
        <v>0.76</v>
      </c>
      <c r="T14" s="18">
        <v>0.58974358974358998</v>
      </c>
      <c r="U14" s="18">
        <v>0.60869565217391297</v>
      </c>
      <c r="V14" s="18">
        <v>0.72</v>
      </c>
      <c r="W14" s="18">
        <v>0.59016393442622905</v>
      </c>
      <c r="X14" s="18">
        <v>0.5</v>
      </c>
      <c r="Y14" s="18">
        <v>0.68421052631578905</v>
      </c>
      <c r="Z14" s="18">
        <v>0.6</v>
      </c>
      <c r="AA14" s="18"/>
      <c r="AB14" s="18">
        <v>0.64210526315789496</v>
      </c>
      <c r="AC14" s="18">
        <v>0.66433566433566404</v>
      </c>
      <c r="AD14" s="18">
        <v>0.568965517241379</v>
      </c>
      <c r="AE14" s="18">
        <v>0.57142857142857095</v>
      </c>
      <c r="AF14" s="18"/>
      <c r="AG14" s="18">
        <v>0.62886597938144295</v>
      </c>
      <c r="AH14" s="18">
        <v>0.59829059829059805</v>
      </c>
      <c r="AI14" s="18">
        <v>0.63043478260869601</v>
      </c>
      <c r="AJ14" s="18">
        <v>0.5</v>
      </c>
      <c r="AK14" s="18"/>
      <c r="AL14" s="18">
        <v>0.63392857142857095</v>
      </c>
      <c r="AM14" s="18">
        <v>0.60655737704918</v>
      </c>
      <c r="AN14" s="18">
        <v>0.62711864406779705</v>
      </c>
      <c r="AO14" s="18"/>
      <c r="AP14" s="18">
        <v>0.59798994974874398</v>
      </c>
      <c r="AQ14" s="18">
        <v>0.66071428571428603</v>
      </c>
      <c r="AR14" s="18">
        <v>0.58333333333333304</v>
      </c>
      <c r="AS14" s="18">
        <v>1</v>
      </c>
      <c r="AT14" s="18">
        <v>0.71186440677966101</v>
      </c>
      <c r="AU14" s="18"/>
      <c r="AV14" s="18">
        <v>0.4</v>
      </c>
      <c r="AW14" s="18">
        <v>0.875</v>
      </c>
      <c r="AX14" s="18">
        <v>0.875</v>
      </c>
      <c r="AY14" s="18">
        <v>0.78723404255319096</v>
      </c>
      <c r="AZ14" s="18">
        <v>0.65116279069767402</v>
      </c>
      <c r="BA14" s="18">
        <v>0.66666666666666696</v>
      </c>
      <c r="BB14" s="18">
        <v>0.6875</v>
      </c>
      <c r="BC14" s="18"/>
      <c r="BD14" s="18">
        <v>0.59010600706713801</v>
      </c>
      <c r="BE14" s="18">
        <v>0.72881355932203395</v>
      </c>
      <c r="BF14" s="18">
        <v>0.61764705882352899</v>
      </c>
      <c r="BG14" s="18">
        <v>0.57142857142857095</v>
      </c>
      <c r="BH14" s="18">
        <v>0.76470588235294101</v>
      </c>
      <c r="BI14" s="18">
        <v>1</v>
      </c>
      <c r="BJ14" s="18"/>
      <c r="BK14" s="18">
        <v>0.67692307692307696</v>
      </c>
      <c r="BL14" s="18">
        <v>0.629139072847682</v>
      </c>
      <c r="BM14" s="18">
        <v>0.46</v>
      </c>
      <c r="BN14" s="18">
        <v>0.61111111111111105</v>
      </c>
      <c r="BO14" s="18">
        <v>0.65625</v>
      </c>
      <c r="BP14" s="18">
        <v>0.70588235294117696</v>
      </c>
      <c r="BQ14" s="18"/>
      <c r="BR14" s="18">
        <v>0.581168831168831</v>
      </c>
      <c r="BS14" s="18">
        <v>0.70303030303030301</v>
      </c>
      <c r="BT14" s="18"/>
      <c r="BU14" s="18">
        <v>0.60736196319018398</v>
      </c>
      <c r="BV14" s="18">
        <v>0.63225806451612898</v>
      </c>
      <c r="BW14" s="18"/>
      <c r="BX14" s="18">
        <v>0.65517241379310298</v>
      </c>
      <c r="BY14" s="18">
        <v>0.59024390243902403</v>
      </c>
    </row>
    <row r="15" spans="2:77" x14ac:dyDescent="0.35">
      <c r="B15" s="16" t="s">
        <v>227</v>
      </c>
      <c r="C15" s="18">
        <v>8.0338266384778007E-2</v>
      </c>
      <c r="D15" s="18">
        <v>6.8965517241379296E-2</v>
      </c>
      <c r="E15" s="18">
        <v>8.8888888888888906E-2</v>
      </c>
      <c r="F15" s="18"/>
      <c r="G15" s="18">
        <v>5.0505050505050497E-2</v>
      </c>
      <c r="H15" s="18">
        <v>8.8235294117647106E-2</v>
      </c>
      <c r="I15" s="18"/>
      <c r="J15" s="18">
        <v>9.3023255813953501E-2</v>
      </c>
      <c r="K15" s="18">
        <v>6.6115702479338803E-2</v>
      </c>
      <c r="L15" s="18">
        <v>6.7796610169491497E-2</v>
      </c>
      <c r="M15" s="18">
        <v>6.9620253164557E-2</v>
      </c>
      <c r="N15" s="18"/>
      <c r="O15" s="18">
        <v>4.3478260869565202E-2</v>
      </c>
      <c r="P15" s="18">
        <v>6.8493150684931503E-2</v>
      </c>
      <c r="Q15" s="18">
        <v>8.8235294117647106E-2</v>
      </c>
      <c r="R15" s="18">
        <v>4.1666666666666699E-2</v>
      </c>
      <c r="S15" s="18">
        <v>0.08</v>
      </c>
      <c r="T15" s="18">
        <v>0.128205128205128</v>
      </c>
      <c r="U15" s="18">
        <v>0.13043478260869601</v>
      </c>
      <c r="V15" s="18">
        <v>0.08</v>
      </c>
      <c r="W15" s="18">
        <v>0.114754098360656</v>
      </c>
      <c r="X15" s="18">
        <v>3.8461538461538498E-2</v>
      </c>
      <c r="Y15" s="18">
        <v>0</v>
      </c>
      <c r="Z15" s="18">
        <v>0.4</v>
      </c>
      <c r="AA15" s="18"/>
      <c r="AB15" s="18">
        <v>5.2631578947368397E-2</v>
      </c>
      <c r="AC15" s="18">
        <v>9.7902097902097904E-2</v>
      </c>
      <c r="AD15" s="18">
        <v>0.12068965517241401</v>
      </c>
      <c r="AE15" s="18">
        <v>0.102040816326531</v>
      </c>
      <c r="AF15" s="18"/>
      <c r="AG15" s="18">
        <v>7.5601374570446703E-2</v>
      </c>
      <c r="AH15" s="18">
        <v>7.69230769230769E-2</v>
      </c>
      <c r="AI15" s="18">
        <v>0.108695652173913</v>
      </c>
      <c r="AJ15" s="18">
        <v>0</v>
      </c>
      <c r="AK15" s="18"/>
      <c r="AL15" s="18">
        <v>0.10267857142857099</v>
      </c>
      <c r="AM15" s="18">
        <v>7.10382513661202E-2</v>
      </c>
      <c r="AN15" s="18">
        <v>3.3898305084745797E-2</v>
      </c>
      <c r="AO15" s="18"/>
      <c r="AP15" s="18">
        <v>0.10552763819095499</v>
      </c>
      <c r="AQ15" s="18">
        <v>7.1428571428571397E-2</v>
      </c>
      <c r="AR15" s="18">
        <v>8.3333333333333301E-2</v>
      </c>
      <c r="AS15" s="18">
        <v>0</v>
      </c>
      <c r="AT15" s="18">
        <v>1.6949152542372899E-2</v>
      </c>
      <c r="AU15" s="18"/>
      <c r="AV15" s="18">
        <v>0.2</v>
      </c>
      <c r="AW15" s="18">
        <v>0</v>
      </c>
      <c r="AX15" s="18">
        <v>0</v>
      </c>
      <c r="AY15" s="18">
        <v>0</v>
      </c>
      <c r="AZ15" s="18">
        <v>0.13953488372093001</v>
      </c>
      <c r="BA15" s="18">
        <v>1.6666666666666701E-2</v>
      </c>
      <c r="BB15" s="18">
        <v>0</v>
      </c>
      <c r="BC15" s="18"/>
      <c r="BD15" s="18">
        <v>0.102473498233216</v>
      </c>
      <c r="BE15" s="18">
        <v>6.7796610169491497E-2</v>
      </c>
      <c r="BF15" s="18">
        <v>5.8823529411764698E-2</v>
      </c>
      <c r="BG15" s="18">
        <v>3.5714285714285698E-2</v>
      </c>
      <c r="BH15" s="18">
        <v>2.9411764705882401E-2</v>
      </c>
      <c r="BI15" s="18">
        <v>0</v>
      </c>
      <c r="BJ15" s="18"/>
      <c r="BK15" s="18">
        <v>6.15384615384615E-2</v>
      </c>
      <c r="BL15" s="18">
        <v>7.2847682119205295E-2</v>
      </c>
      <c r="BM15" s="18">
        <v>0.1</v>
      </c>
      <c r="BN15" s="18">
        <v>7.4074074074074098E-2</v>
      </c>
      <c r="BO15" s="18">
        <v>9.375E-2</v>
      </c>
      <c r="BP15" s="18">
        <v>0.11764705882352899</v>
      </c>
      <c r="BQ15" s="18"/>
      <c r="BR15" s="18">
        <v>8.4415584415584402E-2</v>
      </c>
      <c r="BS15" s="18">
        <v>7.2727272727272696E-2</v>
      </c>
      <c r="BT15" s="18"/>
      <c r="BU15" s="18">
        <v>7.9754601226993904E-2</v>
      </c>
      <c r="BV15" s="18">
        <v>8.0645161290322606E-2</v>
      </c>
      <c r="BW15" s="18"/>
      <c r="BX15" s="18">
        <v>6.8965517241379296E-2</v>
      </c>
      <c r="BY15" s="18">
        <v>9.2682926829268306E-2</v>
      </c>
    </row>
    <row r="16" spans="2:77" x14ac:dyDescent="0.35">
      <c r="B16" s="16" t="s">
        <v>108</v>
      </c>
      <c r="C16" s="19">
        <v>0.54334038054968303</v>
      </c>
      <c r="D16" s="19">
        <v>0.58620689655172398</v>
      </c>
      <c r="E16" s="19">
        <v>0.51111111111111096</v>
      </c>
      <c r="F16" s="19"/>
      <c r="G16" s="19">
        <v>0.63636363636363602</v>
      </c>
      <c r="H16" s="19">
        <v>0.51871657754010703</v>
      </c>
      <c r="I16" s="19"/>
      <c r="J16" s="19">
        <v>0.51162790697674398</v>
      </c>
      <c r="K16" s="19">
        <v>0.57851239669421495</v>
      </c>
      <c r="L16" s="19">
        <v>0.57627118644067798</v>
      </c>
      <c r="M16" s="19">
        <v>0.550632911392405</v>
      </c>
      <c r="N16" s="19"/>
      <c r="O16" s="19">
        <v>0.67391304347826098</v>
      </c>
      <c r="P16" s="19">
        <v>0.54794520547945202</v>
      </c>
      <c r="Q16" s="19">
        <v>0.47058823529411797</v>
      </c>
      <c r="R16" s="19">
        <v>0.625</v>
      </c>
      <c r="S16" s="19">
        <v>0.68</v>
      </c>
      <c r="T16" s="19">
        <v>0.46153846153846201</v>
      </c>
      <c r="U16" s="19">
        <v>0.47826086956521702</v>
      </c>
      <c r="V16" s="19">
        <v>0.64</v>
      </c>
      <c r="W16" s="19">
        <v>0.47540983606557402</v>
      </c>
      <c r="X16" s="19">
        <v>0.46153846153846201</v>
      </c>
      <c r="Y16" s="19">
        <v>0.68421052631578905</v>
      </c>
      <c r="Z16" s="19">
        <v>0.2</v>
      </c>
      <c r="AA16" s="19"/>
      <c r="AB16" s="19">
        <v>0.58947368421052604</v>
      </c>
      <c r="AC16" s="19">
        <v>0.56643356643356602</v>
      </c>
      <c r="AD16" s="19">
        <v>0.44827586206896503</v>
      </c>
      <c r="AE16" s="19">
        <v>0.469387755102041</v>
      </c>
      <c r="AF16" s="19"/>
      <c r="AG16" s="19">
        <v>0.55326460481099704</v>
      </c>
      <c r="AH16" s="19">
        <v>0.52136752136752096</v>
      </c>
      <c r="AI16" s="19">
        <v>0.52173913043478304</v>
      </c>
      <c r="AJ16" s="19">
        <v>0.5</v>
      </c>
      <c r="AK16" s="19"/>
      <c r="AL16" s="19">
        <v>0.53125</v>
      </c>
      <c r="AM16" s="19">
        <v>0.53551912568306004</v>
      </c>
      <c r="AN16" s="19">
        <v>0.59322033898305104</v>
      </c>
      <c r="AO16" s="19"/>
      <c r="AP16" s="19">
        <v>0.49246231155778902</v>
      </c>
      <c r="AQ16" s="19">
        <v>0.58928571428571397</v>
      </c>
      <c r="AR16" s="19">
        <v>0.5</v>
      </c>
      <c r="AS16" s="19">
        <v>1</v>
      </c>
      <c r="AT16" s="19">
        <v>0.69491525423728795</v>
      </c>
      <c r="AU16" s="19"/>
      <c r="AV16" s="19">
        <v>0.2</v>
      </c>
      <c r="AW16" s="19">
        <v>0.875</v>
      </c>
      <c r="AX16" s="19">
        <v>0.875</v>
      </c>
      <c r="AY16" s="19">
        <v>0.78723404255319096</v>
      </c>
      <c r="AZ16" s="19">
        <v>0.51162790697674398</v>
      </c>
      <c r="BA16" s="19">
        <v>0.65</v>
      </c>
      <c r="BB16" s="19">
        <v>0.6875</v>
      </c>
      <c r="BC16" s="19"/>
      <c r="BD16" s="19">
        <v>0.48763250883392201</v>
      </c>
      <c r="BE16" s="19">
        <v>0.66101694915254205</v>
      </c>
      <c r="BF16" s="19">
        <v>0.55882352941176505</v>
      </c>
      <c r="BG16" s="19">
        <v>0.53571428571428603</v>
      </c>
      <c r="BH16" s="19">
        <v>0.73529411764705899</v>
      </c>
      <c r="BI16" s="19">
        <v>1</v>
      </c>
      <c r="BJ16" s="19"/>
      <c r="BK16" s="19">
        <v>0.61538461538461497</v>
      </c>
      <c r="BL16" s="19">
        <v>0.556291390728477</v>
      </c>
      <c r="BM16" s="19">
        <v>0.36</v>
      </c>
      <c r="BN16" s="19">
        <v>0.53703703703703698</v>
      </c>
      <c r="BO16" s="19">
        <v>0.5625</v>
      </c>
      <c r="BP16" s="19">
        <v>0.58823529411764697</v>
      </c>
      <c r="BQ16" s="19"/>
      <c r="BR16" s="19">
        <v>0.496753246753247</v>
      </c>
      <c r="BS16" s="19">
        <v>0.63030303030303003</v>
      </c>
      <c r="BT16" s="19"/>
      <c r="BU16" s="19">
        <v>0.52760736196319002</v>
      </c>
      <c r="BV16" s="19">
        <v>0.55161290322580603</v>
      </c>
      <c r="BW16" s="19"/>
      <c r="BX16" s="19">
        <v>0.58620689655172398</v>
      </c>
      <c r="BY16" s="19">
        <v>0.49756097560975598</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Y1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ht="72.5" x14ac:dyDescent="0.35">
      <c r="B8" s="16" t="s">
        <v>373</v>
      </c>
      <c r="C8" s="15">
        <v>0.26004228329809698</v>
      </c>
      <c r="D8" s="15">
        <v>0.29556650246305399</v>
      </c>
      <c r="E8" s="15">
        <v>0.233333333333333</v>
      </c>
      <c r="F8" s="15"/>
      <c r="G8" s="15">
        <v>0.28282828282828298</v>
      </c>
      <c r="H8" s="15">
        <v>0.25401069518716601</v>
      </c>
      <c r="I8" s="15"/>
      <c r="J8" s="15">
        <v>0.29457364341085301</v>
      </c>
      <c r="K8" s="15">
        <v>0.28925619834710697</v>
      </c>
      <c r="L8" s="15">
        <v>0.11864406779661001</v>
      </c>
      <c r="M8" s="15">
        <v>0.246835443037975</v>
      </c>
      <c r="N8" s="15"/>
      <c r="O8" s="15">
        <v>0.39130434782608697</v>
      </c>
      <c r="P8" s="15">
        <v>0.28767123287671198</v>
      </c>
      <c r="Q8" s="15">
        <v>0.20588235294117599</v>
      </c>
      <c r="R8" s="15">
        <v>0.27083333333333298</v>
      </c>
      <c r="S8" s="15">
        <v>0.32</v>
      </c>
      <c r="T8" s="15">
        <v>0.20512820512820501</v>
      </c>
      <c r="U8" s="15">
        <v>0.173913043478261</v>
      </c>
      <c r="V8" s="15">
        <v>0.44</v>
      </c>
      <c r="W8" s="15">
        <v>0.16393442622950799</v>
      </c>
      <c r="X8" s="15">
        <v>0.25</v>
      </c>
      <c r="Y8" s="15">
        <v>0.26315789473684198</v>
      </c>
      <c r="Z8" s="15">
        <v>0.2</v>
      </c>
      <c r="AA8" s="15"/>
      <c r="AB8" s="15">
        <v>0.24736842105263199</v>
      </c>
      <c r="AC8" s="15">
        <v>0.29370629370629397</v>
      </c>
      <c r="AD8" s="15">
        <v>0.31034482758620702</v>
      </c>
      <c r="AE8" s="15">
        <v>0.22448979591836701</v>
      </c>
      <c r="AF8" s="15"/>
      <c r="AG8" s="15">
        <v>0.23024054982817899</v>
      </c>
      <c r="AH8" s="15">
        <v>0.27350427350427398</v>
      </c>
      <c r="AI8" s="15">
        <v>0.41304347826087001</v>
      </c>
      <c r="AJ8" s="15">
        <v>0.25</v>
      </c>
      <c r="AK8" s="15"/>
      <c r="AL8" s="15">
        <v>0.26785714285714302</v>
      </c>
      <c r="AM8" s="15">
        <v>0.31147540983606598</v>
      </c>
      <c r="AN8" s="15">
        <v>8.4745762711864403E-2</v>
      </c>
      <c r="AO8" s="15"/>
      <c r="AP8" s="15">
        <v>0.23618090452261301</v>
      </c>
      <c r="AQ8" s="15">
        <v>0.24107142857142899</v>
      </c>
      <c r="AR8" s="15">
        <v>0.55555555555555602</v>
      </c>
      <c r="AS8" s="15">
        <v>0.33333333333333298</v>
      </c>
      <c r="AT8" s="15">
        <v>0.152542372881356</v>
      </c>
      <c r="AU8" s="15"/>
      <c r="AV8" s="15">
        <v>0.2</v>
      </c>
      <c r="AW8" s="15">
        <v>0.125</v>
      </c>
      <c r="AX8" s="15">
        <v>0.125</v>
      </c>
      <c r="AY8" s="15">
        <v>0.340425531914894</v>
      </c>
      <c r="AZ8" s="15">
        <v>0.209302325581395</v>
      </c>
      <c r="BA8" s="15">
        <v>0.28333333333333299</v>
      </c>
      <c r="BB8" s="15">
        <v>0.1875</v>
      </c>
      <c r="BC8" s="15"/>
      <c r="BD8" s="15">
        <v>0.27561837455830401</v>
      </c>
      <c r="BE8" s="15">
        <v>0.27118644067796599</v>
      </c>
      <c r="BF8" s="15">
        <v>0.23529411764705899</v>
      </c>
      <c r="BG8" s="15">
        <v>0.23214285714285701</v>
      </c>
      <c r="BH8" s="15">
        <v>0.17647058823529399</v>
      </c>
      <c r="BI8" s="15">
        <v>0.4</v>
      </c>
      <c r="BJ8" s="15"/>
      <c r="BK8" s="15">
        <v>0.27692307692307699</v>
      </c>
      <c r="BL8" s="15">
        <v>0.21854304635761601</v>
      </c>
      <c r="BM8" s="15">
        <v>0.36</v>
      </c>
      <c r="BN8" s="15">
        <v>0.25925925925925902</v>
      </c>
      <c r="BO8" s="15">
        <v>0.296875</v>
      </c>
      <c r="BP8" s="15">
        <v>0.20588235294117599</v>
      </c>
      <c r="BQ8" s="15"/>
      <c r="BR8" s="15">
        <v>0.26298701298701299</v>
      </c>
      <c r="BS8" s="15">
        <v>0.25454545454545502</v>
      </c>
      <c r="BT8" s="15"/>
      <c r="BU8" s="15">
        <v>0.26380368098159501</v>
      </c>
      <c r="BV8" s="15">
        <v>0.25806451612903197</v>
      </c>
      <c r="BW8" s="15"/>
      <c r="BX8" s="15">
        <v>0.23754789272030699</v>
      </c>
      <c r="BY8" s="15">
        <v>0.292682926829268</v>
      </c>
    </row>
    <row r="9" spans="2:77" ht="87" x14ac:dyDescent="0.35">
      <c r="B9" s="16" t="s">
        <v>374</v>
      </c>
      <c r="C9" s="15">
        <v>0.54122621564481999</v>
      </c>
      <c r="D9" s="15">
        <v>0.51231527093596096</v>
      </c>
      <c r="E9" s="15">
        <v>0.562962962962963</v>
      </c>
      <c r="F9" s="15"/>
      <c r="G9" s="15">
        <v>0.54545454545454497</v>
      </c>
      <c r="H9" s="15">
        <v>0.54010695187165803</v>
      </c>
      <c r="I9" s="15"/>
      <c r="J9" s="15">
        <v>0.52713178294573604</v>
      </c>
      <c r="K9" s="15">
        <v>0.504132231404959</v>
      </c>
      <c r="L9" s="15">
        <v>0.644067796610169</v>
      </c>
      <c r="M9" s="15">
        <v>0.563291139240506</v>
      </c>
      <c r="N9" s="15"/>
      <c r="O9" s="15">
        <v>0.45652173913043498</v>
      </c>
      <c r="P9" s="15">
        <v>0.57534246575342496</v>
      </c>
      <c r="Q9" s="15">
        <v>0.67647058823529405</v>
      </c>
      <c r="R9" s="15">
        <v>0.47916666666666702</v>
      </c>
      <c r="S9" s="15">
        <v>0.56000000000000005</v>
      </c>
      <c r="T9" s="15">
        <v>0.487179487179487</v>
      </c>
      <c r="U9" s="15">
        <v>0.58695652173913004</v>
      </c>
      <c r="V9" s="15">
        <v>0.44</v>
      </c>
      <c r="W9" s="15">
        <v>0.60655737704918</v>
      </c>
      <c r="X9" s="15">
        <v>0.5</v>
      </c>
      <c r="Y9" s="15">
        <v>0.47368421052631599</v>
      </c>
      <c r="Z9" s="15">
        <v>0.8</v>
      </c>
      <c r="AA9" s="15"/>
      <c r="AB9" s="15">
        <v>0.56315789473684197</v>
      </c>
      <c r="AC9" s="15">
        <v>0.51048951048951097</v>
      </c>
      <c r="AD9" s="15">
        <v>0.51724137931034497</v>
      </c>
      <c r="AE9" s="15">
        <v>0.63265306122449005</v>
      </c>
      <c r="AF9" s="15"/>
      <c r="AG9" s="15">
        <v>0.56701030927835006</v>
      </c>
      <c r="AH9" s="15">
        <v>0.52136752136752096</v>
      </c>
      <c r="AI9" s="15">
        <v>0.39130434782608697</v>
      </c>
      <c r="AJ9" s="15">
        <v>0.5</v>
      </c>
      <c r="AK9" s="15"/>
      <c r="AL9" s="15">
        <v>0.54017857142857095</v>
      </c>
      <c r="AM9" s="15">
        <v>0.50273224043715803</v>
      </c>
      <c r="AN9" s="15">
        <v>0.677966101694915</v>
      </c>
      <c r="AO9" s="15"/>
      <c r="AP9" s="15">
        <v>0.57286432160804002</v>
      </c>
      <c r="AQ9" s="15">
        <v>0.52678571428571397</v>
      </c>
      <c r="AR9" s="15">
        <v>0.36111111111111099</v>
      </c>
      <c r="AS9" s="15">
        <v>0.55555555555555602</v>
      </c>
      <c r="AT9" s="15">
        <v>0.644067796610169</v>
      </c>
      <c r="AU9" s="15"/>
      <c r="AV9" s="15">
        <v>0.4</v>
      </c>
      <c r="AW9" s="15">
        <v>0.75</v>
      </c>
      <c r="AX9" s="15">
        <v>0.75</v>
      </c>
      <c r="AY9" s="15">
        <v>0.40425531914893598</v>
      </c>
      <c r="AZ9" s="15">
        <v>0.65116279069767402</v>
      </c>
      <c r="BA9" s="15">
        <v>0.56666666666666698</v>
      </c>
      <c r="BB9" s="15">
        <v>0.625</v>
      </c>
      <c r="BC9" s="15"/>
      <c r="BD9" s="15">
        <v>0.53710247349823304</v>
      </c>
      <c r="BE9" s="15">
        <v>0.52542372881355903</v>
      </c>
      <c r="BF9" s="15">
        <v>0.64705882352941202</v>
      </c>
      <c r="BG9" s="15">
        <v>0.51785714285714302</v>
      </c>
      <c r="BH9" s="15">
        <v>0.52941176470588203</v>
      </c>
      <c r="BI9" s="15">
        <v>0.6</v>
      </c>
      <c r="BJ9" s="15"/>
      <c r="BK9" s="15">
        <v>0.52307692307692299</v>
      </c>
      <c r="BL9" s="15">
        <v>0.60927152317880795</v>
      </c>
      <c r="BM9" s="15">
        <v>0.5</v>
      </c>
      <c r="BN9" s="15">
        <v>0.47222222222222199</v>
      </c>
      <c r="BO9" s="15">
        <v>0.5</v>
      </c>
      <c r="BP9" s="15">
        <v>0.61764705882352899</v>
      </c>
      <c r="BQ9" s="15"/>
      <c r="BR9" s="15">
        <v>0.54870129870129902</v>
      </c>
      <c r="BS9" s="15">
        <v>0.527272727272727</v>
      </c>
      <c r="BT9" s="15"/>
      <c r="BU9" s="15">
        <v>0.58282208588957096</v>
      </c>
      <c r="BV9" s="15">
        <v>0.51935483870967702</v>
      </c>
      <c r="BW9" s="15"/>
      <c r="BX9" s="15">
        <v>0.58237547892720298</v>
      </c>
      <c r="BY9" s="15">
        <v>0.48780487804877998</v>
      </c>
    </row>
    <row r="10" spans="2:77" x14ac:dyDescent="0.35">
      <c r="B10" s="16" t="s">
        <v>201</v>
      </c>
      <c r="C10" s="17">
        <v>0.19873150105708201</v>
      </c>
      <c r="D10" s="17">
        <v>0.19211822660098499</v>
      </c>
      <c r="E10" s="17">
        <v>0.203703703703704</v>
      </c>
      <c r="F10" s="17"/>
      <c r="G10" s="17">
        <v>0.17171717171717199</v>
      </c>
      <c r="H10" s="17">
        <v>0.20588235294117599</v>
      </c>
      <c r="I10" s="17"/>
      <c r="J10" s="17">
        <v>0.178294573643411</v>
      </c>
      <c r="K10" s="17">
        <v>0.206611570247934</v>
      </c>
      <c r="L10" s="17">
        <v>0.23728813559322001</v>
      </c>
      <c r="M10" s="17">
        <v>0.189873417721519</v>
      </c>
      <c r="N10" s="17"/>
      <c r="O10" s="17">
        <v>0.15217391304347799</v>
      </c>
      <c r="P10" s="17">
        <v>0.13698630136986301</v>
      </c>
      <c r="Q10" s="17">
        <v>0.11764705882352899</v>
      </c>
      <c r="R10" s="17">
        <v>0.25</v>
      </c>
      <c r="S10" s="17">
        <v>0.12</v>
      </c>
      <c r="T10" s="17">
        <v>0.30769230769230799</v>
      </c>
      <c r="U10" s="17">
        <v>0.23913043478260901</v>
      </c>
      <c r="V10" s="17">
        <v>0.12</v>
      </c>
      <c r="W10" s="17">
        <v>0.22950819672131101</v>
      </c>
      <c r="X10" s="17">
        <v>0.25</v>
      </c>
      <c r="Y10" s="17">
        <v>0.26315789473684198</v>
      </c>
      <c r="Z10" s="17">
        <v>0</v>
      </c>
      <c r="AA10" s="17"/>
      <c r="AB10" s="17">
        <v>0.18947368421052599</v>
      </c>
      <c r="AC10" s="17">
        <v>0.195804195804196</v>
      </c>
      <c r="AD10" s="17">
        <v>0.17241379310344801</v>
      </c>
      <c r="AE10" s="17">
        <v>0.14285714285714299</v>
      </c>
      <c r="AF10" s="17"/>
      <c r="AG10" s="17">
        <v>0.20274914089347101</v>
      </c>
      <c r="AH10" s="17">
        <v>0.20512820512820501</v>
      </c>
      <c r="AI10" s="17">
        <v>0.19565217391304299</v>
      </c>
      <c r="AJ10" s="17">
        <v>0.25</v>
      </c>
      <c r="AK10" s="17"/>
      <c r="AL10" s="17">
        <v>0.191964285714286</v>
      </c>
      <c r="AM10" s="17">
        <v>0.185792349726776</v>
      </c>
      <c r="AN10" s="17">
        <v>0.23728813559322001</v>
      </c>
      <c r="AO10" s="17"/>
      <c r="AP10" s="17">
        <v>0.19095477386934701</v>
      </c>
      <c r="AQ10" s="17">
        <v>0.23214285714285701</v>
      </c>
      <c r="AR10" s="17">
        <v>8.3333333333333301E-2</v>
      </c>
      <c r="AS10" s="17">
        <v>0.11111111111111099</v>
      </c>
      <c r="AT10" s="17">
        <v>0.20338983050847501</v>
      </c>
      <c r="AU10" s="17"/>
      <c r="AV10" s="17">
        <v>0.4</v>
      </c>
      <c r="AW10" s="17">
        <v>0.125</v>
      </c>
      <c r="AX10" s="17">
        <v>0.125</v>
      </c>
      <c r="AY10" s="17">
        <v>0.25531914893617003</v>
      </c>
      <c r="AZ10" s="17">
        <v>0.13953488372093001</v>
      </c>
      <c r="BA10" s="17">
        <v>0.15</v>
      </c>
      <c r="BB10" s="17">
        <v>0.1875</v>
      </c>
      <c r="BC10" s="17"/>
      <c r="BD10" s="17">
        <v>0.18727915194346301</v>
      </c>
      <c r="BE10" s="17">
        <v>0.20338983050847501</v>
      </c>
      <c r="BF10" s="17">
        <v>0.11764705882352899</v>
      </c>
      <c r="BG10" s="17">
        <v>0.25</v>
      </c>
      <c r="BH10" s="17">
        <v>0.29411764705882398</v>
      </c>
      <c r="BI10" s="17">
        <v>0</v>
      </c>
      <c r="BJ10" s="17"/>
      <c r="BK10" s="17">
        <v>0.2</v>
      </c>
      <c r="BL10" s="17">
        <v>0.17218543046357601</v>
      </c>
      <c r="BM10" s="17">
        <v>0.14000000000000001</v>
      </c>
      <c r="BN10" s="17">
        <v>0.26851851851851899</v>
      </c>
      <c r="BO10" s="17">
        <v>0.203125</v>
      </c>
      <c r="BP10" s="17">
        <v>0.17647058823529399</v>
      </c>
      <c r="BQ10" s="17"/>
      <c r="BR10" s="17">
        <v>0.18831168831168801</v>
      </c>
      <c r="BS10" s="17">
        <v>0.218181818181818</v>
      </c>
      <c r="BT10" s="17"/>
      <c r="BU10" s="17">
        <v>0.153374233128834</v>
      </c>
      <c r="BV10" s="17">
        <v>0.22258064516129</v>
      </c>
      <c r="BW10" s="17"/>
      <c r="BX10" s="17">
        <v>0.18007662835249</v>
      </c>
      <c r="BY10" s="17">
        <v>0.219512195121951</v>
      </c>
    </row>
    <row r="11" spans="2:77" x14ac:dyDescent="0.35">
      <c r="B11" s="14"/>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Y1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ht="58" x14ac:dyDescent="0.35">
      <c r="B8" s="16" t="s">
        <v>376</v>
      </c>
      <c r="C8" s="15">
        <v>0.31078224101479901</v>
      </c>
      <c r="D8" s="15">
        <v>0.33990147783251201</v>
      </c>
      <c r="E8" s="15">
        <v>0.28888888888888897</v>
      </c>
      <c r="F8" s="15"/>
      <c r="G8" s="15">
        <v>0.28282828282828298</v>
      </c>
      <c r="H8" s="15">
        <v>0.31818181818181801</v>
      </c>
      <c r="I8" s="15"/>
      <c r="J8" s="15">
        <v>0.387596899224806</v>
      </c>
      <c r="K8" s="15">
        <v>0.28099173553718998</v>
      </c>
      <c r="L8" s="15">
        <v>0.22033898305084701</v>
      </c>
      <c r="M8" s="15">
        <v>0.310126582278481</v>
      </c>
      <c r="N8" s="15"/>
      <c r="O8" s="15">
        <v>0.41304347826087001</v>
      </c>
      <c r="P8" s="15">
        <v>0.465753424657534</v>
      </c>
      <c r="Q8" s="15">
        <v>0.26470588235294101</v>
      </c>
      <c r="R8" s="15">
        <v>0.3125</v>
      </c>
      <c r="S8" s="15">
        <v>0.28000000000000003</v>
      </c>
      <c r="T8" s="15">
        <v>0.230769230769231</v>
      </c>
      <c r="U8" s="15">
        <v>0.282608695652174</v>
      </c>
      <c r="V8" s="15">
        <v>0.36</v>
      </c>
      <c r="W8" s="15">
        <v>0.18032786885245899</v>
      </c>
      <c r="X8" s="15">
        <v>0.269230769230769</v>
      </c>
      <c r="Y8" s="15">
        <v>0.31578947368421101</v>
      </c>
      <c r="Z8" s="15">
        <v>0.2</v>
      </c>
      <c r="AA8" s="15"/>
      <c r="AB8" s="15">
        <v>0.24736842105263199</v>
      </c>
      <c r="AC8" s="15">
        <v>0.34265734265734299</v>
      </c>
      <c r="AD8" s="15">
        <v>0.34482758620689702</v>
      </c>
      <c r="AE8" s="15">
        <v>0.44897959183673503</v>
      </c>
      <c r="AF8" s="15"/>
      <c r="AG8" s="15">
        <v>0.30584192439862501</v>
      </c>
      <c r="AH8" s="15">
        <v>0.29059829059829101</v>
      </c>
      <c r="AI8" s="15">
        <v>0.52173913043478304</v>
      </c>
      <c r="AJ8" s="15">
        <v>0</v>
      </c>
      <c r="AK8" s="15"/>
      <c r="AL8" s="15">
        <v>0.29910714285714302</v>
      </c>
      <c r="AM8" s="15">
        <v>0.33333333333333298</v>
      </c>
      <c r="AN8" s="15">
        <v>0.28813559322033899</v>
      </c>
      <c r="AO8" s="15"/>
      <c r="AP8" s="15">
        <v>0.40201005025125602</v>
      </c>
      <c r="AQ8" s="15">
        <v>0.23214285714285701</v>
      </c>
      <c r="AR8" s="15">
        <v>0.33333333333333298</v>
      </c>
      <c r="AS8" s="15">
        <v>0.55555555555555602</v>
      </c>
      <c r="AT8" s="15">
        <v>0.22033898305084701</v>
      </c>
      <c r="AU8" s="15"/>
      <c r="AV8" s="15">
        <v>0.2</v>
      </c>
      <c r="AW8" s="15">
        <v>0.25</v>
      </c>
      <c r="AX8" s="15">
        <v>0.25</v>
      </c>
      <c r="AY8" s="15">
        <v>0.340425531914894</v>
      </c>
      <c r="AZ8" s="15">
        <v>0.372093023255814</v>
      </c>
      <c r="BA8" s="15">
        <v>0.18333333333333299</v>
      </c>
      <c r="BB8" s="15">
        <v>0.25</v>
      </c>
      <c r="BC8" s="15"/>
      <c r="BD8" s="15">
        <v>0.34275618374558298</v>
      </c>
      <c r="BE8" s="15">
        <v>0.28813559322033899</v>
      </c>
      <c r="BF8" s="15">
        <v>0.26470588235294101</v>
      </c>
      <c r="BG8" s="15">
        <v>0.25</v>
      </c>
      <c r="BH8" s="15">
        <v>0.23529411764705899</v>
      </c>
      <c r="BI8" s="15">
        <v>0.2</v>
      </c>
      <c r="BJ8" s="15"/>
      <c r="BK8" s="15">
        <v>0.36923076923076897</v>
      </c>
      <c r="BL8" s="15">
        <v>0.32450331125827803</v>
      </c>
      <c r="BM8" s="15">
        <v>0.3</v>
      </c>
      <c r="BN8" s="15">
        <v>0.30555555555555602</v>
      </c>
      <c r="BO8" s="15">
        <v>0.25</v>
      </c>
      <c r="BP8" s="15">
        <v>0.29411764705882398</v>
      </c>
      <c r="BQ8" s="15"/>
      <c r="BR8" s="15">
        <v>0.30844155844155802</v>
      </c>
      <c r="BS8" s="15">
        <v>0.31515151515151502</v>
      </c>
      <c r="BT8" s="15"/>
      <c r="BU8" s="15">
        <v>0.28220858895705497</v>
      </c>
      <c r="BV8" s="15">
        <v>0.325806451612903</v>
      </c>
      <c r="BW8" s="15"/>
      <c r="BX8" s="15">
        <v>0.29118773946360199</v>
      </c>
      <c r="BY8" s="15">
        <v>0.34146341463414598</v>
      </c>
    </row>
    <row r="9" spans="2:77" ht="87" x14ac:dyDescent="0.35">
      <c r="B9" s="16" t="s">
        <v>377</v>
      </c>
      <c r="C9" s="15">
        <v>0.53911205073995805</v>
      </c>
      <c r="D9" s="15">
        <v>0.51231527093596096</v>
      </c>
      <c r="E9" s="15">
        <v>0.55925925925925901</v>
      </c>
      <c r="F9" s="15"/>
      <c r="G9" s="15">
        <v>0.56565656565656597</v>
      </c>
      <c r="H9" s="15">
        <v>0.532085561497326</v>
      </c>
      <c r="I9" s="15"/>
      <c r="J9" s="15">
        <v>0.45736434108527102</v>
      </c>
      <c r="K9" s="15">
        <v>0.55371900826446296</v>
      </c>
      <c r="L9" s="15">
        <v>0.61016949152542399</v>
      </c>
      <c r="M9" s="15">
        <v>0.556962025316456</v>
      </c>
      <c r="N9" s="15"/>
      <c r="O9" s="15">
        <v>0.52173913043478304</v>
      </c>
      <c r="P9" s="15">
        <v>0.42465753424657499</v>
      </c>
      <c r="Q9" s="15">
        <v>0.5</v>
      </c>
      <c r="R9" s="15">
        <v>0.45833333333333298</v>
      </c>
      <c r="S9" s="15">
        <v>0.6</v>
      </c>
      <c r="T9" s="15">
        <v>0.56410256410256399</v>
      </c>
      <c r="U9" s="15">
        <v>0.47826086956521702</v>
      </c>
      <c r="V9" s="15">
        <v>0.56000000000000005</v>
      </c>
      <c r="W9" s="15">
        <v>0.70491803278688503</v>
      </c>
      <c r="X9" s="15">
        <v>0.57692307692307698</v>
      </c>
      <c r="Y9" s="15">
        <v>0.57894736842105299</v>
      </c>
      <c r="Z9" s="15">
        <v>0.8</v>
      </c>
      <c r="AA9" s="15"/>
      <c r="AB9" s="15">
        <v>0.61052631578947403</v>
      </c>
      <c r="AC9" s="15">
        <v>0.53846153846153799</v>
      </c>
      <c r="AD9" s="15">
        <v>0.48275862068965503</v>
      </c>
      <c r="AE9" s="15">
        <v>0.44897959183673503</v>
      </c>
      <c r="AF9" s="15"/>
      <c r="AG9" s="15">
        <v>0.54982817869415801</v>
      </c>
      <c r="AH9" s="15">
        <v>0.53846153846153799</v>
      </c>
      <c r="AI9" s="15">
        <v>0.36956521739130399</v>
      </c>
      <c r="AJ9" s="15">
        <v>0.75</v>
      </c>
      <c r="AK9" s="15"/>
      <c r="AL9" s="15">
        <v>0.57142857142857095</v>
      </c>
      <c r="AM9" s="15">
        <v>0.51366120218579203</v>
      </c>
      <c r="AN9" s="15">
        <v>0.52542372881355903</v>
      </c>
      <c r="AO9" s="15"/>
      <c r="AP9" s="15">
        <v>0.457286432160804</v>
      </c>
      <c r="AQ9" s="15">
        <v>0.59821428571428603</v>
      </c>
      <c r="AR9" s="15">
        <v>0.52777777777777801</v>
      </c>
      <c r="AS9" s="15">
        <v>0.44444444444444398</v>
      </c>
      <c r="AT9" s="15">
        <v>0.62711864406779705</v>
      </c>
      <c r="AU9" s="15"/>
      <c r="AV9" s="15">
        <v>0.6</v>
      </c>
      <c r="AW9" s="15">
        <v>0.5</v>
      </c>
      <c r="AX9" s="15">
        <v>0.5</v>
      </c>
      <c r="AY9" s="15">
        <v>0.55319148936170204</v>
      </c>
      <c r="AZ9" s="15">
        <v>0.51162790697674398</v>
      </c>
      <c r="BA9" s="15">
        <v>0.68333333333333302</v>
      </c>
      <c r="BB9" s="15">
        <v>0.4375</v>
      </c>
      <c r="BC9" s="15"/>
      <c r="BD9" s="15">
        <v>0.498233215547703</v>
      </c>
      <c r="BE9" s="15">
        <v>0.57627118644067798</v>
      </c>
      <c r="BF9" s="15">
        <v>0.55882352941176505</v>
      </c>
      <c r="BG9" s="15">
        <v>0.625</v>
      </c>
      <c r="BH9" s="15">
        <v>0.61764705882352899</v>
      </c>
      <c r="BI9" s="15">
        <v>0.8</v>
      </c>
      <c r="BJ9" s="15"/>
      <c r="BK9" s="15">
        <v>0.52307692307692299</v>
      </c>
      <c r="BL9" s="15">
        <v>0.52980132450331097</v>
      </c>
      <c r="BM9" s="15">
        <v>0.6</v>
      </c>
      <c r="BN9" s="15">
        <v>0.53703703703703698</v>
      </c>
      <c r="BO9" s="15">
        <v>0.546875</v>
      </c>
      <c r="BP9" s="15">
        <v>0.5</v>
      </c>
      <c r="BQ9" s="15"/>
      <c r="BR9" s="15">
        <v>0.56168831168831201</v>
      </c>
      <c r="BS9" s="15">
        <v>0.49696969696969701</v>
      </c>
      <c r="BT9" s="15"/>
      <c r="BU9" s="15">
        <v>0.57055214723926395</v>
      </c>
      <c r="BV9" s="15">
        <v>0.52258064516128999</v>
      </c>
      <c r="BW9" s="15"/>
      <c r="BX9" s="15">
        <v>0.57471264367816099</v>
      </c>
      <c r="BY9" s="15">
        <v>0.48780487804877998</v>
      </c>
    </row>
    <row r="10" spans="2:77" x14ac:dyDescent="0.35">
      <c r="B10" s="16" t="s">
        <v>96</v>
      </c>
      <c r="C10" s="17">
        <v>0.150105708245243</v>
      </c>
      <c r="D10" s="17">
        <v>0.147783251231527</v>
      </c>
      <c r="E10" s="17">
        <v>0.15185185185185199</v>
      </c>
      <c r="F10" s="17"/>
      <c r="G10" s="17">
        <v>0.15151515151515199</v>
      </c>
      <c r="H10" s="17">
        <v>0.14973262032085599</v>
      </c>
      <c r="I10" s="17"/>
      <c r="J10" s="17">
        <v>0.15503875968992201</v>
      </c>
      <c r="K10" s="17">
        <v>0.165289256198347</v>
      </c>
      <c r="L10" s="17">
        <v>0.169491525423729</v>
      </c>
      <c r="M10" s="17">
        <v>0.132911392405063</v>
      </c>
      <c r="N10" s="17"/>
      <c r="O10" s="17">
        <v>6.5217391304347797E-2</v>
      </c>
      <c r="P10" s="17">
        <v>0.10958904109589</v>
      </c>
      <c r="Q10" s="17">
        <v>0.23529411764705899</v>
      </c>
      <c r="R10" s="17">
        <v>0.22916666666666699</v>
      </c>
      <c r="S10" s="17">
        <v>0.12</v>
      </c>
      <c r="T10" s="17">
        <v>0.20512820512820501</v>
      </c>
      <c r="U10" s="17">
        <v>0.23913043478260901</v>
      </c>
      <c r="V10" s="17">
        <v>0.08</v>
      </c>
      <c r="W10" s="17">
        <v>0.114754098360656</v>
      </c>
      <c r="X10" s="17">
        <v>0.15384615384615399</v>
      </c>
      <c r="Y10" s="17">
        <v>0.105263157894737</v>
      </c>
      <c r="Z10" s="17">
        <v>0</v>
      </c>
      <c r="AA10" s="17"/>
      <c r="AB10" s="17">
        <v>0.14210526315789501</v>
      </c>
      <c r="AC10" s="17">
        <v>0.11888111888111901</v>
      </c>
      <c r="AD10" s="17">
        <v>0.17241379310344801</v>
      </c>
      <c r="AE10" s="17">
        <v>0.102040816326531</v>
      </c>
      <c r="AF10" s="17"/>
      <c r="AG10" s="17">
        <v>0.14432989690721601</v>
      </c>
      <c r="AH10" s="17">
        <v>0.170940170940171</v>
      </c>
      <c r="AI10" s="17">
        <v>0.108695652173913</v>
      </c>
      <c r="AJ10" s="17">
        <v>0.25</v>
      </c>
      <c r="AK10" s="17"/>
      <c r="AL10" s="17">
        <v>0.129464285714286</v>
      </c>
      <c r="AM10" s="17">
        <v>0.15300546448087399</v>
      </c>
      <c r="AN10" s="17">
        <v>0.186440677966102</v>
      </c>
      <c r="AO10" s="17"/>
      <c r="AP10" s="17">
        <v>0.14070351758794</v>
      </c>
      <c r="AQ10" s="17">
        <v>0.16964285714285701</v>
      </c>
      <c r="AR10" s="17">
        <v>0.13888888888888901</v>
      </c>
      <c r="AS10" s="17">
        <v>0</v>
      </c>
      <c r="AT10" s="17">
        <v>0.152542372881356</v>
      </c>
      <c r="AU10" s="17"/>
      <c r="AV10" s="17">
        <v>0.2</v>
      </c>
      <c r="AW10" s="17">
        <v>0.25</v>
      </c>
      <c r="AX10" s="17">
        <v>0.25</v>
      </c>
      <c r="AY10" s="17">
        <v>0.10638297872340401</v>
      </c>
      <c r="AZ10" s="17">
        <v>0.116279069767442</v>
      </c>
      <c r="BA10" s="17">
        <v>0.133333333333333</v>
      </c>
      <c r="BB10" s="17">
        <v>0.3125</v>
      </c>
      <c r="BC10" s="17"/>
      <c r="BD10" s="17">
        <v>0.15901060070671399</v>
      </c>
      <c r="BE10" s="17">
        <v>0.13559322033898299</v>
      </c>
      <c r="BF10" s="17">
        <v>0.17647058823529399</v>
      </c>
      <c r="BG10" s="17">
        <v>0.125</v>
      </c>
      <c r="BH10" s="17">
        <v>0.14705882352941199</v>
      </c>
      <c r="BI10" s="17">
        <v>0</v>
      </c>
      <c r="BJ10" s="17"/>
      <c r="BK10" s="17">
        <v>0.107692307692308</v>
      </c>
      <c r="BL10" s="17">
        <v>0.14569536423841101</v>
      </c>
      <c r="BM10" s="17">
        <v>0.1</v>
      </c>
      <c r="BN10" s="17">
        <v>0.157407407407407</v>
      </c>
      <c r="BO10" s="17">
        <v>0.203125</v>
      </c>
      <c r="BP10" s="17">
        <v>0.20588235294117599</v>
      </c>
      <c r="BQ10" s="17"/>
      <c r="BR10" s="17">
        <v>0.12987012987013</v>
      </c>
      <c r="BS10" s="17">
        <v>0.18787878787878801</v>
      </c>
      <c r="BT10" s="17"/>
      <c r="BU10" s="17">
        <v>0.14723926380368099</v>
      </c>
      <c r="BV10" s="17">
        <v>0.15161290322580601</v>
      </c>
      <c r="BW10" s="17"/>
      <c r="BX10" s="17">
        <v>0.13409961685823801</v>
      </c>
      <c r="BY10" s="17">
        <v>0.17073170731707299</v>
      </c>
    </row>
    <row r="11" spans="2:77" x14ac:dyDescent="0.35">
      <c r="B11" s="14"/>
    </row>
    <row r="12" spans="2:77" x14ac:dyDescent="0.35">
      <c r="B12" t="s">
        <v>99</v>
      </c>
    </row>
    <row r="13" spans="2:77" x14ac:dyDescent="0.35">
      <c r="B13" t="s">
        <v>100</v>
      </c>
    </row>
    <row r="15" spans="2:77" x14ac:dyDescent="0.35">
      <c r="B15"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Y1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ht="29" x14ac:dyDescent="0.35">
      <c r="B8" s="16" t="s">
        <v>378</v>
      </c>
      <c r="C8" s="15">
        <v>0.62156448202959802</v>
      </c>
      <c r="D8" s="15">
        <v>0.665024630541872</v>
      </c>
      <c r="E8" s="15">
        <v>0.58888888888888902</v>
      </c>
      <c r="F8" s="15"/>
      <c r="G8" s="15">
        <v>0.35353535353535398</v>
      </c>
      <c r="H8" s="15">
        <v>0.69251336898395699</v>
      </c>
      <c r="I8" s="15"/>
      <c r="J8" s="15">
        <v>0.64341085271317799</v>
      </c>
      <c r="K8" s="15">
        <v>0.71900826446280997</v>
      </c>
      <c r="L8" s="15">
        <v>0.61016949152542399</v>
      </c>
      <c r="M8" s="15">
        <v>0.518987341772152</v>
      </c>
      <c r="N8" s="15"/>
      <c r="O8" s="15">
        <v>0.54347826086956497</v>
      </c>
      <c r="P8" s="15">
        <v>0.57534246575342496</v>
      </c>
      <c r="Q8" s="15">
        <v>0.58823529411764697</v>
      </c>
      <c r="R8" s="15">
        <v>0.6875</v>
      </c>
      <c r="S8" s="15">
        <v>0.84</v>
      </c>
      <c r="T8" s="15">
        <v>0.61538461538461497</v>
      </c>
      <c r="U8" s="15">
        <v>0.69565217391304301</v>
      </c>
      <c r="V8" s="15">
        <v>0.56000000000000005</v>
      </c>
      <c r="W8" s="15">
        <v>0.65573770491803296</v>
      </c>
      <c r="X8" s="15">
        <v>0.57692307692307698</v>
      </c>
      <c r="Y8" s="15">
        <v>0.47368421052631599</v>
      </c>
      <c r="Z8" s="15">
        <v>0.8</v>
      </c>
      <c r="AA8" s="15"/>
      <c r="AB8" s="15">
        <v>0.615789473684211</v>
      </c>
      <c r="AC8" s="15">
        <v>0.59440559440559404</v>
      </c>
      <c r="AD8" s="15">
        <v>0.60344827586206895</v>
      </c>
      <c r="AE8" s="15">
        <v>0.79591836734693899</v>
      </c>
      <c r="AF8" s="15"/>
      <c r="AG8" s="15">
        <v>0.62886597938144295</v>
      </c>
      <c r="AH8" s="15">
        <v>0.66666666666666696</v>
      </c>
      <c r="AI8" s="15">
        <v>0.45652173913043498</v>
      </c>
      <c r="AJ8" s="15">
        <v>0.75</v>
      </c>
      <c r="AK8" s="15"/>
      <c r="AL8" s="15">
        <v>0.64732142857142905</v>
      </c>
      <c r="AM8" s="15">
        <v>0.60655737704918</v>
      </c>
      <c r="AN8" s="15">
        <v>0.61016949152542399</v>
      </c>
      <c r="AO8" s="15"/>
      <c r="AP8" s="15">
        <v>0.66331658291457296</v>
      </c>
      <c r="AQ8" s="15">
        <v>0.49107142857142899</v>
      </c>
      <c r="AR8" s="15">
        <v>0.69444444444444398</v>
      </c>
      <c r="AS8" s="15">
        <v>0.55555555555555602</v>
      </c>
      <c r="AT8" s="15">
        <v>0.62711864406779705</v>
      </c>
      <c r="AU8" s="15"/>
      <c r="AV8" s="15">
        <v>1</v>
      </c>
      <c r="AW8" s="15">
        <v>0.75</v>
      </c>
      <c r="AX8" s="15">
        <v>0.75</v>
      </c>
      <c r="AY8" s="15">
        <v>0.38297872340425498</v>
      </c>
      <c r="AZ8" s="15">
        <v>0.51162790697674398</v>
      </c>
      <c r="BA8" s="15">
        <v>0.58333333333333304</v>
      </c>
      <c r="BB8" s="15">
        <v>0.3125</v>
      </c>
      <c r="BC8" s="15"/>
      <c r="BD8" s="15">
        <v>0.71024734982332205</v>
      </c>
      <c r="BE8" s="15">
        <v>0.54237288135593198</v>
      </c>
      <c r="BF8" s="15">
        <v>0.52941176470588203</v>
      </c>
      <c r="BG8" s="15">
        <v>0.42857142857142899</v>
      </c>
      <c r="BH8" s="15">
        <v>0.5</v>
      </c>
      <c r="BI8" s="15">
        <v>0.4</v>
      </c>
      <c r="BJ8" s="15"/>
      <c r="BK8" s="15">
        <v>0.53846153846153799</v>
      </c>
      <c r="BL8" s="15">
        <v>0.62251655629139102</v>
      </c>
      <c r="BM8" s="15">
        <v>0.68</v>
      </c>
      <c r="BN8" s="15">
        <v>0.67592592592592604</v>
      </c>
      <c r="BO8" s="15">
        <v>0.609375</v>
      </c>
      <c r="BP8" s="15">
        <v>0.55882352941176505</v>
      </c>
      <c r="BQ8" s="15"/>
      <c r="BR8" s="15">
        <v>0.62662337662337697</v>
      </c>
      <c r="BS8" s="15">
        <v>0.61212121212121196</v>
      </c>
      <c r="BT8" s="15"/>
      <c r="BU8" s="15">
        <v>0.66257668711656403</v>
      </c>
      <c r="BV8" s="15">
        <v>0.6</v>
      </c>
      <c r="BW8" s="15"/>
      <c r="BX8" s="15">
        <v>0.59386973180076597</v>
      </c>
      <c r="BY8" s="15">
        <v>0.65365853658536599</v>
      </c>
    </row>
    <row r="9" spans="2:77" ht="29" x14ac:dyDescent="0.35">
      <c r="B9" s="16" t="s">
        <v>379</v>
      </c>
      <c r="C9" s="15">
        <v>0.245243128964059</v>
      </c>
      <c r="D9" s="15">
        <v>0.22660098522167499</v>
      </c>
      <c r="E9" s="15">
        <v>0.25925925925925902</v>
      </c>
      <c r="F9" s="15"/>
      <c r="G9" s="15">
        <v>0.35353535353535398</v>
      </c>
      <c r="H9" s="15">
        <v>0.21657754010695199</v>
      </c>
      <c r="I9" s="15"/>
      <c r="J9" s="15">
        <v>0.25581395348837199</v>
      </c>
      <c r="K9" s="15">
        <v>0.19834710743801701</v>
      </c>
      <c r="L9" s="15">
        <v>0.27118644067796599</v>
      </c>
      <c r="M9" s="15">
        <v>0.272151898734177</v>
      </c>
      <c r="N9" s="15"/>
      <c r="O9" s="15">
        <v>0.282608695652174</v>
      </c>
      <c r="P9" s="15">
        <v>0.31506849315068503</v>
      </c>
      <c r="Q9" s="15">
        <v>0.20588235294117599</v>
      </c>
      <c r="R9" s="15">
        <v>0.20833333333333301</v>
      </c>
      <c r="S9" s="15">
        <v>0.12</v>
      </c>
      <c r="T9" s="15">
        <v>0.28205128205128199</v>
      </c>
      <c r="U9" s="15">
        <v>0.13043478260869601</v>
      </c>
      <c r="V9" s="15">
        <v>0.4</v>
      </c>
      <c r="W9" s="15">
        <v>0.213114754098361</v>
      </c>
      <c r="X9" s="15">
        <v>0.21153846153846201</v>
      </c>
      <c r="Y9" s="15">
        <v>0.42105263157894701</v>
      </c>
      <c r="Z9" s="15">
        <v>0.2</v>
      </c>
      <c r="AA9" s="15"/>
      <c r="AB9" s="15">
        <v>0.24210526315789499</v>
      </c>
      <c r="AC9" s="15">
        <v>0.286713286713287</v>
      </c>
      <c r="AD9" s="15">
        <v>0.27586206896551702</v>
      </c>
      <c r="AE9" s="15">
        <v>0.14285714285714299</v>
      </c>
      <c r="AF9" s="15"/>
      <c r="AG9" s="15">
        <v>0.23024054982817899</v>
      </c>
      <c r="AH9" s="15">
        <v>0.22222222222222199</v>
      </c>
      <c r="AI9" s="15">
        <v>0.41304347826087001</v>
      </c>
      <c r="AJ9" s="15">
        <v>0.25</v>
      </c>
      <c r="AK9" s="15"/>
      <c r="AL9" s="15">
        <v>0.23660714285714299</v>
      </c>
      <c r="AM9" s="15">
        <v>0.26775956284153002</v>
      </c>
      <c r="AN9" s="15">
        <v>0.22033898305084701</v>
      </c>
      <c r="AO9" s="15"/>
      <c r="AP9" s="15">
        <v>0.231155778894472</v>
      </c>
      <c r="AQ9" s="15">
        <v>0.33928571428571402</v>
      </c>
      <c r="AR9" s="15">
        <v>0.25</v>
      </c>
      <c r="AS9" s="15">
        <v>0.33333333333333298</v>
      </c>
      <c r="AT9" s="15">
        <v>0.23728813559322001</v>
      </c>
      <c r="AU9" s="15"/>
      <c r="AV9" s="15">
        <v>0</v>
      </c>
      <c r="AW9" s="15">
        <v>0.125</v>
      </c>
      <c r="AX9" s="15">
        <v>0.125</v>
      </c>
      <c r="AY9" s="15">
        <v>0.40425531914893598</v>
      </c>
      <c r="AZ9" s="15">
        <v>0.30232558139534899</v>
      </c>
      <c r="BA9" s="15">
        <v>0.233333333333333</v>
      </c>
      <c r="BB9" s="15">
        <v>0.3125</v>
      </c>
      <c r="BC9" s="15"/>
      <c r="BD9" s="15">
        <v>0.21201413427561799</v>
      </c>
      <c r="BE9" s="15">
        <v>0.305084745762712</v>
      </c>
      <c r="BF9" s="15">
        <v>0.23529411764705899</v>
      </c>
      <c r="BG9" s="15">
        <v>0.28571428571428598</v>
      </c>
      <c r="BH9" s="15">
        <v>0.32352941176470601</v>
      </c>
      <c r="BI9" s="15">
        <v>0.4</v>
      </c>
      <c r="BJ9" s="15"/>
      <c r="BK9" s="15">
        <v>0.32307692307692298</v>
      </c>
      <c r="BL9" s="15">
        <v>0.231788079470199</v>
      </c>
      <c r="BM9" s="15">
        <v>0.22</v>
      </c>
      <c r="BN9" s="15">
        <v>0.25</v>
      </c>
      <c r="BO9" s="15">
        <v>0.21875</v>
      </c>
      <c r="BP9" s="15">
        <v>0.23529411764705899</v>
      </c>
      <c r="BQ9" s="15"/>
      <c r="BR9" s="15">
        <v>0.25974025974025999</v>
      </c>
      <c r="BS9" s="15">
        <v>0.218181818181818</v>
      </c>
      <c r="BT9" s="15"/>
      <c r="BU9" s="15">
        <v>0.245398773006135</v>
      </c>
      <c r="BV9" s="15">
        <v>0.24516129032258099</v>
      </c>
      <c r="BW9" s="15"/>
      <c r="BX9" s="15">
        <v>0.233716475095785</v>
      </c>
      <c r="BY9" s="15">
        <v>0.26829268292682901</v>
      </c>
    </row>
    <row r="10" spans="2:77" ht="29" x14ac:dyDescent="0.35">
      <c r="B10" s="16" t="s">
        <v>380</v>
      </c>
      <c r="C10" s="15">
        <v>2.9598308668076102E-2</v>
      </c>
      <c r="D10" s="15">
        <v>4.4334975369458102E-2</v>
      </c>
      <c r="E10" s="15">
        <v>1.85185185185185E-2</v>
      </c>
      <c r="F10" s="15"/>
      <c r="G10" s="15">
        <v>5.0505050505050497E-2</v>
      </c>
      <c r="H10" s="15">
        <v>2.40641711229947E-2</v>
      </c>
      <c r="I10" s="15"/>
      <c r="J10" s="15">
        <v>1.5503875968992199E-2</v>
      </c>
      <c r="K10" s="15">
        <v>1.6528925619834701E-2</v>
      </c>
      <c r="L10" s="15">
        <v>1.6949152542372899E-2</v>
      </c>
      <c r="M10" s="15">
        <v>5.6962025316455701E-2</v>
      </c>
      <c r="N10" s="15"/>
      <c r="O10" s="15">
        <v>6.5217391304347797E-2</v>
      </c>
      <c r="P10" s="15">
        <v>2.7397260273972601E-2</v>
      </c>
      <c r="Q10" s="15">
        <v>0</v>
      </c>
      <c r="R10" s="15">
        <v>2.0833333333333301E-2</v>
      </c>
      <c r="S10" s="15">
        <v>0</v>
      </c>
      <c r="T10" s="15">
        <v>2.5641025641025599E-2</v>
      </c>
      <c r="U10" s="15">
        <v>2.1739130434782601E-2</v>
      </c>
      <c r="V10" s="15">
        <v>0</v>
      </c>
      <c r="W10" s="15">
        <v>4.91803278688525E-2</v>
      </c>
      <c r="X10" s="15">
        <v>5.7692307692307702E-2</v>
      </c>
      <c r="Y10" s="15">
        <v>0</v>
      </c>
      <c r="Z10" s="15">
        <v>0</v>
      </c>
      <c r="AA10" s="15"/>
      <c r="AB10" s="15">
        <v>4.7368421052631601E-2</v>
      </c>
      <c r="AC10" s="15">
        <v>2.0979020979021001E-2</v>
      </c>
      <c r="AD10" s="15">
        <v>1.72413793103448E-2</v>
      </c>
      <c r="AE10" s="15">
        <v>2.04081632653061E-2</v>
      </c>
      <c r="AF10" s="15"/>
      <c r="AG10" s="15">
        <v>3.78006872852234E-2</v>
      </c>
      <c r="AH10" s="15">
        <v>8.5470085470085496E-3</v>
      </c>
      <c r="AI10" s="15">
        <v>4.3478260869565202E-2</v>
      </c>
      <c r="AJ10" s="15">
        <v>0</v>
      </c>
      <c r="AK10" s="15"/>
      <c r="AL10" s="15">
        <v>4.0178571428571397E-2</v>
      </c>
      <c r="AM10" s="15">
        <v>1.63934426229508E-2</v>
      </c>
      <c r="AN10" s="15">
        <v>3.3898305084745797E-2</v>
      </c>
      <c r="AO10" s="15"/>
      <c r="AP10" s="15">
        <v>3.0150753768844199E-2</v>
      </c>
      <c r="AQ10" s="15">
        <v>2.6785714285714302E-2</v>
      </c>
      <c r="AR10" s="15">
        <v>2.7777777777777801E-2</v>
      </c>
      <c r="AS10" s="15">
        <v>0.11111111111111099</v>
      </c>
      <c r="AT10" s="15">
        <v>1.6949152542372899E-2</v>
      </c>
      <c r="AU10" s="15"/>
      <c r="AV10" s="15">
        <v>0</v>
      </c>
      <c r="AW10" s="15">
        <v>0</v>
      </c>
      <c r="AX10" s="15">
        <v>0</v>
      </c>
      <c r="AY10" s="15">
        <v>0.10638297872340401</v>
      </c>
      <c r="AZ10" s="15">
        <v>6.9767441860465101E-2</v>
      </c>
      <c r="BA10" s="15">
        <v>0.05</v>
      </c>
      <c r="BB10" s="15">
        <v>0</v>
      </c>
      <c r="BC10" s="15"/>
      <c r="BD10" s="15">
        <v>1.06007067137809E-2</v>
      </c>
      <c r="BE10" s="15">
        <v>1.6949152542372899E-2</v>
      </c>
      <c r="BF10" s="15">
        <v>8.8235294117647106E-2</v>
      </c>
      <c r="BG10" s="15">
        <v>7.1428571428571397E-2</v>
      </c>
      <c r="BH10" s="15">
        <v>5.8823529411764698E-2</v>
      </c>
      <c r="BI10" s="15">
        <v>0</v>
      </c>
      <c r="BJ10" s="15"/>
      <c r="BK10" s="15">
        <v>7.69230769230769E-2</v>
      </c>
      <c r="BL10" s="15">
        <v>1.3245033112582801E-2</v>
      </c>
      <c r="BM10" s="15">
        <v>0</v>
      </c>
      <c r="BN10" s="15">
        <v>2.7777777777777801E-2</v>
      </c>
      <c r="BO10" s="15">
        <v>4.6875E-2</v>
      </c>
      <c r="BP10" s="15">
        <v>2.9411764705882401E-2</v>
      </c>
      <c r="BQ10" s="15"/>
      <c r="BR10" s="15">
        <v>2.5974025974026E-2</v>
      </c>
      <c r="BS10" s="15">
        <v>3.6363636363636397E-2</v>
      </c>
      <c r="BT10" s="15"/>
      <c r="BU10" s="15">
        <v>2.4539877300613501E-2</v>
      </c>
      <c r="BV10" s="15">
        <v>3.2258064516128997E-2</v>
      </c>
      <c r="BW10" s="15"/>
      <c r="BX10" s="15">
        <v>4.2145593869731802E-2</v>
      </c>
      <c r="BY10" s="15">
        <v>1.46341463414634E-2</v>
      </c>
    </row>
    <row r="11" spans="2:77" x14ac:dyDescent="0.35">
      <c r="B11" s="16" t="s">
        <v>201</v>
      </c>
      <c r="C11" s="17">
        <v>0.103594080338266</v>
      </c>
      <c r="D11" s="17">
        <v>6.4039408866995107E-2</v>
      </c>
      <c r="E11" s="17">
        <v>0.133333333333333</v>
      </c>
      <c r="F11" s="17"/>
      <c r="G11" s="17">
        <v>0.24242424242424199</v>
      </c>
      <c r="H11" s="17">
        <v>6.6844919786096302E-2</v>
      </c>
      <c r="I11" s="17"/>
      <c r="J11" s="17">
        <v>8.5271317829457405E-2</v>
      </c>
      <c r="K11" s="17">
        <v>6.6115702479338803E-2</v>
      </c>
      <c r="L11" s="17">
        <v>0.101694915254237</v>
      </c>
      <c r="M11" s="17">
        <v>0.151898734177215</v>
      </c>
      <c r="N11" s="17"/>
      <c r="O11" s="17">
        <v>0.108695652173913</v>
      </c>
      <c r="P11" s="17">
        <v>8.2191780821917804E-2</v>
      </c>
      <c r="Q11" s="17">
        <v>0.20588235294117599</v>
      </c>
      <c r="R11" s="17">
        <v>8.3333333333333301E-2</v>
      </c>
      <c r="S11" s="17">
        <v>0.04</v>
      </c>
      <c r="T11" s="17">
        <v>7.69230769230769E-2</v>
      </c>
      <c r="U11" s="17">
        <v>0.15217391304347799</v>
      </c>
      <c r="V11" s="17">
        <v>0.04</v>
      </c>
      <c r="W11" s="17">
        <v>8.1967213114754106E-2</v>
      </c>
      <c r="X11" s="17">
        <v>0.15384615384615399</v>
      </c>
      <c r="Y11" s="17">
        <v>0.105263157894737</v>
      </c>
      <c r="Z11" s="17">
        <v>0</v>
      </c>
      <c r="AA11" s="17"/>
      <c r="AB11" s="17">
        <v>9.4736842105263203E-2</v>
      </c>
      <c r="AC11" s="17">
        <v>9.7902097902097904E-2</v>
      </c>
      <c r="AD11" s="17">
        <v>0.10344827586206901</v>
      </c>
      <c r="AE11" s="17">
        <v>4.08163265306122E-2</v>
      </c>
      <c r="AF11" s="17"/>
      <c r="AG11" s="17">
        <v>0.10309278350515499</v>
      </c>
      <c r="AH11" s="17">
        <v>0.102564102564103</v>
      </c>
      <c r="AI11" s="17">
        <v>8.6956521739130405E-2</v>
      </c>
      <c r="AJ11" s="17">
        <v>0</v>
      </c>
      <c r="AK11" s="17"/>
      <c r="AL11" s="17">
        <v>7.5892857142857095E-2</v>
      </c>
      <c r="AM11" s="17">
        <v>0.109289617486339</v>
      </c>
      <c r="AN11" s="17">
        <v>0.13559322033898299</v>
      </c>
      <c r="AO11" s="17"/>
      <c r="AP11" s="17">
        <v>7.5376884422110504E-2</v>
      </c>
      <c r="AQ11" s="17">
        <v>0.14285714285714299</v>
      </c>
      <c r="AR11" s="17">
        <v>2.7777777777777801E-2</v>
      </c>
      <c r="AS11" s="17">
        <v>0</v>
      </c>
      <c r="AT11" s="17">
        <v>0.11864406779661001</v>
      </c>
      <c r="AU11" s="17"/>
      <c r="AV11" s="17">
        <v>0</v>
      </c>
      <c r="AW11" s="17">
        <v>0.125</v>
      </c>
      <c r="AX11" s="17">
        <v>0.125</v>
      </c>
      <c r="AY11" s="17">
        <v>0.10638297872340401</v>
      </c>
      <c r="AZ11" s="17">
        <v>0.116279069767442</v>
      </c>
      <c r="BA11" s="17">
        <v>0.133333333333333</v>
      </c>
      <c r="BB11" s="17">
        <v>0.375</v>
      </c>
      <c r="BC11" s="17"/>
      <c r="BD11" s="17">
        <v>6.7137809187279199E-2</v>
      </c>
      <c r="BE11" s="17">
        <v>0.13559322033898299</v>
      </c>
      <c r="BF11" s="17">
        <v>0.14705882352941199</v>
      </c>
      <c r="BG11" s="17">
        <v>0.214285714285714</v>
      </c>
      <c r="BH11" s="17">
        <v>0.11764705882352899</v>
      </c>
      <c r="BI11" s="17">
        <v>0.2</v>
      </c>
      <c r="BJ11" s="17"/>
      <c r="BK11" s="17">
        <v>6.15384615384615E-2</v>
      </c>
      <c r="BL11" s="17">
        <v>0.13245033112582799</v>
      </c>
      <c r="BM11" s="17">
        <v>0.1</v>
      </c>
      <c r="BN11" s="17">
        <v>4.6296296296296301E-2</v>
      </c>
      <c r="BO11" s="17">
        <v>0.125</v>
      </c>
      <c r="BP11" s="17">
        <v>0.17647058823529399</v>
      </c>
      <c r="BQ11" s="17"/>
      <c r="BR11" s="17">
        <v>8.7662337662337705E-2</v>
      </c>
      <c r="BS11" s="17">
        <v>0.133333333333333</v>
      </c>
      <c r="BT11" s="17"/>
      <c r="BU11" s="17">
        <v>6.7484662576687102E-2</v>
      </c>
      <c r="BV11" s="17">
        <v>0.12258064516129</v>
      </c>
      <c r="BW11" s="17"/>
      <c r="BX11" s="17">
        <v>0.13026819923371599</v>
      </c>
      <c r="BY11" s="17">
        <v>6.3414634146341506E-2</v>
      </c>
    </row>
    <row r="12" spans="2:77" x14ac:dyDescent="0.35">
      <c r="B12" s="14"/>
    </row>
    <row r="13" spans="2:77" x14ac:dyDescent="0.35">
      <c r="B13" t="s">
        <v>99</v>
      </c>
    </row>
    <row r="14" spans="2:77" x14ac:dyDescent="0.35">
      <c r="B14" t="s">
        <v>100</v>
      </c>
    </row>
    <row r="16" spans="2:77" x14ac:dyDescent="0.35">
      <c r="B16"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H22"/>
  <sheetViews>
    <sheetView showGridLines="0" topLeftCell="A6" workbookViewId="0">
      <pane xSplit="2" topLeftCell="C1" activePane="topRight" state="frozen"/>
      <selection pane="topRight" activeCell="B22" sqref="B22"/>
    </sheetView>
  </sheetViews>
  <sheetFormatPr defaultColWidth="10.81640625" defaultRowHeight="14.5" x14ac:dyDescent="0.35"/>
  <cols>
    <col min="2" max="2" width="25.7265625" customWidth="1"/>
    <col min="3" max="8" width="20.7265625" customWidth="1"/>
  </cols>
  <sheetData>
    <row r="2" spans="2:8" ht="40" customHeight="1" x14ac:dyDescent="0.35">
      <c r="D2" s="26" t="s">
        <v>293</v>
      </c>
      <c r="E2" s="23"/>
      <c r="F2" s="23"/>
      <c r="G2" s="23"/>
      <c r="H2" s="23"/>
    </row>
    <row r="6" spans="2:8" ht="50.15" customHeight="1" x14ac:dyDescent="0.35">
      <c r="B6" s="21" t="s">
        <v>15</v>
      </c>
      <c r="C6" s="21" t="s">
        <v>382</v>
      </c>
      <c r="D6" s="21" t="s">
        <v>383</v>
      </c>
      <c r="E6" s="21" t="s">
        <v>384</v>
      </c>
      <c r="F6" s="21" t="s">
        <v>385</v>
      </c>
      <c r="G6" s="21" t="s">
        <v>386</v>
      </c>
    </row>
    <row r="7" spans="2:8" x14ac:dyDescent="0.35">
      <c r="B7" s="16" t="s">
        <v>221</v>
      </c>
      <c r="C7" s="15">
        <v>0.46088794926004201</v>
      </c>
      <c r="D7" s="15">
        <v>0.21353065539112101</v>
      </c>
      <c r="E7" s="15">
        <v>0.22621564482029599</v>
      </c>
      <c r="F7" s="15">
        <v>0.186046511627907</v>
      </c>
      <c r="G7" s="15">
        <v>2.9598308668076102E-2</v>
      </c>
    </row>
    <row r="8" spans="2:8" x14ac:dyDescent="0.35">
      <c r="B8" s="16" t="s">
        <v>222</v>
      </c>
      <c r="C8" s="15">
        <v>0.24947145877378399</v>
      </c>
      <c r="D8" s="15">
        <v>0.268498942917548</v>
      </c>
      <c r="E8" s="15">
        <v>0.238900634249471</v>
      </c>
      <c r="F8" s="15">
        <v>0.16067653276955601</v>
      </c>
      <c r="G8" s="15">
        <v>8.0338266384778007E-2</v>
      </c>
    </row>
    <row r="9" spans="2:8" x14ac:dyDescent="0.35">
      <c r="B9" s="16" t="s">
        <v>223</v>
      </c>
      <c r="C9" s="15">
        <v>0.112050739957717</v>
      </c>
      <c r="D9" s="15">
        <v>0.245243128964059</v>
      </c>
      <c r="E9" s="15">
        <v>0.238900634249471</v>
      </c>
      <c r="F9" s="15">
        <v>0.25581395348837199</v>
      </c>
      <c r="G9" s="15">
        <v>0.186046511627907</v>
      </c>
    </row>
    <row r="10" spans="2:8" x14ac:dyDescent="0.35">
      <c r="B10" s="16" t="s">
        <v>224</v>
      </c>
      <c r="C10" s="15">
        <v>7.1881606765327705E-2</v>
      </c>
      <c r="D10" s="15">
        <v>8.8794926004228295E-2</v>
      </c>
      <c r="E10" s="15">
        <v>0.126849894291755</v>
      </c>
      <c r="F10" s="15">
        <v>0.11416490486257901</v>
      </c>
      <c r="G10" s="15">
        <v>0.22198731501057101</v>
      </c>
    </row>
    <row r="11" spans="2:8" x14ac:dyDescent="0.35">
      <c r="B11" s="16" t="s">
        <v>225</v>
      </c>
      <c r="C11" s="15">
        <v>5.4968287526427101E-2</v>
      </c>
      <c r="D11" s="15">
        <v>4.4397463002114203E-2</v>
      </c>
      <c r="E11" s="15">
        <v>5.70824524312896E-2</v>
      </c>
      <c r="F11" s="15">
        <v>9.93657505285412E-2</v>
      </c>
      <c r="G11" s="15">
        <v>0.44186046511627902</v>
      </c>
    </row>
    <row r="12" spans="2:8" x14ac:dyDescent="0.35">
      <c r="B12" s="16" t="s">
        <v>134</v>
      </c>
      <c r="C12" s="15">
        <v>5.0739957716701901E-2</v>
      </c>
      <c r="D12" s="15">
        <v>0.13953488372093001</v>
      </c>
      <c r="E12" s="15">
        <v>0.112050739957717</v>
      </c>
      <c r="F12" s="15">
        <v>0.18393234672304401</v>
      </c>
      <c r="G12" s="15">
        <v>4.0169133192389003E-2</v>
      </c>
    </row>
    <row r="13" spans="2:8" x14ac:dyDescent="0.35">
      <c r="B13" s="20" t="s">
        <v>226</v>
      </c>
      <c r="C13" s="18">
        <v>0.71035940803382702</v>
      </c>
      <c r="D13" s="18">
        <v>0.48202959830866798</v>
      </c>
      <c r="E13" s="18">
        <v>0.46511627906976699</v>
      </c>
      <c r="F13" s="18">
        <v>0.34672304439746299</v>
      </c>
      <c r="G13" s="18">
        <v>0.10993657505285399</v>
      </c>
    </row>
    <row r="14" spans="2:8" x14ac:dyDescent="0.35">
      <c r="B14" s="20" t="s">
        <v>227</v>
      </c>
      <c r="C14" s="18">
        <v>0.126849894291755</v>
      </c>
      <c r="D14" s="18">
        <v>0.133192389006343</v>
      </c>
      <c r="E14" s="18">
        <v>0.18393234672304401</v>
      </c>
      <c r="F14" s="18">
        <v>0.21353065539112101</v>
      </c>
      <c r="G14" s="18">
        <v>0.66384778012684997</v>
      </c>
    </row>
    <row r="15" spans="2:8" x14ac:dyDescent="0.35">
      <c r="B15" s="20" t="s">
        <v>108</v>
      </c>
      <c r="C15" s="19">
        <v>0.58350951374207205</v>
      </c>
      <c r="D15" s="19">
        <v>0.34883720930232598</v>
      </c>
      <c r="E15" s="19">
        <v>0.28118393234672301</v>
      </c>
      <c r="F15" s="19">
        <v>0.133192389006342</v>
      </c>
      <c r="G15" s="19">
        <f>G13-G14</f>
        <v>-0.55391120507399594</v>
      </c>
    </row>
    <row r="16" spans="2:8" x14ac:dyDescent="0.35">
      <c r="B16" s="14"/>
      <c r="C16" s="14"/>
      <c r="D16" s="14"/>
      <c r="E16" s="14"/>
      <c r="F16" s="14"/>
      <c r="G16" s="14"/>
    </row>
    <row r="17" spans="2:2" x14ac:dyDescent="0.35">
      <c r="B17" t="s">
        <v>99</v>
      </c>
    </row>
    <row r="18" spans="2:2" x14ac:dyDescent="0.35">
      <c r="B18" t="s">
        <v>100</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0.46088794926004201</v>
      </c>
      <c r="D8" s="15">
        <v>0.44334975369458102</v>
      </c>
      <c r="E8" s="15">
        <v>0.47407407407407398</v>
      </c>
      <c r="F8" s="15"/>
      <c r="G8" s="15">
        <v>0.42424242424242398</v>
      </c>
      <c r="H8" s="15">
        <v>0.47058823529411797</v>
      </c>
      <c r="I8" s="15"/>
      <c r="J8" s="15">
        <v>0.32558139534883701</v>
      </c>
      <c r="K8" s="15">
        <v>0.46280991735537202</v>
      </c>
      <c r="L8" s="15">
        <v>0.50847457627118597</v>
      </c>
      <c r="M8" s="15">
        <v>0.531645569620253</v>
      </c>
      <c r="N8" s="15"/>
      <c r="O8" s="15">
        <v>0.45652173913043498</v>
      </c>
      <c r="P8" s="15">
        <v>0.28767123287671198</v>
      </c>
      <c r="Q8" s="15">
        <v>0.41176470588235298</v>
      </c>
      <c r="R8" s="15">
        <v>0.4375</v>
      </c>
      <c r="S8" s="15">
        <v>0.68</v>
      </c>
      <c r="T8" s="15">
        <v>0.58974358974358998</v>
      </c>
      <c r="U8" s="15">
        <v>0.52173913043478304</v>
      </c>
      <c r="V8" s="15">
        <v>0.44</v>
      </c>
      <c r="W8" s="15">
        <v>0.52459016393442603</v>
      </c>
      <c r="X8" s="15">
        <v>0.44230769230769201</v>
      </c>
      <c r="Y8" s="15">
        <v>0.47368421052631599</v>
      </c>
      <c r="Z8" s="15">
        <v>0.4</v>
      </c>
      <c r="AA8" s="15"/>
      <c r="AB8" s="15">
        <v>0.53684210526315801</v>
      </c>
      <c r="AC8" s="15">
        <v>0.45454545454545497</v>
      </c>
      <c r="AD8" s="15">
        <v>0.36206896551724099</v>
      </c>
      <c r="AE8" s="15">
        <v>0.32653061224489799</v>
      </c>
      <c r="AF8" s="15"/>
      <c r="AG8" s="15">
        <v>0.50171821305841902</v>
      </c>
      <c r="AH8" s="15">
        <v>0.36752136752136799</v>
      </c>
      <c r="AI8" s="15">
        <v>0.34782608695652201</v>
      </c>
      <c r="AJ8" s="15">
        <v>0.25</v>
      </c>
      <c r="AK8" s="15"/>
      <c r="AL8" s="15">
        <v>0.52678571428571397</v>
      </c>
      <c r="AM8" s="15">
        <v>0.398907103825137</v>
      </c>
      <c r="AN8" s="15">
        <v>0.40677966101694901</v>
      </c>
      <c r="AO8" s="15"/>
      <c r="AP8" s="15">
        <v>0.41206030150753797</v>
      </c>
      <c r="AQ8" s="15">
        <v>0.54464285714285698</v>
      </c>
      <c r="AR8" s="15">
        <v>0.30555555555555602</v>
      </c>
      <c r="AS8" s="15">
        <v>0.66666666666666696</v>
      </c>
      <c r="AT8" s="15">
        <v>0.54237288135593198</v>
      </c>
      <c r="AU8" s="15"/>
      <c r="AV8" s="15">
        <v>0.6</v>
      </c>
      <c r="AW8" s="15">
        <v>0.125</v>
      </c>
      <c r="AX8" s="15">
        <v>0.125</v>
      </c>
      <c r="AY8" s="15">
        <v>0.340425531914894</v>
      </c>
      <c r="AZ8" s="15">
        <v>0.55813953488372103</v>
      </c>
      <c r="BA8" s="15">
        <v>0.56666666666666698</v>
      </c>
      <c r="BB8" s="15">
        <v>0.6875</v>
      </c>
      <c r="BC8" s="15"/>
      <c r="BD8" s="15">
        <v>0.42756183745582999</v>
      </c>
      <c r="BE8" s="15">
        <v>0.45762711864406802</v>
      </c>
      <c r="BF8" s="15">
        <v>0.61764705882352899</v>
      </c>
      <c r="BG8" s="15">
        <v>0.51785714285714302</v>
      </c>
      <c r="BH8" s="15">
        <v>0.441176470588235</v>
      </c>
      <c r="BI8" s="15">
        <v>1</v>
      </c>
      <c r="BJ8" s="15"/>
      <c r="BK8" s="15">
        <v>0.55384615384615399</v>
      </c>
      <c r="BL8" s="15">
        <v>0.47019867549668898</v>
      </c>
      <c r="BM8" s="15">
        <v>0.38</v>
      </c>
      <c r="BN8" s="15">
        <v>0.44444444444444398</v>
      </c>
      <c r="BO8" s="15">
        <v>0.453125</v>
      </c>
      <c r="BP8" s="15">
        <v>0.41176470588235298</v>
      </c>
      <c r="BQ8" s="15"/>
      <c r="BR8" s="15">
        <v>0.47402597402597402</v>
      </c>
      <c r="BS8" s="15">
        <v>0.43636363636363601</v>
      </c>
      <c r="BT8" s="15"/>
      <c r="BU8" s="15">
        <v>0.51533742331288301</v>
      </c>
      <c r="BV8" s="15">
        <v>0.43225806451612903</v>
      </c>
      <c r="BW8" s="15"/>
      <c r="BX8" s="15">
        <v>0.50957854406130298</v>
      </c>
      <c r="BY8" s="15">
        <v>0.404878048780488</v>
      </c>
    </row>
    <row r="9" spans="2:77" x14ac:dyDescent="0.35">
      <c r="B9" s="16" t="s">
        <v>222</v>
      </c>
      <c r="C9" s="15">
        <v>0.24947145877378399</v>
      </c>
      <c r="D9" s="15">
        <v>0.216748768472906</v>
      </c>
      <c r="E9" s="15">
        <v>0.27407407407407403</v>
      </c>
      <c r="F9" s="15"/>
      <c r="G9" s="15">
        <v>0.27272727272727298</v>
      </c>
      <c r="H9" s="15">
        <v>0.24331550802138999</v>
      </c>
      <c r="I9" s="15"/>
      <c r="J9" s="15">
        <v>0.27906976744186002</v>
      </c>
      <c r="K9" s="15">
        <v>0.256198347107438</v>
      </c>
      <c r="L9" s="15">
        <v>0.22033898305084701</v>
      </c>
      <c r="M9" s="15">
        <v>0.240506329113924</v>
      </c>
      <c r="N9" s="15"/>
      <c r="O9" s="15">
        <v>0.26086956521739102</v>
      </c>
      <c r="P9" s="15">
        <v>0.34246575342465801</v>
      </c>
      <c r="Q9" s="15">
        <v>0.23529411764705899</v>
      </c>
      <c r="R9" s="15">
        <v>0.29166666666666702</v>
      </c>
      <c r="S9" s="15">
        <v>0.16</v>
      </c>
      <c r="T9" s="15">
        <v>0.17948717948717899</v>
      </c>
      <c r="U9" s="15">
        <v>0.19565217391304299</v>
      </c>
      <c r="V9" s="15">
        <v>0.24</v>
      </c>
      <c r="W9" s="15">
        <v>0.213114754098361</v>
      </c>
      <c r="X9" s="15">
        <v>0.25</v>
      </c>
      <c r="Y9" s="15">
        <v>0.31578947368421101</v>
      </c>
      <c r="Z9" s="15">
        <v>0.2</v>
      </c>
      <c r="AA9" s="15"/>
      <c r="AB9" s="15">
        <v>0.2</v>
      </c>
      <c r="AC9" s="15">
        <v>0.286713286713287</v>
      </c>
      <c r="AD9" s="15">
        <v>0.27586206896551702</v>
      </c>
      <c r="AE9" s="15">
        <v>0.34693877551020402</v>
      </c>
      <c r="AF9" s="15"/>
      <c r="AG9" s="15">
        <v>0.240549828178694</v>
      </c>
      <c r="AH9" s="15">
        <v>0.29059829059829101</v>
      </c>
      <c r="AI9" s="15">
        <v>0.26086956521739102</v>
      </c>
      <c r="AJ9" s="15">
        <v>0.25</v>
      </c>
      <c r="AK9" s="15"/>
      <c r="AL9" s="15">
        <v>0.20535714285714299</v>
      </c>
      <c r="AM9" s="15">
        <v>0.30601092896174897</v>
      </c>
      <c r="AN9" s="15">
        <v>0.25423728813559299</v>
      </c>
      <c r="AO9" s="15"/>
      <c r="AP9" s="15">
        <v>0.29648241206030201</v>
      </c>
      <c r="AQ9" s="15">
        <v>0.223214285714286</v>
      </c>
      <c r="AR9" s="15">
        <v>0.22222222222222199</v>
      </c>
      <c r="AS9" s="15">
        <v>0</v>
      </c>
      <c r="AT9" s="15">
        <v>0.22033898305084701</v>
      </c>
      <c r="AU9" s="15"/>
      <c r="AV9" s="15">
        <v>0.2</v>
      </c>
      <c r="AW9" s="15">
        <v>0.375</v>
      </c>
      <c r="AX9" s="15">
        <v>0.375</v>
      </c>
      <c r="AY9" s="15">
        <v>0.25531914893617003</v>
      </c>
      <c r="AZ9" s="15">
        <v>0.209302325581395</v>
      </c>
      <c r="BA9" s="15">
        <v>0.28333333333333299</v>
      </c>
      <c r="BB9" s="15">
        <v>6.25E-2</v>
      </c>
      <c r="BC9" s="15"/>
      <c r="BD9" s="15">
        <v>0.26148409893992902</v>
      </c>
      <c r="BE9" s="15">
        <v>0.322033898305085</v>
      </c>
      <c r="BF9" s="15">
        <v>0.14705882352941199</v>
      </c>
      <c r="BG9" s="15">
        <v>0.19642857142857101</v>
      </c>
      <c r="BH9" s="15">
        <v>0.20588235294117599</v>
      </c>
      <c r="BI9" s="15">
        <v>0</v>
      </c>
      <c r="BJ9" s="15"/>
      <c r="BK9" s="15">
        <v>0.230769230769231</v>
      </c>
      <c r="BL9" s="15">
        <v>0.21854304635761601</v>
      </c>
      <c r="BM9" s="15">
        <v>0.24</v>
      </c>
      <c r="BN9" s="15">
        <v>0.28703703703703698</v>
      </c>
      <c r="BO9" s="15">
        <v>0.265625</v>
      </c>
      <c r="BP9" s="15">
        <v>0.29411764705882398</v>
      </c>
      <c r="BQ9" s="15"/>
      <c r="BR9" s="15">
        <v>0.27272727272727298</v>
      </c>
      <c r="BS9" s="15">
        <v>0.206060606060606</v>
      </c>
      <c r="BT9" s="15"/>
      <c r="BU9" s="15">
        <v>0.245398773006135</v>
      </c>
      <c r="BV9" s="15">
        <v>0.25161290322580598</v>
      </c>
      <c r="BW9" s="15"/>
      <c r="BX9" s="15">
        <v>0.22605363984674301</v>
      </c>
      <c r="BY9" s="15">
        <v>0.27317073170731698</v>
      </c>
    </row>
    <row r="10" spans="2:77" x14ac:dyDescent="0.35">
      <c r="B10" s="16" t="s">
        <v>223</v>
      </c>
      <c r="C10" s="15">
        <v>0.112050739957717</v>
      </c>
      <c r="D10" s="15">
        <v>0.123152709359606</v>
      </c>
      <c r="E10" s="15">
        <v>0.10370370370370401</v>
      </c>
      <c r="F10" s="15"/>
      <c r="G10" s="15">
        <v>0.13131313131313099</v>
      </c>
      <c r="H10" s="15">
        <v>0.10695187165775399</v>
      </c>
      <c r="I10" s="15"/>
      <c r="J10" s="15">
        <v>0.14728682170542601</v>
      </c>
      <c r="K10" s="15">
        <v>0.12396694214876</v>
      </c>
      <c r="L10" s="15">
        <v>0.101694915254237</v>
      </c>
      <c r="M10" s="15">
        <v>8.2278481012658194E-2</v>
      </c>
      <c r="N10" s="15"/>
      <c r="O10" s="15">
        <v>0.108695652173913</v>
      </c>
      <c r="P10" s="15">
        <v>0.150684931506849</v>
      </c>
      <c r="Q10" s="15">
        <v>5.8823529411764698E-2</v>
      </c>
      <c r="R10" s="15">
        <v>8.3333333333333301E-2</v>
      </c>
      <c r="S10" s="15">
        <v>0.04</v>
      </c>
      <c r="T10" s="15">
        <v>0.102564102564103</v>
      </c>
      <c r="U10" s="15">
        <v>0.15217391304347799</v>
      </c>
      <c r="V10" s="15">
        <v>0.12</v>
      </c>
      <c r="W10" s="15">
        <v>0.114754098360656</v>
      </c>
      <c r="X10" s="15">
        <v>0.115384615384615</v>
      </c>
      <c r="Y10" s="15">
        <v>0.157894736842105</v>
      </c>
      <c r="Z10" s="15">
        <v>0</v>
      </c>
      <c r="AA10" s="15"/>
      <c r="AB10" s="15">
        <v>9.4736842105263203E-2</v>
      </c>
      <c r="AC10" s="15">
        <v>9.7902097902097904E-2</v>
      </c>
      <c r="AD10" s="15">
        <v>0.17241379310344801</v>
      </c>
      <c r="AE10" s="15">
        <v>8.1632653061224497E-2</v>
      </c>
      <c r="AF10" s="15"/>
      <c r="AG10" s="15">
        <v>0.10309278350515499</v>
      </c>
      <c r="AH10" s="15">
        <v>0.145299145299145</v>
      </c>
      <c r="AI10" s="15">
        <v>0.13043478260869601</v>
      </c>
      <c r="AJ10" s="15">
        <v>0</v>
      </c>
      <c r="AK10" s="15"/>
      <c r="AL10" s="15">
        <v>0.11607142857142901</v>
      </c>
      <c r="AM10" s="15">
        <v>8.1967213114754106E-2</v>
      </c>
      <c r="AN10" s="15">
        <v>0.152542372881356</v>
      </c>
      <c r="AO10" s="15"/>
      <c r="AP10" s="15">
        <v>0.12562814070351799</v>
      </c>
      <c r="AQ10" s="15">
        <v>6.25E-2</v>
      </c>
      <c r="AR10" s="15">
        <v>0.16666666666666699</v>
      </c>
      <c r="AS10" s="15">
        <v>0.11111111111111099</v>
      </c>
      <c r="AT10" s="15">
        <v>6.7796610169491497E-2</v>
      </c>
      <c r="AU10" s="15"/>
      <c r="AV10" s="15">
        <v>0</v>
      </c>
      <c r="AW10" s="15">
        <v>0.25</v>
      </c>
      <c r="AX10" s="15">
        <v>0.25</v>
      </c>
      <c r="AY10" s="15">
        <v>0.14893617021276601</v>
      </c>
      <c r="AZ10" s="15">
        <v>4.6511627906976702E-2</v>
      </c>
      <c r="BA10" s="15">
        <v>8.3333333333333301E-2</v>
      </c>
      <c r="BB10" s="15">
        <v>0.125</v>
      </c>
      <c r="BC10" s="15"/>
      <c r="BD10" s="15">
        <v>0.106007067137809</v>
      </c>
      <c r="BE10" s="15">
        <v>8.4745762711864403E-2</v>
      </c>
      <c r="BF10" s="15">
        <v>8.8235294117647106E-2</v>
      </c>
      <c r="BG10" s="15">
        <v>0.14285714285714299</v>
      </c>
      <c r="BH10" s="15">
        <v>0.20588235294117599</v>
      </c>
      <c r="BI10" s="15">
        <v>0</v>
      </c>
      <c r="BJ10" s="15"/>
      <c r="BK10" s="15">
        <v>6.15384615384615E-2</v>
      </c>
      <c r="BL10" s="15">
        <v>9.27152317880795E-2</v>
      </c>
      <c r="BM10" s="15">
        <v>0.14000000000000001</v>
      </c>
      <c r="BN10" s="15">
        <v>0.12962962962963001</v>
      </c>
      <c r="BO10" s="15">
        <v>0.1875</v>
      </c>
      <c r="BP10" s="15">
        <v>5.8823529411764698E-2</v>
      </c>
      <c r="BQ10" s="15"/>
      <c r="BR10" s="15">
        <v>0.100649350649351</v>
      </c>
      <c r="BS10" s="15">
        <v>0.133333333333333</v>
      </c>
      <c r="BT10" s="15"/>
      <c r="BU10" s="15">
        <v>6.13496932515337E-2</v>
      </c>
      <c r="BV10" s="15">
        <v>0.138709677419355</v>
      </c>
      <c r="BW10" s="15"/>
      <c r="BX10" s="15">
        <v>0.114942528735632</v>
      </c>
      <c r="BY10" s="15">
        <v>0.107317073170732</v>
      </c>
    </row>
    <row r="11" spans="2:77" x14ac:dyDescent="0.35">
      <c r="B11" s="16" t="s">
        <v>224</v>
      </c>
      <c r="C11" s="15">
        <v>7.1881606765327705E-2</v>
      </c>
      <c r="D11" s="15">
        <v>0.10344827586206901</v>
      </c>
      <c r="E11" s="15">
        <v>4.81481481481481E-2</v>
      </c>
      <c r="F11" s="15"/>
      <c r="G11" s="15">
        <v>5.0505050505050497E-2</v>
      </c>
      <c r="H11" s="15">
        <v>7.7540106951871704E-2</v>
      </c>
      <c r="I11" s="15"/>
      <c r="J11" s="15">
        <v>0.116279069767442</v>
      </c>
      <c r="K11" s="15">
        <v>8.2644628099173598E-2</v>
      </c>
      <c r="L11" s="15">
        <v>5.0847457627118599E-2</v>
      </c>
      <c r="M11" s="15">
        <v>3.7974683544303799E-2</v>
      </c>
      <c r="N11" s="15"/>
      <c r="O11" s="15">
        <v>0.108695652173913</v>
      </c>
      <c r="P11" s="15">
        <v>0.123287671232877</v>
      </c>
      <c r="Q11" s="15">
        <v>5.8823529411764698E-2</v>
      </c>
      <c r="R11" s="15">
        <v>8.3333333333333301E-2</v>
      </c>
      <c r="S11" s="15">
        <v>0.04</v>
      </c>
      <c r="T11" s="15">
        <v>0</v>
      </c>
      <c r="U11" s="15">
        <v>8.6956521739130405E-2</v>
      </c>
      <c r="V11" s="15">
        <v>0.08</v>
      </c>
      <c r="W11" s="15">
        <v>3.2786885245901599E-2</v>
      </c>
      <c r="X11" s="15">
        <v>9.6153846153846201E-2</v>
      </c>
      <c r="Y11" s="15">
        <v>0</v>
      </c>
      <c r="Z11" s="15">
        <v>0</v>
      </c>
      <c r="AA11" s="15"/>
      <c r="AB11" s="15">
        <v>5.2631578947368397E-2</v>
      </c>
      <c r="AC11" s="15">
        <v>6.9930069930069894E-2</v>
      </c>
      <c r="AD11" s="15">
        <v>8.6206896551724102E-2</v>
      </c>
      <c r="AE11" s="15">
        <v>0.14285714285714299</v>
      </c>
      <c r="AF11" s="15"/>
      <c r="AG11" s="15">
        <v>5.8419243986254303E-2</v>
      </c>
      <c r="AH11" s="15">
        <v>8.54700854700855E-2</v>
      </c>
      <c r="AI11" s="15">
        <v>0.13043478260869601</v>
      </c>
      <c r="AJ11" s="15">
        <v>0.25</v>
      </c>
      <c r="AK11" s="15"/>
      <c r="AL11" s="15">
        <v>3.125E-2</v>
      </c>
      <c r="AM11" s="15">
        <v>0.12568306010929001</v>
      </c>
      <c r="AN11" s="15">
        <v>6.7796610169491497E-2</v>
      </c>
      <c r="AO11" s="15"/>
      <c r="AP11" s="15">
        <v>6.5326633165829207E-2</v>
      </c>
      <c r="AQ11" s="15">
        <v>6.25E-2</v>
      </c>
      <c r="AR11" s="15">
        <v>0.16666666666666699</v>
      </c>
      <c r="AS11" s="15">
        <v>0</v>
      </c>
      <c r="AT11" s="15">
        <v>5.0847457627118599E-2</v>
      </c>
      <c r="AU11" s="15"/>
      <c r="AV11" s="15">
        <v>0</v>
      </c>
      <c r="AW11" s="15">
        <v>0.125</v>
      </c>
      <c r="AX11" s="15">
        <v>0.125</v>
      </c>
      <c r="AY11" s="15">
        <v>4.2553191489361701E-2</v>
      </c>
      <c r="AZ11" s="15">
        <v>2.32558139534884E-2</v>
      </c>
      <c r="BA11" s="15">
        <v>0</v>
      </c>
      <c r="BB11" s="15">
        <v>0</v>
      </c>
      <c r="BC11" s="15"/>
      <c r="BD11" s="15">
        <v>9.5406360424028294E-2</v>
      </c>
      <c r="BE11" s="15">
        <v>5.0847457627118599E-2</v>
      </c>
      <c r="BF11" s="15">
        <v>5.8823529411764698E-2</v>
      </c>
      <c r="BG11" s="15">
        <v>3.5714285714285698E-2</v>
      </c>
      <c r="BH11" s="15">
        <v>0</v>
      </c>
      <c r="BI11" s="15">
        <v>0</v>
      </c>
      <c r="BJ11" s="15"/>
      <c r="BK11" s="15">
        <v>6.15384615384615E-2</v>
      </c>
      <c r="BL11" s="15">
        <v>8.6092715231788103E-2</v>
      </c>
      <c r="BM11" s="15">
        <v>0.06</v>
      </c>
      <c r="BN11" s="15">
        <v>6.4814814814814797E-2</v>
      </c>
      <c r="BO11" s="15">
        <v>4.6875E-2</v>
      </c>
      <c r="BP11" s="15">
        <v>0.11764705882352899</v>
      </c>
      <c r="BQ11" s="15"/>
      <c r="BR11" s="15">
        <v>6.4935064935064901E-2</v>
      </c>
      <c r="BS11" s="15">
        <v>8.4848484848484895E-2</v>
      </c>
      <c r="BT11" s="15"/>
      <c r="BU11" s="15">
        <v>7.3619631901840496E-2</v>
      </c>
      <c r="BV11" s="15">
        <v>7.09677419354839E-2</v>
      </c>
      <c r="BW11" s="15"/>
      <c r="BX11" s="15">
        <v>6.8965517241379296E-2</v>
      </c>
      <c r="BY11" s="15">
        <v>7.8048780487804906E-2</v>
      </c>
    </row>
    <row r="12" spans="2:77" x14ac:dyDescent="0.35">
      <c r="B12" s="16" t="s">
        <v>225</v>
      </c>
      <c r="C12" s="15">
        <v>5.4968287526427101E-2</v>
      </c>
      <c r="D12" s="15">
        <v>6.8965517241379296E-2</v>
      </c>
      <c r="E12" s="15">
        <v>4.4444444444444398E-2</v>
      </c>
      <c r="F12" s="15"/>
      <c r="G12" s="15">
        <v>3.03030303030303E-2</v>
      </c>
      <c r="H12" s="15">
        <v>6.1497326203208601E-2</v>
      </c>
      <c r="I12" s="15"/>
      <c r="J12" s="15">
        <v>6.9767441860465101E-2</v>
      </c>
      <c r="K12" s="15">
        <v>3.3057851239669402E-2</v>
      </c>
      <c r="L12" s="15">
        <v>0.11864406779661001</v>
      </c>
      <c r="M12" s="15">
        <v>3.7974683544303799E-2</v>
      </c>
      <c r="N12" s="15"/>
      <c r="O12" s="15">
        <v>2.1739130434782601E-2</v>
      </c>
      <c r="P12" s="15">
        <v>5.4794520547945202E-2</v>
      </c>
      <c r="Q12" s="15">
        <v>5.8823529411764698E-2</v>
      </c>
      <c r="R12" s="15">
        <v>6.25E-2</v>
      </c>
      <c r="S12" s="15">
        <v>0.08</v>
      </c>
      <c r="T12" s="15">
        <v>0.102564102564103</v>
      </c>
      <c r="U12" s="15">
        <v>2.1739130434782601E-2</v>
      </c>
      <c r="V12" s="15">
        <v>0.04</v>
      </c>
      <c r="W12" s="15">
        <v>4.91803278688525E-2</v>
      </c>
      <c r="X12" s="15">
        <v>5.7692307692307702E-2</v>
      </c>
      <c r="Y12" s="15">
        <v>0</v>
      </c>
      <c r="Z12" s="15">
        <v>0.4</v>
      </c>
      <c r="AA12" s="15"/>
      <c r="AB12" s="15">
        <v>5.2631578947368397E-2</v>
      </c>
      <c r="AC12" s="15">
        <v>4.8951048951049E-2</v>
      </c>
      <c r="AD12" s="15">
        <v>8.6206896551724102E-2</v>
      </c>
      <c r="AE12" s="15">
        <v>6.1224489795918401E-2</v>
      </c>
      <c r="AF12" s="15"/>
      <c r="AG12" s="15">
        <v>4.8109965635738799E-2</v>
      </c>
      <c r="AH12" s="15">
        <v>6.8376068376068397E-2</v>
      </c>
      <c r="AI12" s="15">
        <v>4.3478260869565202E-2</v>
      </c>
      <c r="AJ12" s="15">
        <v>0</v>
      </c>
      <c r="AK12" s="15"/>
      <c r="AL12" s="15">
        <v>7.5892857142857095E-2</v>
      </c>
      <c r="AM12" s="15">
        <v>4.3715846994535498E-2</v>
      </c>
      <c r="AN12" s="15">
        <v>1.6949152542372899E-2</v>
      </c>
      <c r="AO12" s="15"/>
      <c r="AP12" s="15">
        <v>6.5326633165829207E-2</v>
      </c>
      <c r="AQ12" s="15">
        <v>5.3571428571428603E-2</v>
      </c>
      <c r="AR12" s="15">
        <v>2.7777777777777801E-2</v>
      </c>
      <c r="AS12" s="15">
        <v>0.11111111111111099</v>
      </c>
      <c r="AT12" s="15">
        <v>1.6949152542372899E-2</v>
      </c>
      <c r="AU12" s="15"/>
      <c r="AV12" s="15">
        <v>0</v>
      </c>
      <c r="AW12" s="15">
        <v>0.125</v>
      </c>
      <c r="AX12" s="15">
        <v>0.125</v>
      </c>
      <c r="AY12" s="15">
        <v>0.10638297872340401</v>
      </c>
      <c r="AZ12" s="15">
        <v>0.116279069767442</v>
      </c>
      <c r="BA12" s="15">
        <v>1.6666666666666701E-2</v>
      </c>
      <c r="BB12" s="15">
        <v>0</v>
      </c>
      <c r="BC12" s="15"/>
      <c r="BD12" s="15">
        <v>7.0671378091872794E-2</v>
      </c>
      <c r="BE12" s="15">
        <v>3.3898305084745797E-2</v>
      </c>
      <c r="BF12" s="15">
        <v>2.9411764705882401E-2</v>
      </c>
      <c r="BG12" s="15">
        <v>3.5714285714285698E-2</v>
      </c>
      <c r="BH12" s="15">
        <v>2.9411764705882401E-2</v>
      </c>
      <c r="BI12" s="15">
        <v>0</v>
      </c>
      <c r="BJ12" s="15"/>
      <c r="BK12" s="15">
        <v>4.6153846153846198E-2</v>
      </c>
      <c r="BL12" s="15">
        <v>7.9470198675496706E-2</v>
      </c>
      <c r="BM12" s="15">
        <v>0.06</v>
      </c>
      <c r="BN12" s="15">
        <v>2.7777777777777801E-2</v>
      </c>
      <c r="BO12" s="15">
        <v>3.125E-2</v>
      </c>
      <c r="BP12" s="15">
        <v>8.8235294117647106E-2</v>
      </c>
      <c r="BQ12" s="15"/>
      <c r="BR12" s="15">
        <v>4.8701298701298697E-2</v>
      </c>
      <c r="BS12" s="15">
        <v>6.6666666666666693E-2</v>
      </c>
      <c r="BT12" s="15"/>
      <c r="BU12" s="15">
        <v>6.13496932515337E-2</v>
      </c>
      <c r="BV12" s="15">
        <v>5.16129032258065E-2</v>
      </c>
      <c r="BW12" s="15"/>
      <c r="BX12" s="15">
        <v>3.0651340996168602E-2</v>
      </c>
      <c r="BY12" s="15">
        <v>8.7804878048780496E-2</v>
      </c>
    </row>
    <row r="13" spans="2:77" x14ac:dyDescent="0.35">
      <c r="B13" s="16" t="s">
        <v>134</v>
      </c>
      <c r="C13" s="15">
        <v>5.0739957716701901E-2</v>
      </c>
      <c r="D13" s="15">
        <v>4.4334975369458102E-2</v>
      </c>
      <c r="E13" s="15">
        <v>5.5555555555555601E-2</v>
      </c>
      <c r="F13" s="15"/>
      <c r="G13" s="15">
        <v>9.0909090909090898E-2</v>
      </c>
      <c r="H13" s="15">
        <v>4.0106951871657803E-2</v>
      </c>
      <c r="I13" s="15"/>
      <c r="J13" s="15">
        <v>6.2015503875968998E-2</v>
      </c>
      <c r="K13" s="15">
        <v>4.1322314049586799E-2</v>
      </c>
      <c r="L13" s="15">
        <v>0</v>
      </c>
      <c r="M13" s="15">
        <v>6.9620253164557E-2</v>
      </c>
      <c r="N13" s="15"/>
      <c r="O13" s="15">
        <v>4.3478260869565202E-2</v>
      </c>
      <c r="P13" s="15">
        <v>4.1095890410958902E-2</v>
      </c>
      <c r="Q13" s="15">
        <v>0.17647058823529399</v>
      </c>
      <c r="R13" s="15">
        <v>4.1666666666666699E-2</v>
      </c>
      <c r="S13" s="15">
        <v>0</v>
      </c>
      <c r="T13" s="15">
        <v>2.5641025641025599E-2</v>
      </c>
      <c r="U13" s="15">
        <v>2.1739130434782601E-2</v>
      </c>
      <c r="V13" s="15">
        <v>0.08</v>
      </c>
      <c r="W13" s="15">
        <v>6.5573770491803296E-2</v>
      </c>
      <c r="X13" s="15">
        <v>3.8461538461538498E-2</v>
      </c>
      <c r="Y13" s="15">
        <v>5.2631578947368397E-2</v>
      </c>
      <c r="Z13" s="15">
        <v>0</v>
      </c>
      <c r="AA13" s="15"/>
      <c r="AB13" s="15">
        <v>6.3157894736842093E-2</v>
      </c>
      <c r="AC13" s="15">
        <v>4.1958041958042001E-2</v>
      </c>
      <c r="AD13" s="15">
        <v>1.72413793103448E-2</v>
      </c>
      <c r="AE13" s="15">
        <v>4.08163265306122E-2</v>
      </c>
      <c r="AF13" s="15"/>
      <c r="AG13" s="15">
        <v>4.8109965635738799E-2</v>
      </c>
      <c r="AH13" s="15">
        <v>4.2735042735042701E-2</v>
      </c>
      <c r="AI13" s="15">
        <v>8.6956521739130405E-2</v>
      </c>
      <c r="AJ13" s="15">
        <v>0.25</v>
      </c>
      <c r="AK13" s="15"/>
      <c r="AL13" s="15">
        <v>4.4642857142857102E-2</v>
      </c>
      <c r="AM13" s="15">
        <v>4.3715846994535498E-2</v>
      </c>
      <c r="AN13" s="15">
        <v>0.101694915254237</v>
      </c>
      <c r="AO13" s="15"/>
      <c r="AP13" s="15">
        <v>3.5175879396984903E-2</v>
      </c>
      <c r="AQ13" s="15">
        <v>5.3571428571428603E-2</v>
      </c>
      <c r="AR13" s="15">
        <v>0.11111111111111099</v>
      </c>
      <c r="AS13" s="15">
        <v>0.11111111111111099</v>
      </c>
      <c r="AT13" s="15">
        <v>0.101694915254237</v>
      </c>
      <c r="AU13" s="15"/>
      <c r="AV13" s="15">
        <v>0.2</v>
      </c>
      <c r="AW13" s="15">
        <v>0</v>
      </c>
      <c r="AX13" s="15">
        <v>0</v>
      </c>
      <c r="AY13" s="15">
        <v>0.10638297872340401</v>
      </c>
      <c r="AZ13" s="15">
        <v>4.6511627906976702E-2</v>
      </c>
      <c r="BA13" s="15">
        <v>0.05</v>
      </c>
      <c r="BB13" s="15">
        <v>0.125</v>
      </c>
      <c r="BC13" s="15"/>
      <c r="BD13" s="15">
        <v>3.8869257950529999E-2</v>
      </c>
      <c r="BE13" s="15">
        <v>5.0847457627118599E-2</v>
      </c>
      <c r="BF13" s="15">
        <v>5.8823529411764698E-2</v>
      </c>
      <c r="BG13" s="15">
        <v>7.1428571428571397E-2</v>
      </c>
      <c r="BH13" s="15">
        <v>0.11764705882352899</v>
      </c>
      <c r="BI13" s="15">
        <v>0</v>
      </c>
      <c r="BJ13" s="15"/>
      <c r="BK13" s="15">
        <v>4.6153846153846198E-2</v>
      </c>
      <c r="BL13" s="15">
        <v>5.2980132450331098E-2</v>
      </c>
      <c r="BM13" s="15">
        <v>0.12</v>
      </c>
      <c r="BN13" s="15">
        <v>4.6296296296296301E-2</v>
      </c>
      <c r="BO13" s="15">
        <v>1.5625E-2</v>
      </c>
      <c r="BP13" s="15">
        <v>2.9411764705882401E-2</v>
      </c>
      <c r="BQ13" s="15"/>
      <c r="BR13" s="15">
        <v>3.8961038961039002E-2</v>
      </c>
      <c r="BS13" s="15">
        <v>7.2727272727272696E-2</v>
      </c>
      <c r="BT13" s="15"/>
      <c r="BU13" s="15">
        <v>4.2944785276073601E-2</v>
      </c>
      <c r="BV13" s="15">
        <v>5.4838709677419398E-2</v>
      </c>
      <c r="BW13" s="15"/>
      <c r="BX13" s="15">
        <v>4.9808429118773902E-2</v>
      </c>
      <c r="BY13" s="15">
        <v>4.8780487804878099E-2</v>
      </c>
    </row>
    <row r="14" spans="2:77" x14ac:dyDescent="0.35">
      <c r="B14" s="16" t="s">
        <v>226</v>
      </c>
      <c r="C14" s="18">
        <v>0.71035940803382702</v>
      </c>
      <c r="D14" s="18">
        <v>0.66009852216748799</v>
      </c>
      <c r="E14" s="18">
        <v>0.74814814814814801</v>
      </c>
      <c r="F14" s="18"/>
      <c r="G14" s="18">
        <v>0.69696969696969702</v>
      </c>
      <c r="H14" s="18">
        <v>0.71390374331550799</v>
      </c>
      <c r="I14" s="18"/>
      <c r="J14" s="18">
        <v>0.60465116279069797</v>
      </c>
      <c r="K14" s="18">
        <v>0.71900826446280997</v>
      </c>
      <c r="L14" s="18">
        <v>0.72881355932203395</v>
      </c>
      <c r="M14" s="18">
        <v>0.772151898734177</v>
      </c>
      <c r="N14" s="18"/>
      <c r="O14" s="18">
        <v>0.71739130434782605</v>
      </c>
      <c r="P14" s="18">
        <v>0.63013698630137005</v>
      </c>
      <c r="Q14" s="18">
        <v>0.64705882352941202</v>
      </c>
      <c r="R14" s="18">
        <v>0.72916666666666696</v>
      </c>
      <c r="S14" s="18">
        <v>0.84</v>
      </c>
      <c r="T14" s="18">
        <v>0.76923076923076905</v>
      </c>
      <c r="U14" s="18">
        <v>0.71739130434782605</v>
      </c>
      <c r="V14" s="18">
        <v>0.68</v>
      </c>
      <c r="W14" s="18">
        <v>0.73770491803278704</v>
      </c>
      <c r="X14" s="18">
        <v>0.69230769230769196</v>
      </c>
      <c r="Y14" s="18">
        <v>0.78947368421052599</v>
      </c>
      <c r="Z14" s="18">
        <v>0.6</v>
      </c>
      <c r="AA14" s="18"/>
      <c r="AB14" s="18">
        <v>0.73684210526315796</v>
      </c>
      <c r="AC14" s="18">
        <v>0.74125874125874103</v>
      </c>
      <c r="AD14" s="18">
        <v>0.63793103448275901</v>
      </c>
      <c r="AE14" s="18">
        <v>0.67346938775510201</v>
      </c>
      <c r="AF14" s="18"/>
      <c r="AG14" s="18">
        <v>0.74226804123711299</v>
      </c>
      <c r="AH14" s="18">
        <v>0.658119658119658</v>
      </c>
      <c r="AI14" s="18">
        <v>0.60869565217391297</v>
      </c>
      <c r="AJ14" s="18">
        <v>0.5</v>
      </c>
      <c r="AK14" s="18"/>
      <c r="AL14" s="18">
        <v>0.73214285714285698</v>
      </c>
      <c r="AM14" s="18">
        <v>0.70491803278688503</v>
      </c>
      <c r="AN14" s="18">
        <v>0.66101694915254205</v>
      </c>
      <c r="AO14" s="18"/>
      <c r="AP14" s="18">
        <v>0.70854271356783904</v>
      </c>
      <c r="AQ14" s="18">
        <v>0.76785714285714302</v>
      </c>
      <c r="AR14" s="18">
        <v>0.52777777777777801</v>
      </c>
      <c r="AS14" s="18">
        <v>0.66666666666666696</v>
      </c>
      <c r="AT14" s="18">
        <v>0.76271186440677996</v>
      </c>
      <c r="AU14" s="18"/>
      <c r="AV14" s="18">
        <v>0.8</v>
      </c>
      <c r="AW14" s="18">
        <v>0.5</v>
      </c>
      <c r="AX14" s="18">
        <v>0.5</v>
      </c>
      <c r="AY14" s="18">
        <v>0.59574468085106402</v>
      </c>
      <c r="AZ14" s="18">
        <v>0.76744186046511598</v>
      </c>
      <c r="BA14" s="18">
        <v>0.85</v>
      </c>
      <c r="BB14" s="18">
        <v>0.75</v>
      </c>
      <c r="BC14" s="18"/>
      <c r="BD14" s="18">
        <v>0.68904593639575995</v>
      </c>
      <c r="BE14" s="18">
        <v>0.77966101694915202</v>
      </c>
      <c r="BF14" s="18">
        <v>0.76470588235294101</v>
      </c>
      <c r="BG14" s="18">
        <v>0.71428571428571397</v>
      </c>
      <c r="BH14" s="18">
        <v>0.64705882352941202</v>
      </c>
      <c r="BI14" s="18">
        <v>1</v>
      </c>
      <c r="BJ14" s="18"/>
      <c r="BK14" s="18">
        <v>0.78461538461538505</v>
      </c>
      <c r="BL14" s="18">
        <v>0.68874172185430504</v>
      </c>
      <c r="BM14" s="18">
        <v>0.62</v>
      </c>
      <c r="BN14" s="18">
        <v>0.73148148148148096</v>
      </c>
      <c r="BO14" s="18">
        <v>0.71875</v>
      </c>
      <c r="BP14" s="18">
        <v>0.70588235294117596</v>
      </c>
      <c r="BQ14" s="18"/>
      <c r="BR14" s="18">
        <v>0.74675324675324695</v>
      </c>
      <c r="BS14" s="18">
        <v>0.64242424242424201</v>
      </c>
      <c r="BT14" s="18"/>
      <c r="BU14" s="18">
        <v>0.76073619631901801</v>
      </c>
      <c r="BV14" s="18">
        <v>0.68387096774193501</v>
      </c>
      <c r="BW14" s="18"/>
      <c r="BX14" s="18">
        <v>0.73563218390804597</v>
      </c>
      <c r="BY14" s="18">
        <v>0.67804878048780504</v>
      </c>
    </row>
    <row r="15" spans="2:77" x14ac:dyDescent="0.35">
      <c r="B15" s="16" t="s">
        <v>227</v>
      </c>
      <c r="C15" s="18">
        <v>0.126849894291755</v>
      </c>
      <c r="D15" s="18">
        <v>0.17241379310344801</v>
      </c>
      <c r="E15" s="18">
        <v>9.2592592592592601E-2</v>
      </c>
      <c r="F15" s="18"/>
      <c r="G15" s="18">
        <v>8.0808080808080801E-2</v>
      </c>
      <c r="H15" s="18">
        <v>0.13903743315507999</v>
      </c>
      <c r="I15" s="18"/>
      <c r="J15" s="18">
        <v>0.186046511627907</v>
      </c>
      <c r="K15" s="18">
        <v>0.11570247933884301</v>
      </c>
      <c r="L15" s="18">
        <v>0.169491525423729</v>
      </c>
      <c r="M15" s="18">
        <v>7.5949367088607597E-2</v>
      </c>
      <c r="N15" s="18"/>
      <c r="O15" s="18">
        <v>0.13043478260869601</v>
      </c>
      <c r="P15" s="18">
        <v>0.17808219178082199</v>
      </c>
      <c r="Q15" s="18">
        <v>0.11764705882352899</v>
      </c>
      <c r="R15" s="18">
        <v>0.14583333333333301</v>
      </c>
      <c r="S15" s="18">
        <v>0.12</v>
      </c>
      <c r="T15" s="18">
        <v>0.102564102564103</v>
      </c>
      <c r="U15" s="18">
        <v>0.108695652173913</v>
      </c>
      <c r="V15" s="18">
        <v>0.12</v>
      </c>
      <c r="W15" s="18">
        <v>8.1967213114754106E-2</v>
      </c>
      <c r="X15" s="18">
        <v>0.15384615384615399</v>
      </c>
      <c r="Y15" s="18">
        <v>0</v>
      </c>
      <c r="Z15" s="18">
        <v>0.4</v>
      </c>
      <c r="AA15" s="18"/>
      <c r="AB15" s="18">
        <v>0.105263157894737</v>
      </c>
      <c r="AC15" s="18">
        <v>0.11888111888111901</v>
      </c>
      <c r="AD15" s="18">
        <v>0.17241379310344801</v>
      </c>
      <c r="AE15" s="18">
        <v>0.20408163265306101</v>
      </c>
      <c r="AF15" s="18"/>
      <c r="AG15" s="18">
        <v>0.106529209621993</v>
      </c>
      <c r="AH15" s="18">
        <v>0.15384615384615399</v>
      </c>
      <c r="AI15" s="18">
        <v>0.173913043478261</v>
      </c>
      <c r="AJ15" s="18">
        <v>0.25</v>
      </c>
      <c r="AK15" s="18"/>
      <c r="AL15" s="18">
        <v>0.107142857142857</v>
      </c>
      <c r="AM15" s="18">
        <v>0.16939890710382499</v>
      </c>
      <c r="AN15" s="18">
        <v>8.4745762711864403E-2</v>
      </c>
      <c r="AO15" s="18"/>
      <c r="AP15" s="18">
        <v>0.130653266331658</v>
      </c>
      <c r="AQ15" s="18">
        <v>0.11607142857142901</v>
      </c>
      <c r="AR15" s="18">
        <v>0.194444444444444</v>
      </c>
      <c r="AS15" s="18">
        <v>0.11111111111111099</v>
      </c>
      <c r="AT15" s="18">
        <v>6.7796610169491497E-2</v>
      </c>
      <c r="AU15" s="18"/>
      <c r="AV15" s="18">
        <v>0</v>
      </c>
      <c r="AW15" s="18">
        <v>0.25</v>
      </c>
      <c r="AX15" s="18">
        <v>0.25</v>
      </c>
      <c r="AY15" s="18">
        <v>0.14893617021276601</v>
      </c>
      <c r="AZ15" s="18">
        <v>0.13953488372093001</v>
      </c>
      <c r="BA15" s="18">
        <v>1.6666666666666701E-2</v>
      </c>
      <c r="BB15" s="18">
        <v>0</v>
      </c>
      <c r="BC15" s="18"/>
      <c r="BD15" s="18">
        <v>0.16607773851590099</v>
      </c>
      <c r="BE15" s="18">
        <v>8.4745762711864403E-2</v>
      </c>
      <c r="BF15" s="18">
        <v>8.8235294117647106E-2</v>
      </c>
      <c r="BG15" s="18">
        <v>7.1428571428571397E-2</v>
      </c>
      <c r="BH15" s="18">
        <v>2.9411764705882401E-2</v>
      </c>
      <c r="BI15" s="18">
        <v>0</v>
      </c>
      <c r="BJ15" s="18"/>
      <c r="BK15" s="18">
        <v>0.107692307692308</v>
      </c>
      <c r="BL15" s="18">
        <v>0.165562913907285</v>
      </c>
      <c r="BM15" s="18">
        <v>0.12</v>
      </c>
      <c r="BN15" s="18">
        <v>9.2592592592592601E-2</v>
      </c>
      <c r="BO15" s="18">
        <v>7.8125E-2</v>
      </c>
      <c r="BP15" s="18">
        <v>0.20588235294117599</v>
      </c>
      <c r="BQ15" s="18"/>
      <c r="BR15" s="18">
        <v>0.11363636363636399</v>
      </c>
      <c r="BS15" s="18">
        <v>0.15151515151515199</v>
      </c>
      <c r="BT15" s="18"/>
      <c r="BU15" s="18">
        <v>0.13496932515337401</v>
      </c>
      <c r="BV15" s="18">
        <v>0.12258064516129</v>
      </c>
      <c r="BW15" s="18"/>
      <c r="BX15" s="18">
        <v>9.9616858237547901E-2</v>
      </c>
      <c r="BY15" s="18">
        <v>0.16585365853658501</v>
      </c>
    </row>
    <row r="16" spans="2:77" x14ac:dyDescent="0.35">
      <c r="B16" s="16" t="s">
        <v>108</v>
      </c>
      <c r="C16" s="19">
        <v>0.58350951374207205</v>
      </c>
      <c r="D16" s="19">
        <v>0.48768472906403898</v>
      </c>
      <c r="E16" s="19">
        <v>0.655555555555556</v>
      </c>
      <c r="F16" s="19"/>
      <c r="G16" s="19">
        <v>0.61616161616161602</v>
      </c>
      <c r="H16" s="19">
        <v>0.574866310160428</v>
      </c>
      <c r="I16" s="19"/>
      <c r="J16" s="19">
        <v>0.418604651162791</v>
      </c>
      <c r="K16" s="19">
        <v>0.60330578512396704</v>
      </c>
      <c r="L16" s="19">
        <v>0.55932203389830504</v>
      </c>
      <c r="M16" s="19">
        <v>0.69620253164557</v>
      </c>
      <c r="N16" s="19"/>
      <c r="O16" s="19">
        <v>0.58695652173913004</v>
      </c>
      <c r="P16" s="19">
        <v>0.45205479452054798</v>
      </c>
      <c r="Q16" s="19">
        <v>0.52941176470588203</v>
      </c>
      <c r="R16" s="19">
        <v>0.58333333333333304</v>
      </c>
      <c r="S16" s="19">
        <v>0.72</v>
      </c>
      <c r="T16" s="19">
        <v>0.66666666666666696</v>
      </c>
      <c r="U16" s="19">
        <v>0.60869565217391297</v>
      </c>
      <c r="V16" s="19">
        <v>0.56000000000000005</v>
      </c>
      <c r="W16" s="19">
        <v>0.65573770491803296</v>
      </c>
      <c r="X16" s="19">
        <v>0.53846153846153799</v>
      </c>
      <c r="Y16" s="19">
        <v>0.78947368421052599</v>
      </c>
      <c r="Z16" s="19">
        <v>0.2</v>
      </c>
      <c r="AA16" s="19"/>
      <c r="AB16" s="19">
        <v>0.63157894736842102</v>
      </c>
      <c r="AC16" s="19">
        <v>0.62237762237762195</v>
      </c>
      <c r="AD16" s="19">
        <v>0.46551724137931</v>
      </c>
      <c r="AE16" s="19">
        <v>0.469387755102041</v>
      </c>
      <c r="AF16" s="19"/>
      <c r="AG16" s="19">
        <v>0.63573883161512001</v>
      </c>
      <c r="AH16" s="19">
        <v>0.50427350427350404</v>
      </c>
      <c r="AI16" s="19">
        <v>0.434782608695652</v>
      </c>
      <c r="AJ16" s="19">
        <v>0.25</v>
      </c>
      <c r="AK16" s="19"/>
      <c r="AL16" s="19">
        <v>0.625</v>
      </c>
      <c r="AM16" s="19">
        <v>0.53551912568306004</v>
      </c>
      <c r="AN16" s="19">
        <v>0.57627118644067798</v>
      </c>
      <c r="AO16" s="19"/>
      <c r="AP16" s="19">
        <v>0.57788944723618096</v>
      </c>
      <c r="AQ16" s="19">
        <v>0.65178571428571397</v>
      </c>
      <c r="AR16" s="19">
        <v>0.33333333333333298</v>
      </c>
      <c r="AS16" s="19">
        <v>0.55555555555555602</v>
      </c>
      <c r="AT16" s="19">
        <v>0.69491525423728795</v>
      </c>
      <c r="AU16" s="19"/>
      <c r="AV16" s="19">
        <v>0.8</v>
      </c>
      <c r="AW16" s="19">
        <v>0.25</v>
      </c>
      <c r="AX16" s="19">
        <v>0.25</v>
      </c>
      <c r="AY16" s="19">
        <v>0.44680851063829802</v>
      </c>
      <c r="AZ16" s="19">
        <v>0.62790697674418605</v>
      </c>
      <c r="BA16" s="19">
        <v>0.83333333333333304</v>
      </c>
      <c r="BB16" s="19">
        <v>0.75</v>
      </c>
      <c r="BC16" s="19"/>
      <c r="BD16" s="19">
        <v>0.52296819787985904</v>
      </c>
      <c r="BE16" s="19">
        <v>0.69491525423728795</v>
      </c>
      <c r="BF16" s="19">
        <v>0.67647058823529405</v>
      </c>
      <c r="BG16" s="19">
        <v>0.64285714285714302</v>
      </c>
      <c r="BH16" s="19">
        <v>0.61764705882352899</v>
      </c>
      <c r="BI16" s="19">
        <v>1</v>
      </c>
      <c r="BJ16" s="19"/>
      <c r="BK16" s="19">
        <v>0.67692307692307696</v>
      </c>
      <c r="BL16" s="19">
        <v>0.52317880794701999</v>
      </c>
      <c r="BM16" s="19">
        <v>0.5</v>
      </c>
      <c r="BN16" s="19">
        <v>0.63888888888888895</v>
      </c>
      <c r="BO16" s="19">
        <v>0.640625</v>
      </c>
      <c r="BP16" s="19">
        <v>0.5</v>
      </c>
      <c r="BQ16" s="19"/>
      <c r="BR16" s="19">
        <v>0.63311688311688297</v>
      </c>
      <c r="BS16" s="19">
        <v>0.49090909090909102</v>
      </c>
      <c r="BT16" s="19"/>
      <c r="BU16" s="19">
        <v>0.625766871165644</v>
      </c>
      <c r="BV16" s="19">
        <v>0.56129032258064504</v>
      </c>
      <c r="BW16" s="19"/>
      <c r="BX16" s="19">
        <v>0.63601532567049801</v>
      </c>
      <c r="BY16" s="19">
        <v>0.51219512195121997</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0.186046511627907</v>
      </c>
      <c r="D8" s="15">
        <v>0.216748768472906</v>
      </c>
      <c r="E8" s="15">
        <v>0.162962962962963</v>
      </c>
      <c r="F8" s="15"/>
      <c r="G8" s="15">
        <v>0.23232323232323199</v>
      </c>
      <c r="H8" s="15">
        <v>0.17379679144384999</v>
      </c>
      <c r="I8" s="15"/>
      <c r="J8" s="15">
        <v>0.13953488372093001</v>
      </c>
      <c r="K8" s="15">
        <v>0.18181818181818199</v>
      </c>
      <c r="L8" s="15">
        <v>0.13559322033898299</v>
      </c>
      <c r="M8" s="15">
        <v>0.253164556962025</v>
      </c>
      <c r="N8" s="15"/>
      <c r="O8" s="15">
        <v>0.32608695652173902</v>
      </c>
      <c r="P8" s="15">
        <v>0.19178082191780799</v>
      </c>
      <c r="Q8" s="15">
        <v>8.8235294117647106E-2</v>
      </c>
      <c r="R8" s="15">
        <v>0.14583333333333301</v>
      </c>
      <c r="S8" s="15">
        <v>0.28000000000000003</v>
      </c>
      <c r="T8" s="15">
        <v>0.17948717948717899</v>
      </c>
      <c r="U8" s="15">
        <v>0.15217391304347799</v>
      </c>
      <c r="V8" s="15">
        <v>0.2</v>
      </c>
      <c r="W8" s="15">
        <v>0.16393442622950799</v>
      </c>
      <c r="X8" s="15">
        <v>0.115384615384615</v>
      </c>
      <c r="Y8" s="15">
        <v>0.31578947368421101</v>
      </c>
      <c r="Z8" s="15">
        <v>0.2</v>
      </c>
      <c r="AA8" s="15"/>
      <c r="AB8" s="15">
        <v>0.24210526315789499</v>
      </c>
      <c r="AC8" s="15">
        <v>0.17482517482517501</v>
      </c>
      <c r="AD8" s="15">
        <v>0.12068965517241401</v>
      </c>
      <c r="AE8" s="15">
        <v>0.122448979591837</v>
      </c>
      <c r="AF8" s="15"/>
      <c r="AG8" s="15">
        <v>0.19931271477663201</v>
      </c>
      <c r="AH8" s="15">
        <v>0.128205128205128</v>
      </c>
      <c r="AI8" s="15">
        <v>0.173913043478261</v>
      </c>
      <c r="AJ8" s="15">
        <v>0.5</v>
      </c>
      <c r="AK8" s="15"/>
      <c r="AL8" s="15">
        <v>0.19642857142857101</v>
      </c>
      <c r="AM8" s="15">
        <v>0.14754098360655701</v>
      </c>
      <c r="AN8" s="15">
        <v>0.27118644067796599</v>
      </c>
      <c r="AO8" s="15"/>
      <c r="AP8" s="15">
        <v>0.16582914572864299</v>
      </c>
      <c r="AQ8" s="15">
        <v>0.20535714285714299</v>
      </c>
      <c r="AR8" s="15">
        <v>0.13888888888888901</v>
      </c>
      <c r="AS8" s="15">
        <v>0.44444444444444398</v>
      </c>
      <c r="AT8" s="15">
        <v>0.25423728813559299</v>
      </c>
      <c r="AU8" s="15"/>
      <c r="AV8" s="15">
        <v>0.2</v>
      </c>
      <c r="AW8" s="15">
        <v>0</v>
      </c>
      <c r="AX8" s="15">
        <v>0</v>
      </c>
      <c r="AY8" s="15">
        <v>0.48936170212766</v>
      </c>
      <c r="AZ8" s="15">
        <v>0.209302325581395</v>
      </c>
      <c r="BA8" s="15">
        <v>0.2</v>
      </c>
      <c r="BB8" s="15">
        <v>0.25</v>
      </c>
      <c r="BC8" s="15"/>
      <c r="BD8" s="15">
        <v>0.12720848056537101</v>
      </c>
      <c r="BE8" s="15">
        <v>0.23728813559322001</v>
      </c>
      <c r="BF8" s="15">
        <v>0.32352941176470601</v>
      </c>
      <c r="BG8" s="15">
        <v>0.23214285714285701</v>
      </c>
      <c r="BH8" s="15">
        <v>0.35294117647058798</v>
      </c>
      <c r="BI8" s="15">
        <v>0.4</v>
      </c>
      <c r="BJ8" s="15"/>
      <c r="BK8" s="15">
        <v>0.32307692307692298</v>
      </c>
      <c r="BL8" s="15">
        <v>0.22516556291390699</v>
      </c>
      <c r="BM8" s="15">
        <v>0.16</v>
      </c>
      <c r="BN8" s="15">
        <v>0.12037037037037</v>
      </c>
      <c r="BO8" s="15">
        <v>0.109375</v>
      </c>
      <c r="BP8" s="15">
        <v>0.11764705882352899</v>
      </c>
      <c r="BQ8" s="15"/>
      <c r="BR8" s="15">
        <v>0.172077922077922</v>
      </c>
      <c r="BS8" s="15">
        <v>0.21212121212121199</v>
      </c>
      <c r="BT8" s="15"/>
      <c r="BU8" s="15">
        <v>0.17791411042944799</v>
      </c>
      <c r="BV8" s="15">
        <v>0.190322580645161</v>
      </c>
      <c r="BW8" s="15"/>
      <c r="BX8" s="15">
        <v>0.22222222222222199</v>
      </c>
      <c r="BY8" s="15">
        <v>0.141463414634146</v>
      </c>
    </row>
    <row r="9" spans="2:77" x14ac:dyDescent="0.35">
      <c r="B9" s="16" t="s">
        <v>222</v>
      </c>
      <c r="C9" s="15">
        <v>0.16067653276955601</v>
      </c>
      <c r="D9" s="15">
        <v>0.123152709359606</v>
      </c>
      <c r="E9" s="15">
        <v>0.18888888888888899</v>
      </c>
      <c r="F9" s="15"/>
      <c r="G9" s="15">
        <v>0.23232323232323199</v>
      </c>
      <c r="H9" s="15">
        <v>0.14171122994652399</v>
      </c>
      <c r="I9" s="15"/>
      <c r="J9" s="15">
        <v>0.15503875968992201</v>
      </c>
      <c r="K9" s="15">
        <v>0.214876033057851</v>
      </c>
      <c r="L9" s="15">
        <v>0.101694915254237</v>
      </c>
      <c r="M9" s="15">
        <v>0.151898734177215</v>
      </c>
      <c r="N9" s="15"/>
      <c r="O9" s="15">
        <v>0.13043478260869601</v>
      </c>
      <c r="P9" s="15">
        <v>0.164383561643836</v>
      </c>
      <c r="Q9" s="15">
        <v>0.26470588235294101</v>
      </c>
      <c r="R9" s="15">
        <v>0.104166666666667</v>
      </c>
      <c r="S9" s="15">
        <v>0.36</v>
      </c>
      <c r="T9" s="15">
        <v>0.102564102564103</v>
      </c>
      <c r="U9" s="15">
        <v>0.173913043478261</v>
      </c>
      <c r="V9" s="15">
        <v>0.16</v>
      </c>
      <c r="W9" s="15">
        <v>0.16393442622950799</v>
      </c>
      <c r="X9" s="15">
        <v>0.134615384615385</v>
      </c>
      <c r="Y9" s="15">
        <v>0.105263157894737</v>
      </c>
      <c r="Z9" s="15">
        <v>0</v>
      </c>
      <c r="AA9" s="15"/>
      <c r="AB9" s="15">
        <v>0.157894736842105</v>
      </c>
      <c r="AC9" s="15">
        <v>0.17482517482517501</v>
      </c>
      <c r="AD9" s="15">
        <v>8.6206896551724102E-2</v>
      </c>
      <c r="AE9" s="15">
        <v>0.16326530612244899</v>
      </c>
      <c r="AF9" s="15"/>
      <c r="AG9" s="15">
        <v>0.14776632302405501</v>
      </c>
      <c r="AH9" s="15">
        <v>0.19658119658119699</v>
      </c>
      <c r="AI9" s="15">
        <v>0.19565217391304299</v>
      </c>
      <c r="AJ9" s="15">
        <v>0</v>
      </c>
      <c r="AK9" s="15"/>
      <c r="AL9" s="15">
        <v>0.15625</v>
      </c>
      <c r="AM9" s="15">
        <v>0.15300546448087399</v>
      </c>
      <c r="AN9" s="15">
        <v>0.22033898305084701</v>
      </c>
      <c r="AO9" s="15"/>
      <c r="AP9" s="15">
        <v>0.15577889447236201</v>
      </c>
      <c r="AQ9" s="15">
        <v>0.16964285714285701</v>
      </c>
      <c r="AR9" s="15">
        <v>0.16666666666666699</v>
      </c>
      <c r="AS9" s="15">
        <v>0.11111111111111099</v>
      </c>
      <c r="AT9" s="15">
        <v>0.186440677966102</v>
      </c>
      <c r="AU9" s="15"/>
      <c r="AV9" s="15">
        <v>0.2</v>
      </c>
      <c r="AW9" s="15">
        <v>0.375</v>
      </c>
      <c r="AX9" s="15">
        <v>0.375</v>
      </c>
      <c r="AY9" s="15">
        <v>0.27659574468085102</v>
      </c>
      <c r="AZ9" s="15">
        <v>0.27906976744186002</v>
      </c>
      <c r="BA9" s="15">
        <v>0.116666666666667</v>
      </c>
      <c r="BB9" s="15">
        <v>0.1875</v>
      </c>
      <c r="BC9" s="15"/>
      <c r="BD9" s="15">
        <v>0.12720848056537101</v>
      </c>
      <c r="BE9" s="15">
        <v>0.20338983050847501</v>
      </c>
      <c r="BF9" s="15">
        <v>0.11764705882352899</v>
      </c>
      <c r="BG9" s="15">
        <v>0.214285714285714</v>
      </c>
      <c r="BH9" s="15">
        <v>0.26470588235294101</v>
      </c>
      <c r="BI9" s="15">
        <v>0.4</v>
      </c>
      <c r="BJ9" s="15"/>
      <c r="BK9" s="15">
        <v>0.18461538461538499</v>
      </c>
      <c r="BL9" s="15">
        <v>0.13245033112582799</v>
      </c>
      <c r="BM9" s="15">
        <v>0.16</v>
      </c>
      <c r="BN9" s="15">
        <v>0.194444444444444</v>
      </c>
      <c r="BO9" s="15">
        <v>0.140625</v>
      </c>
      <c r="BP9" s="15">
        <v>0.17647058823529399</v>
      </c>
      <c r="BQ9" s="15"/>
      <c r="BR9" s="15">
        <v>0.168831168831169</v>
      </c>
      <c r="BS9" s="15">
        <v>0.145454545454545</v>
      </c>
      <c r="BT9" s="15"/>
      <c r="BU9" s="15">
        <v>0.17177914110429399</v>
      </c>
      <c r="BV9" s="15">
        <v>0.154838709677419</v>
      </c>
      <c r="BW9" s="15"/>
      <c r="BX9" s="15">
        <v>0.13793103448275901</v>
      </c>
      <c r="BY9" s="15">
        <v>0.17560975609756099</v>
      </c>
    </row>
    <row r="10" spans="2:77" x14ac:dyDescent="0.35">
      <c r="B10" s="16" t="s">
        <v>223</v>
      </c>
      <c r="C10" s="15">
        <v>0.25581395348837199</v>
      </c>
      <c r="D10" s="15">
        <v>0.25615763546797998</v>
      </c>
      <c r="E10" s="15">
        <v>0.25555555555555598</v>
      </c>
      <c r="F10" s="15"/>
      <c r="G10" s="15">
        <v>0.28282828282828298</v>
      </c>
      <c r="H10" s="15">
        <v>0.24866310160427799</v>
      </c>
      <c r="I10" s="15"/>
      <c r="J10" s="15">
        <v>0.31007751937984501</v>
      </c>
      <c r="K10" s="15">
        <v>0.19834710743801701</v>
      </c>
      <c r="L10" s="15">
        <v>0.322033898305085</v>
      </c>
      <c r="M10" s="15">
        <v>0.227848101265823</v>
      </c>
      <c r="N10" s="15"/>
      <c r="O10" s="15">
        <v>0.217391304347826</v>
      </c>
      <c r="P10" s="15">
        <v>0.28767123287671198</v>
      </c>
      <c r="Q10" s="15">
        <v>0.26470588235294101</v>
      </c>
      <c r="R10" s="15">
        <v>0.22916666666666699</v>
      </c>
      <c r="S10" s="15">
        <v>0.24</v>
      </c>
      <c r="T10" s="15">
        <v>0.28205128205128199</v>
      </c>
      <c r="U10" s="15">
        <v>0.282608695652174</v>
      </c>
      <c r="V10" s="15">
        <v>0.36</v>
      </c>
      <c r="W10" s="15">
        <v>0.16393442622950799</v>
      </c>
      <c r="X10" s="15">
        <v>0.34615384615384598</v>
      </c>
      <c r="Y10" s="15">
        <v>5.2631578947368397E-2</v>
      </c>
      <c r="Z10" s="15">
        <v>0.4</v>
      </c>
      <c r="AA10" s="15"/>
      <c r="AB10" s="15">
        <v>0.226315789473684</v>
      </c>
      <c r="AC10" s="15">
        <v>0.25174825174825199</v>
      </c>
      <c r="AD10" s="15">
        <v>0.25862068965517199</v>
      </c>
      <c r="AE10" s="15">
        <v>0.30612244897959201</v>
      </c>
      <c r="AF10" s="15"/>
      <c r="AG10" s="15">
        <v>0.27835051546391798</v>
      </c>
      <c r="AH10" s="15">
        <v>0.22222222222222199</v>
      </c>
      <c r="AI10" s="15">
        <v>0.23913043478260901</v>
      </c>
      <c r="AJ10" s="15">
        <v>0.25</v>
      </c>
      <c r="AK10" s="15"/>
      <c r="AL10" s="15">
        <v>0.25892857142857101</v>
      </c>
      <c r="AM10" s="15">
        <v>0.24590163934426201</v>
      </c>
      <c r="AN10" s="15">
        <v>0.23728813559322001</v>
      </c>
      <c r="AO10" s="15"/>
      <c r="AP10" s="15">
        <v>0.26130653266331699</v>
      </c>
      <c r="AQ10" s="15">
        <v>0.214285714285714</v>
      </c>
      <c r="AR10" s="15">
        <v>0.194444444444444</v>
      </c>
      <c r="AS10" s="15">
        <v>0.33333333333333298</v>
      </c>
      <c r="AT10" s="15">
        <v>0.23728813559322001</v>
      </c>
      <c r="AU10" s="15"/>
      <c r="AV10" s="15">
        <v>0</v>
      </c>
      <c r="AW10" s="15">
        <v>0.25</v>
      </c>
      <c r="AX10" s="15">
        <v>0.25</v>
      </c>
      <c r="AY10" s="15">
        <v>0.12765957446808501</v>
      </c>
      <c r="AZ10" s="15">
        <v>0.209302325581395</v>
      </c>
      <c r="BA10" s="15">
        <v>0.266666666666667</v>
      </c>
      <c r="BB10" s="15">
        <v>0.25</v>
      </c>
      <c r="BC10" s="15"/>
      <c r="BD10" s="15">
        <v>0.28268551236749101</v>
      </c>
      <c r="BE10" s="15">
        <v>0.22033898305084701</v>
      </c>
      <c r="BF10" s="15">
        <v>0.23529411764705899</v>
      </c>
      <c r="BG10" s="15">
        <v>0.28571428571428598</v>
      </c>
      <c r="BH10" s="15">
        <v>0.11764705882352899</v>
      </c>
      <c r="BI10" s="15">
        <v>0</v>
      </c>
      <c r="BJ10" s="15"/>
      <c r="BK10" s="15">
        <v>0.27692307692307699</v>
      </c>
      <c r="BL10" s="15">
        <v>0.25165562913907302</v>
      </c>
      <c r="BM10" s="15">
        <v>0.24</v>
      </c>
      <c r="BN10" s="15">
        <v>0.21296296296296299</v>
      </c>
      <c r="BO10" s="15">
        <v>0.3125</v>
      </c>
      <c r="BP10" s="15">
        <v>0.29411764705882398</v>
      </c>
      <c r="BQ10" s="15"/>
      <c r="BR10" s="15">
        <v>0.256493506493506</v>
      </c>
      <c r="BS10" s="15">
        <v>0.25454545454545502</v>
      </c>
      <c r="BT10" s="15"/>
      <c r="BU10" s="15">
        <v>0.22699386503067501</v>
      </c>
      <c r="BV10" s="15">
        <v>0.27096774193548401</v>
      </c>
      <c r="BW10" s="15"/>
      <c r="BX10" s="15">
        <v>0.252873563218391</v>
      </c>
      <c r="BY10" s="15">
        <v>0.258536585365854</v>
      </c>
    </row>
    <row r="11" spans="2:77" x14ac:dyDescent="0.35">
      <c r="B11" s="16" t="s">
        <v>224</v>
      </c>
      <c r="C11" s="15">
        <v>0.11416490486257901</v>
      </c>
      <c r="D11" s="15">
        <v>0.123152709359606</v>
      </c>
      <c r="E11" s="15">
        <v>0.10740740740740699</v>
      </c>
      <c r="F11" s="15"/>
      <c r="G11" s="15">
        <v>4.0404040404040401E-2</v>
      </c>
      <c r="H11" s="15">
        <v>0.13368983957219299</v>
      </c>
      <c r="I11" s="15"/>
      <c r="J11" s="15">
        <v>9.3023255813953501E-2</v>
      </c>
      <c r="K11" s="15">
        <v>0.12396694214876</v>
      </c>
      <c r="L11" s="15">
        <v>0.13559322033898299</v>
      </c>
      <c r="M11" s="15">
        <v>0.107594936708861</v>
      </c>
      <c r="N11" s="15"/>
      <c r="O11" s="15">
        <v>0.108695652173913</v>
      </c>
      <c r="P11" s="15">
        <v>0.10958904109589</v>
      </c>
      <c r="Q11" s="15">
        <v>0.20588235294117599</v>
      </c>
      <c r="R11" s="15">
        <v>0.125</v>
      </c>
      <c r="S11" s="15">
        <v>0</v>
      </c>
      <c r="T11" s="15">
        <v>0.15384615384615399</v>
      </c>
      <c r="U11" s="15">
        <v>0.13043478260869601</v>
      </c>
      <c r="V11" s="15">
        <v>0.12</v>
      </c>
      <c r="W11" s="15">
        <v>0.114754098360656</v>
      </c>
      <c r="X11" s="15">
        <v>5.7692307692307702E-2</v>
      </c>
      <c r="Y11" s="15">
        <v>0.157894736842105</v>
      </c>
      <c r="Z11" s="15">
        <v>0</v>
      </c>
      <c r="AA11" s="15"/>
      <c r="AB11" s="15">
        <v>0.12631578947368399</v>
      </c>
      <c r="AC11" s="15">
        <v>9.7902097902097904E-2</v>
      </c>
      <c r="AD11" s="15">
        <v>0.17241379310344801</v>
      </c>
      <c r="AE11" s="15">
        <v>8.1632653061224497E-2</v>
      </c>
      <c r="AF11" s="15"/>
      <c r="AG11" s="15">
        <v>0.13058419243986299</v>
      </c>
      <c r="AH11" s="15">
        <v>0.102564102564103</v>
      </c>
      <c r="AI11" s="15">
        <v>6.5217391304347797E-2</v>
      </c>
      <c r="AJ11" s="15">
        <v>0</v>
      </c>
      <c r="AK11" s="15"/>
      <c r="AL11" s="15">
        <v>0.120535714285714</v>
      </c>
      <c r="AM11" s="15">
        <v>0.12021857923497301</v>
      </c>
      <c r="AN11" s="15">
        <v>8.4745762711864403E-2</v>
      </c>
      <c r="AO11" s="15"/>
      <c r="AP11" s="15">
        <v>0.12562814070351799</v>
      </c>
      <c r="AQ11" s="15">
        <v>0.13392857142857101</v>
      </c>
      <c r="AR11" s="15">
        <v>8.3333333333333301E-2</v>
      </c>
      <c r="AS11" s="15">
        <v>0</v>
      </c>
      <c r="AT11" s="15">
        <v>6.7796610169491497E-2</v>
      </c>
      <c r="AU11" s="15"/>
      <c r="AV11" s="15">
        <v>0.4</v>
      </c>
      <c r="AW11" s="15">
        <v>0.125</v>
      </c>
      <c r="AX11" s="15">
        <v>0.125</v>
      </c>
      <c r="AY11" s="15">
        <v>0</v>
      </c>
      <c r="AZ11" s="15">
        <v>9.3023255813953501E-2</v>
      </c>
      <c r="BA11" s="15">
        <v>8.3333333333333301E-2</v>
      </c>
      <c r="BB11" s="15">
        <v>0</v>
      </c>
      <c r="BC11" s="15"/>
      <c r="BD11" s="15">
        <v>0.13427561837455801</v>
      </c>
      <c r="BE11" s="15">
        <v>0.101694915254237</v>
      </c>
      <c r="BF11" s="15">
        <v>5.8823529411764698E-2</v>
      </c>
      <c r="BG11" s="15">
        <v>0.107142857142857</v>
      </c>
      <c r="BH11" s="15">
        <v>2.9411764705882401E-2</v>
      </c>
      <c r="BI11" s="15">
        <v>0.2</v>
      </c>
      <c r="BJ11" s="15"/>
      <c r="BK11" s="15">
        <v>9.2307692307692299E-2</v>
      </c>
      <c r="BL11" s="15">
        <v>0.112582781456954</v>
      </c>
      <c r="BM11" s="15">
        <v>0.2</v>
      </c>
      <c r="BN11" s="15">
        <v>0.13888888888888901</v>
      </c>
      <c r="BO11" s="15">
        <v>4.6875E-2</v>
      </c>
      <c r="BP11" s="15">
        <v>8.8235294117647106E-2</v>
      </c>
      <c r="BQ11" s="15"/>
      <c r="BR11" s="15">
        <v>0.11688311688311701</v>
      </c>
      <c r="BS11" s="15">
        <v>0.109090909090909</v>
      </c>
      <c r="BT11" s="15"/>
      <c r="BU11" s="15">
        <v>0.13496932515337401</v>
      </c>
      <c r="BV11" s="15">
        <v>0.103225806451613</v>
      </c>
      <c r="BW11" s="15"/>
      <c r="BX11" s="15">
        <v>9.9616858237547901E-2</v>
      </c>
      <c r="BY11" s="15">
        <v>0.13658536585365899</v>
      </c>
    </row>
    <row r="12" spans="2:77" x14ac:dyDescent="0.35">
      <c r="B12" s="16" t="s">
        <v>225</v>
      </c>
      <c r="C12" s="15">
        <v>9.93657505285412E-2</v>
      </c>
      <c r="D12" s="15">
        <v>9.3596059113300503E-2</v>
      </c>
      <c r="E12" s="15">
        <v>0.10370370370370401</v>
      </c>
      <c r="F12" s="15"/>
      <c r="G12" s="15">
        <v>4.0404040404040401E-2</v>
      </c>
      <c r="H12" s="15">
        <v>0.11497326203208599</v>
      </c>
      <c r="I12" s="15"/>
      <c r="J12" s="15">
        <v>0.170542635658915</v>
      </c>
      <c r="K12" s="15">
        <v>8.2644628099173598E-2</v>
      </c>
      <c r="L12" s="15">
        <v>0.11864406779661001</v>
      </c>
      <c r="M12" s="15">
        <v>3.7974683544303799E-2</v>
      </c>
      <c r="N12" s="15"/>
      <c r="O12" s="15">
        <v>4.3478260869565202E-2</v>
      </c>
      <c r="P12" s="15">
        <v>9.5890410958904104E-2</v>
      </c>
      <c r="Q12" s="15">
        <v>2.9411764705882401E-2</v>
      </c>
      <c r="R12" s="15">
        <v>0.125</v>
      </c>
      <c r="S12" s="15">
        <v>0.08</v>
      </c>
      <c r="T12" s="15">
        <v>0.20512820512820501</v>
      </c>
      <c r="U12" s="15">
        <v>8.6956521739130405E-2</v>
      </c>
      <c r="V12" s="15">
        <v>0.04</v>
      </c>
      <c r="W12" s="15">
        <v>0.14754098360655701</v>
      </c>
      <c r="X12" s="15">
        <v>0.115384615384615</v>
      </c>
      <c r="Y12" s="15">
        <v>5.2631578947368397E-2</v>
      </c>
      <c r="Z12" s="15">
        <v>0</v>
      </c>
      <c r="AA12" s="15"/>
      <c r="AB12" s="15">
        <v>5.7894736842105297E-2</v>
      </c>
      <c r="AC12" s="15">
        <v>0.111888111888112</v>
      </c>
      <c r="AD12" s="15">
        <v>0.15517241379310301</v>
      </c>
      <c r="AE12" s="15">
        <v>0.183673469387755</v>
      </c>
      <c r="AF12" s="15"/>
      <c r="AG12" s="15">
        <v>5.8419243986254303E-2</v>
      </c>
      <c r="AH12" s="15">
        <v>0.170940170940171</v>
      </c>
      <c r="AI12" s="15">
        <v>0.173913043478261</v>
      </c>
      <c r="AJ12" s="15">
        <v>0</v>
      </c>
      <c r="AK12" s="15"/>
      <c r="AL12" s="15">
        <v>8.4821428571428603E-2</v>
      </c>
      <c r="AM12" s="15">
        <v>0.13114754098360701</v>
      </c>
      <c r="AN12" s="15">
        <v>6.7796610169491497E-2</v>
      </c>
      <c r="AO12" s="15"/>
      <c r="AP12" s="15">
        <v>0.115577889447236</v>
      </c>
      <c r="AQ12" s="15">
        <v>6.25E-2</v>
      </c>
      <c r="AR12" s="15">
        <v>0.16666666666666699</v>
      </c>
      <c r="AS12" s="15">
        <v>0</v>
      </c>
      <c r="AT12" s="15">
        <v>8.4745762711864403E-2</v>
      </c>
      <c r="AU12" s="15"/>
      <c r="AV12" s="15">
        <v>0</v>
      </c>
      <c r="AW12" s="15">
        <v>0.125</v>
      </c>
      <c r="AX12" s="15">
        <v>0.125</v>
      </c>
      <c r="AY12" s="15">
        <v>0</v>
      </c>
      <c r="AZ12" s="15">
        <v>0.116279069767442</v>
      </c>
      <c r="BA12" s="15">
        <v>1.6666666666666701E-2</v>
      </c>
      <c r="BB12" s="15">
        <v>6.25E-2</v>
      </c>
      <c r="BC12" s="15"/>
      <c r="BD12" s="15">
        <v>0.151943462897526</v>
      </c>
      <c r="BE12" s="15">
        <v>5.0847457627118599E-2</v>
      </c>
      <c r="BF12" s="15">
        <v>2.9411764705882401E-2</v>
      </c>
      <c r="BG12" s="15">
        <v>0</v>
      </c>
      <c r="BH12" s="15">
        <v>0</v>
      </c>
      <c r="BI12" s="15">
        <v>0</v>
      </c>
      <c r="BJ12" s="15"/>
      <c r="BK12" s="15">
        <v>3.0769230769230799E-2</v>
      </c>
      <c r="BL12" s="15">
        <v>9.27152317880795E-2</v>
      </c>
      <c r="BM12" s="15">
        <v>0.06</v>
      </c>
      <c r="BN12" s="15">
        <v>0.12962962962963001</v>
      </c>
      <c r="BO12" s="15">
        <v>0.140625</v>
      </c>
      <c r="BP12" s="15">
        <v>0.14705882352941199</v>
      </c>
      <c r="BQ12" s="15"/>
      <c r="BR12" s="15">
        <v>9.4155844155844201E-2</v>
      </c>
      <c r="BS12" s="15">
        <v>0.109090909090909</v>
      </c>
      <c r="BT12" s="15"/>
      <c r="BU12" s="15">
        <v>9.8159509202454004E-2</v>
      </c>
      <c r="BV12" s="15">
        <v>0.1</v>
      </c>
      <c r="BW12" s="15"/>
      <c r="BX12" s="15">
        <v>7.2796934865900401E-2</v>
      </c>
      <c r="BY12" s="15">
        <v>0.13658536585365899</v>
      </c>
    </row>
    <row r="13" spans="2:77" x14ac:dyDescent="0.35">
      <c r="B13" s="16" t="s">
        <v>134</v>
      </c>
      <c r="C13" s="15">
        <v>0.18393234672304401</v>
      </c>
      <c r="D13" s="15">
        <v>0.18719211822660101</v>
      </c>
      <c r="E13" s="15">
        <v>0.18148148148148099</v>
      </c>
      <c r="F13" s="15"/>
      <c r="G13" s="15">
        <v>0.17171717171717199</v>
      </c>
      <c r="H13" s="15">
        <v>0.18716577540106999</v>
      </c>
      <c r="I13" s="15"/>
      <c r="J13" s="15">
        <v>0.13178294573643401</v>
      </c>
      <c r="K13" s="15">
        <v>0.19834710743801701</v>
      </c>
      <c r="L13" s="15">
        <v>0.186440677966102</v>
      </c>
      <c r="M13" s="15">
        <v>0.221518987341772</v>
      </c>
      <c r="N13" s="15"/>
      <c r="O13" s="15">
        <v>0.173913043478261</v>
      </c>
      <c r="P13" s="15">
        <v>0.150684931506849</v>
      </c>
      <c r="Q13" s="15">
        <v>0.14705882352941199</v>
      </c>
      <c r="R13" s="15">
        <v>0.27083333333333298</v>
      </c>
      <c r="S13" s="15">
        <v>0.04</v>
      </c>
      <c r="T13" s="15">
        <v>7.69230769230769E-2</v>
      </c>
      <c r="U13" s="15">
        <v>0.173913043478261</v>
      </c>
      <c r="V13" s="15">
        <v>0.12</v>
      </c>
      <c r="W13" s="15">
        <v>0.24590163934426201</v>
      </c>
      <c r="X13" s="15">
        <v>0.230769230769231</v>
      </c>
      <c r="Y13" s="15">
        <v>0.31578947368421101</v>
      </c>
      <c r="Z13" s="15">
        <v>0.4</v>
      </c>
      <c r="AA13" s="15"/>
      <c r="AB13" s="15">
        <v>0.18947368421052599</v>
      </c>
      <c r="AC13" s="15">
        <v>0.188811188811189</v>
      </c>
      <c r="AD13" s="15">
        <v>0.20689655172413801</v>
      </c>
      <c r="AE13" s="15">
        <v>0.14285714285714299</v>
      </c>
      <c r="AF13" s="15"/>
      <c r="AG13" s="15">
        <v>0.185567010309278</v>
      </c>
      <c r="AH13" s="15">
        <v>0.17948717948717899</v>
      </c>
      <c r="AI13" s="15">
        <v>0.15217391304347799</v>
      </c>
      <c r="AJ13" s="15">
        <v>0.25</v>
      </c>
      <c r="AK13" s="15"/>
      <c r="AL13" s="15">
        <v>0.183035714285714</v>
      </c>
      <c r="AM13" s="15">
        <v>0.202185792349727</v>
      </c>
      <c r="AN13" s="15">
        <v>0.11864406779661001</v>
      </c>
      <c r="AO13" s="15"/>
      <c r="AP13" s="15">
        <v>0.175879396984925</v>
      </c>
      <c r="AQ13" s="15">
        <v>0.214285714285714</v>
      </c>
      <c r="AR13" s="15">
        <v>0.25</v>
      </c>
      <c r="AS13" s="15">
        <v>0.11111111111111099</v>
      </c>
      <c r="AT13" s="15">
        <v>0.169491525423729</v>
      </c>
      <c r="AU13" s="15"/>
      <c r="AV13" s="15">
        <v>0.2</v>
      </c>
      <c r="AW13" s="15">
        <v>0.125</v>
      </c>
      <c r="AX13" s="15">
        <v>0.125</v>
      </c>
      <c r="AY13" s="15">
        <v>0.10638297872340401</v>
      </c>
      <c r="AZ13" s="15">
        <v>9.3023255813953501E-2</v>
      </c>
      <c r="BA13" s="15">
        <v>0.31666666666666698</v>
      </c>
      <c r="BB13" s="15">
        <v>0.25</v>
      </c>
      <c r="BC13" s="15"/>
      <c r="BD13" s="15">
        <v>0.17667844522968201</v>
      </c>
      <c r="BE13" s="15">
        <v>0.186440677966102</v>
      </c>
      <c r="BF13" s="15">
        <v>0.23529411764705899</v>
      </c>
      <c r="BG13" s="15">
        <v>0.160714285714286</v>
      </c>
      <c r="BH13" s="15">
        <v>0.23529411764705899</v>
      </c>
      <c r="BI13" s="15">
        <v>0</v>
      </c>
      <c r="BJ13" s="15"/>
      <c r="BK13" s="15">
        <v>9.2307692307692299E-2</v>
      </c>
      <c r="BL13" s="15">
        <v>0.185430463576159</v>
      </c>
      <c r="BM13" s="15">
        <v>0.18</v>
      </c>
      <c r="BN13" s="15">
        <v>0.203703703703704</v>
      </c>
      <c r="BO13" s="15">
        <v>0.25</v>
      </c>
      <c r="BP13" s="15">
        <v>0.17647058823529399</v>
      </c>
      <c r="BQ13" s="15"/>
      <c r="BR13" s="15">
        <v>0.19155844155844201</v>
      </c>
      <c r="BS13" s="15">
        <v>0.16969696969697001</v>
      </c>
      <c r="BT13" s="15"/>
      <c r="BU13" s="15">
        <v>0.190184049079755</v>
      </c>
      <c r="BV13" s="15">
        <v>0.18064516129032299</v>
      </c>
      <c r="BW13" s="15"/>
      <c r="BX13" s="15">
        <v>0.21455938697318</v>
      </c>
      <c r="BY13" s="15">
        <v>0.151219512195122</v>
      </c>
    </row>
    <row r="14" spans="2:77" x14ac:dyDescent="0.35">
      <c r="B14" s="16" t="s">
        <v>226</v>
      </c>
      <c r="C14" s="18">
        <v>0.34672304439746299</v>
      </c>
      <c r="D14" s="18">
        <v>0.33990147783251201</v>
      </c>
      <c r="E14" s="18">
        <v>0.35185185185185203</v>
      </c>
      <c r="F14" s="18"/>
      <c r="G14" s="18">
        <v>0.46464646464646497</v>
      </c>
      <c r="H14" s="18">
        <v>0.31550802139037398</v>
      </c>
      <c r="I14" s="18"/>
      <c r="J14" s="18">
        <v>0.29457364341085301</v>
      </c>
      <c r="K14" s="18">
        <v>0.39669421487603301</v>
      </c>
      <c r="L14" s="18">
        <v>0.23728813559322001</v>
      </c>
      <c r="M14" s="18">
        <v>0.405063291139241</v>
      </c>
      <c r="N14" s="18"/>
      <c r="O14" s="18">
        <v>0.45652173913043498</v>
      </c>
      <c r="P14" s="18">
        <v>0.35616438356164398</v>
      </c>
      <c r="Q14" s="18">
        <v>0.35294117647058798</v>
      </c>
      <c r="R14" s="18">
        <v>0.25</v>
      </c>
      <c r="S14" s="18">
        <v>0.64</v>
      </c>
      <c r="T14" s="18">
        <v>0.28205128205128199</v>
      </c>
      <c r="U14" s="18">
        <v>0.32608695652173902</v>
      </c>
      <c r="V14" s="18">
        <v>0.36</v>
      </c>
      <c r="W14" s="18">
        <v>0.32786885245901598</v>
      </c>
      <c r="X14" s="18">
        <v>0.25</v>
      </c>
      <c r="Y14" s="18">
        <v>0.42105263157894701</v>
      </c>
      <c r="Z14" s="18">
        <v>0.2</v>
      </c>
      <c r="AA14" s="18"/>
      <c r="AB14" s="18">
        <v>0.4</v>
      </c>
      <c r="AC14" s="18">
        <v>0.34965034965035002</v>
      </c>
      <c r="AD14" s="18">
        <v>0.20689655172413801</v>
      </c>
      <c r="AE14" s="18">
        <v>0.28571428571428598</v>
      </c>
      <c r="AF14" s="18"/>
      <c r="AG14" s="18">
        <v>0.347079037800687</v>
      </c>
      <c r="AH14" s="18">
        <v>0.32478632478632502</v>
      </c>
      <c r="AI14" s="18">
        <v>0.36956521739130399</v>
      </c>
      <c r="AJ14" s="18">
        <v>0.5</v>
      </c>
      <c r="AK14" s="18"/>
      <c r="AL14" s="18">
        <v>0.35267857142857101</v>
      </c>
      <c r="AM14" s="18">
        <v>0.30054644808743203</v>
      </c>
      <c r="AN14" s="18">
        <v>0.49152542372881403</v>
      </c>
      <c r="AO14" s="18"/>
      <c r="AP14" s="18">
        <v>0.32160804020100497</v>
      </c>
      <c r="AQ14" s="18">
        <v>0.375</v>
      </c>
      <c r="AR14" s="18">
        <v>0.30555555555555602</v>
      </c>
      <c r="AS14" s="18">
        <v>0.55555555555555602</v>
      </c>
      <c r="AT14" s="18">
        <v>0.44067796610169502</v>
      </c>
      <c r="AU14" s="18"/>
      <c r="AV14" s="18">
        <v>0.4</v>
      </c>
      <c r="AW14" s="18">
        <v>0.375</v>
      </c>
      <c r="AX14" s="18">
        <v>0.375</v>
      </c>
      <c r="AY14" s="18">
        <v>0.76595744680851097</v>
      </c>
      <c r="AZ14" s="18">
        <v>0.48837209302325602</v>
      </c>
      <c r="BA14" s="18">
        <v>0.31666666666666698</v>
      </c>
      <c r="BB14" s="18">
        <v>0.4375</v>
      </c>
      <c r="BC14" s="18"/>
      <c r="BD14" s="18">
        <v>0.25441696113074203</v>
      </c>
      <c r="BE14" s="18">
        <v>0.44067796610169502</v>
      </c>
      <c r="BF14" s="18">
        <v>0.441176470588235</v>
      </c>
      <c r="BG14" s="18">
        <v>0.44642857142857101</v>
      </c>
      <c r="BH14" s="18">
        <v>0.61764705882352899</v>
      </c>
      <c r="BI14" s="18">
        <v>0.8</v>
      </c>
      <c r="BJ14" s="18"/>
      <c r="BK14" s="18">
        <v>0.507692307692308</v>
      </c>
      <c r="BL14" s="18">
        <v>0.35761589403973498</v>
      </c>
      <c r="BM14" s="18">
        <v>0.32</v>
      </c>
      <c r="BN14" s="18">
        <v>0.31481481481481499</v>
      </c>
      <c r="BO14" s="18">
        <v>0.25</v>
      </c>
      <c r="BP14" s="18">
        <v>0.29411764705882398</v>
      </c>
      <c r="BQ14" s="18"/>
      <c r="BR14" s="18">
        <v>0.34090909090909099</v>
      </c>
      <c r="BS14" s="18">
        <v>0.35757575757575799</v>
      </c>
      <c r="BT14" s="18"/>
      <c r="BU14" s="18">
        <v>0.34969325153374198</v>
      </c>
      <c r="BV14" s="18">
        <v>0.34516129032258103</v>
      </c>
      <c r="BW14" s="18"/>
      <c r="BX14" s="18">
        <v>0.360153256704981</v>
      </c>
      <c r="BY14" s="18">
        <v>0.31707317073170699</v>
      </c>
    </row>
    <row r="15" spans="2:77" x14ac:dyDescent="0.35">
      <c r="B15" s="16" t="s">
        <v>227</v>
      </c>
      <c r="C15" s="18">
        <v>0.21353065539112101</v>
      </c>
      <c r="D15" s="18">
        <v>0.216748768472906</v>
      </c>
      <c r="E15" s="18">
        <v>0.211111111111111</v>
      </c>
      <c r="F15" s="18"/>
      <c r="G15" s="18">
        <v>8.0808080808080801E-2</v>
      </c>
      <c r="H15" s="18">
        <v>0.24866310160427799</v>
      </c>
      <c r="I15" s="18"/>
      <c r="J15" s="18">
        <v>0.26356589147286802</v>
      </c>
      <c r="K15" s="18">
        <v>0.206611570247934</v>
      </c>
      <c r="L15" s="18">
        <v>0.25423728813559299</v>
      </c>
      <c r="M15" s="18">
        <v>0.145569620253165</v>
      </c>
      <c r="N15" s="18"/>
      <c r="O15" s="18">
        <v>0.15217391304347799</v>
      </c>
      <c r="P15" s="18">
        <v>0.20547945205479501</v>
      </c>
      <c r="Q15" s="18">
        <v>0.23529411764705899</v>
      </c>
      <c r="R15" s="18">
        <v>0.25</v>
      </c>
      <c r="S15" s="18">
        <v>0.08</v>
      </c>
      <c r="T15" s="18">
        <v>0.35897435897435898</v>
      </c>
      <c r="U15" s="18">
        <v>0.217391304347826</v>
      </c>
      <c r="V15" s="18">
        <v>0.16</v>
      </c>
      <c r="W15" s="18">
        <v>0.26229508196721302</v>
      </c>
      <c r="X15" s="18">
        <v>0.17307692307692299</v>
      </c>
      <c r="Y15" s="18">
        <v>0.21052631578947401</v>
      </c>
      <c r="Z15" s="18">
        <v>0</v>
      </c>
      <c r="AA15" s="18"/>
      <c r="AB15" s="18">
        <v>0.18421052631578899</v>
      </c>
      <c r="AC15" s="18">
        <v>0.20979020979021001</v>
      </c>
      <c r="AD15" s="18">
        <v>0.32758620689655199</v>
      </c>
      <c r="AE15" s="18">
        <v>0.26530612244898</v>
      </c>
      <c r="AF15" s="18"/>
      <c r="AG15" s="18">
        <v>0.189003436426117</v>
      </c>
      <c r="AH15" s="18">
        <v>0.27350427350427398</v>
      </c>
      <c r="AI15" s="18">
        <v>0.23913043478260901</v>
      </c>
      <c r="AJ15" s="18">
        <v>0</v>
      </c>
      <c r="AK15" s="18"/>
      <c r="AL15" s="18">
        <v>0.20535714285714299</v>
      </c>
      <c r="AM15" s="18">
        <v>0.25136612021857901</v>
      </c>
      <c r="AN15" s="18">
        <v>0.152542372881356</v>
      </c>
      <c r="AO15" s="18"/>
      <c r="AP15" s="18">
        <v>0.24120603015075401</v>
      </c>
      <c r="AQ15" s="18">
        <v>0.19642857142857101</v>
      </c>
      <c r="AR15" s="18">
        <v>0.25</v>
      </c>
      <c r="AS15" s="18">
        <v>0</v>
      </c>
      <c r="AT15" s="18">
        <v>0.152542372881356</v>
      </c>
      <c r="AU15" s="18"/>
      <c r="AV15" s="18">
        <v>0.4</v>
      </c>
      <c r="AW15" s="18">
        <v>0.25</v>
      </c>
      <c r="AX15" s="18">
        <v>0.25</v>
      </c>
      <c r="AY15" s="18">
        <v>0</v>
      </c>
      <c r="AZ15" s="18">
        <v>0.209302325581395</v>
      </c>
      <c r="BA15" s="18">
        <v>0.1</v>
      </c>
      <c r="BB15" s="18">
        <v>6.25E-2</v>
      </c>
      <c r="BC15" s="18"/>
      <c r="BD15" s="18">
        <v>0.28621908127208501</v>
      </c>
      <c r="BE15" s="18">
        <v>0.152542372881356</v>
      </c>
      <c r="BF15" s="18">
        <v>8.8235294117647106E-2</v>
      </c>
      <c r="BG15" s="18">
        <v>0.107142857142857</v>
      </c>
      <c r="BH15" s="18">
        <v>2.9411764705882401E-2</v>
      </c>
      <c r="BI15" s="18">
        <v>0.2</v>
      </c>
      <c r="BJ15" s="18"/>
      <c r="BK15" s="18">
        <v>0.123076923076923</v>
      </c>
      <c r="BL15" s="18">
        <v>0.205298013245033</v>
      </c>
      <c r="BM15" s="18">
        <v>0.26</v>
      </c>
      <c r="BN15" s="18">
        <v>0.26851851851851799</v>
      </c>
      <c r="BO15" s="18">
        <v>0.1875</v>
      </c>
      <c r="BP15" s="18">
        <v>0.23529411764705899</v>
      </c>
      <c r="BQ15" s="18"/>
      <c r="BR15" s="18">
        <v>0.211038961038961</v>
      </c>
      <c r="BS15" s="18">
        <v>0.218181818181818</v>
      </c>
      <c r="BT15" s="18"/>
      <c r="BU15" s="18">
        <v>0.23312883435582801</v>
      </c>
      <c r="BV15" s="18">
        <v>0.20322580645161301</v>
      </c>
      <c r="BW15" s="18"/>
      <c r="BX15" s="18">
        <v>0.17241379310344801</v>
      </c>
      <c r="BY15" s="18">
        <v>0.27317073170731698</v>
      </c>
    </row>
    <row r="16" spans="2:77" x14ac:dyDescent="0.35">
      <c r="B16" s="16" t="s">
        <v>108</v>
      </c>
      <c r="C16" s="19">
        <v>0.133192389006342</v>
      </c>
      <c r="D16" s="19">
        <v>0.123152709359606</v>
      </c>
      <c r="E16" s="19">
        <v>0.140740740740741</v>
      </c>
      <c r="F16" s="19"/>
      <c r="G16" s="19">
        <v>0.38383838383838398</v>
      </c>
      <c r="H16" s="19">
        <v>6.6844919786096302E-2</v>
      </c>
      <c r="I16" s="19"/>
      <c r="J16" s="19">
        <v>3.1007751937984399E-2</v>
      </c>
      <c r="K16" s="19">
        <v>0.19008264462809901</v>
      </c>
      <c r="L16" s="19">
        <v>-1.6949152542372899E-2</v>
      </c>
      <c r="M16" s="19">
        <v>0.259493670886076</v>
      </c>
      <c r="N16" s="19"/>
      <c r="O16" s="19">
        <v>0.30434782608695699</v>
      </c>
      <c r="P16" s="19">
        <v>0.150684931506849</v>
      </c>
      <c r="Q16" s="19">
        <v>0.11764705882352899</v>
      </c>
      <c r="R16" s="19">
        <v>0</v>
      </c>
      <c r="S16" s="19">
        <v>0.56000000000000005</v>
      </c>
      <c r="T16" s="19">
        <v>-7.69230769230769E-2</v>
      </c>
      <c r="U16" s="19">
        <v>0.108695652173913</v>
      </c>
      <c r="V16" s="19">
        <v>0.2</v>
      </c>
      <c r="W16" s="19">
        <v>6.5573770491803199E-2</v>
      </c>
      <c r="X16" s="19">
        <v>7.69230769230769E-2</v>
      </c>
      <c r="Y16" s="19">
        <v>0.21052631578947401</v>
      </c>
      <c r="Z16" s="19">
        <v>0.2</v>
      </c>
      <c r="AA16" s="19"/>
      <c r="AB16" s="19">
        <v>0.215789473684211</v>
      </c>
      <c r="AC16" s="19">
        <v>0.13986013986014001</v>
      </c>
      <c r="AD16" s="19">
        <v>-0.12068965517241401</v>
      </c>
      <c r="AE16" s="19">
        <v>2.04081632653061E-2</v>
      </c>
      <c r="AF16" s="19"/>
      <c r="AG16" s="19">
        <v>0.15807560137457</v>
      </c>
      <c r="AH16" s="19">
        <v>5.1282051282051197E-2</v>
      </c>
      <c r="AI16" s="19">
        <v>0.13043478260869601</v>
      </c>
      <c r="AJ16" s="19">
        <v>0.5</v>
      </c>
      <c r="AK16" s="19"/>
      <c r="AL16" s="19">
        <v>0.14732142857142899</v>
      </c>
      <c r="AM16" s="19">
        <v>4.91803278688525E-2</v>
      </c>
      <c r="AN16" s="19">
        <v>0.338983050847458</v>
      </c>
      <c r="AO16" s="19"/>
      <c r="AP16" s="19">
        <v>8.0402010050251299E-2</v>
      </c>
      <c r="AQ16" s="19">
        <v>0.17857142857142899</v>
      </c>
      <c r="AR16" s="19">
        <v>5.5555555555555601E-2</v>
      </c>
      <c r="AS16" s="19">
        <v>0.55555555555555602</v>
      </c>
      <c r="AT16" s="19">
        <v>0.28813559322033899</v>
      </c>
      <c r="AU16" s="19"/>
      <c r="AV16" s="19">
        <v>0</v>
      </c>
      <c r="AW16" s="19">
        <v>0.125</v>
      </c>
      <c r="AX16" s="19">
        <v>0.125</v>
      </c>
      <c r="AY16" s="19">
        <v>0.76595744680851097</v>
      </c>
      <c r="AZ16" s="19">
        <v>0.27906976744186002</v>
      </c>
      <c r="BA16" s="19">
        <v>0.21666666666666701</v>
      </c>
      <c r="BB16" s="19">
        <v>0.375</v>
      </c>
      <c r="BC16" s="19"/>
      <c r="BD16" s="19">
        <v>-3.1802120141342802E-2</v>
      </c>
      <c r="BE16" s="19">
        <v>0.28813559322033899</v>
      </c>
      <c r="BF16" s="19">
        <v>0.35294117647058798</v>
      </c>
      <c r="BG16" s="19">
        <v>0.33928571428571402</v>
      </c>
      <c r="BH16" s="19">
        <v>0.58823529411764697</v>
      </c>
      <c r="BI16" s="19">
        <v>0.6</v>
      </c>
      <c r="BJ16" s="19"/>
      <c r="BK16" s="19">
        <v>0.38461538461538503</v>
      </c>
      <c r="BL16" s="19">
        <v>0.15231788079470199</v>
      </c>
      <c r="BM16" s="19">
        <v>0.06</v>
      </c>
      <c r="BN16" s="19">
        <v>4.6296296296296301E-2</v>
      </c>
      <c r="BO16" s="19">
        <v>6.25E-2</v>
      </c>
      <c r="BP16" s="19">
        <v>5.8823529411764698E-2</v>
      </c>
      <c r="BQ16" s="19"/>
      <c r="BR16" s="19">
        <v>0.12987012987013</v>
      </c>
      <c r="BS16" s="19">
        <v>0.13939393939393899</v>
      </c>
      <c r="BT16" s="19"/>
      <c r="BU16" s="19">
        <v>0.11656441717791401</v>
      </c>
      <c r="BV16" s="19">
        <v>0.14193548387096799</v>
      </c>
      <c r="BW16" s="19"/>
      <c r="BX16" s="19">
        <v>0.18773946360153301</v>
      </c>
      <c r="BY16" s="19">
        <v>4.39024390243902E-2</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Y21"/>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0.22621564482029599</v>
      </c>
      <c r="D8" s="15">
        <v>0.182266009852217</v>
      </c>
      <c r="E8" s="15">
        <v>0.25925925925925902</v>
      </c>
      <c r="F8" s="15"/>
      <c r="G8" s="15">
        <v>0.32323232323232298</v>
      </c>
      <c r="H8" s="15">
        <v>0.20053475935828899</v>
      </c>
      <c r="I8" s="15"/>
      <c r="J8" s="15">
        <v>0.193798449612403</v>
      </c>
      <c r="K8" s="15">
        <v>0.19008264462809901</v>
      </c>
      <c r="L8" s="15">
        <v>0.23728813559322001</v>
      </c>
      <c r="M8" s="15">
        <v>0.272151898734177</v>
      </c>
      <c r="N8" s="15"/>
      <c r="O8" s="15">
        <v>0.282608695652174</v>
      </c>
      <c r="P8" s="15">
        <v>0.219178082191781</v>
      </c>
      <c r="Q8" s="15">
        <v>0.23529411764705899</v>
      </c>
      <c r="R8" s="15">
        <v>0.1875</v>
      </c>
      <c r="S8" s="15">
        <v>0.12</v>
      </c>
      <c r="T8" s="15">
        <v>0.256410256410256</v>
      </c>
      <c r="U8" s="15">
        <v>0.217391304347826</v>
      </c>
      <c r="V8" s="15">
        <v>0.16</v>
      </c>
      <c r="W8" s="15">
        <v>0.24590163934426201</v>
      </c>
      <c r="X8" s="15">
        <v>0.230769230769231</v>
      </c>
      <c r="Y8" s="15">
        <v>0.26315789473684198</v>
      </c>
      <c r="Z8" s="15">
        <v>0.4</v>
      </c>
      <c r="AA8" s="15"/>
      <c r="AB8" s="15">
        <v>0.215789473684211</v>
      </c>
      <c r="AC8" s="15">
        <v>0.24475524475524499</v>
      </c>
      <c r="AD8" s="15">
        <v>0.18965517241379301</v>
      </c>
      <c r="AE8" s="15">
        <v>0.28571428571428598</v>
      </c>
      <c r="AF8" s="15"/>
      <c r="AG8" s="15">
        <v>0.20962199312714799</v>
      </c>
      <c r="AH8" s="15">
        <v>0.19658119658119699</v>
      </c>
      <c r="AI8" s="15">
        <v>0.32608695652173902</v>
      </c>
      <c r="AJ8" s="15">
        <v>0.25</v>
      </c>
      <c r="AK8" s="15"/>
      <c r="AL8" s="15">
        <v>0.25892857142857101</v>
      </c>
      <c r="AM8" s="15">
        <v>0.16393442622950799</v>
      </c>
      <c r="AN8" s="15">
        <v>0.25423728813559299</v>
      </c>
      <c r="AO8" s="15"/>
      <c r="AP8" s="15">
        <v>0.21608040201004999</v>
      </c>
      <c r="AQ8" s="15">
        <v>0.1875</v>
      </c>
      <c r="AR8" s="15">
        <v>0.194444444444444</v>
      </c>
      <c r="AS8" s="15">
        <v>0.33333333333333298</v>
      </c>
      <c r="AT8" s="15">
        <v>0.25423728813559299</v>
      </c>
      <c r="AU8" s="15"/>
      <c r="AV8" s="15">
        <v>0.2</v>
      </c>
      <c r="AW8" s="15">
        <v>0</v>
      </c>
      <c r="AX8" s="15">
        <v>0</v>
      </c>
      <c r="AY8" s="15">
        <v>0.38297872340425498</v>
      </c>
      <c r="AZ8" s="15">
        <v>0.232558139534884</v>
      </c>
      <c r="BA8" s="15">
        <v>0.25</v>
      </c>
      <c r="BB8" s="15">
        <v>0.3125</v>
      </c>
      <c r="BC8" s="15"/>
      <c r="BD8" s="15">
        <v>0.190812720848057</v>
      </c>
      <c r="BE8" s="15">
        <v>0.23728813559322001</v>
      </c>
      <c r="BF8" s="15">
        <v>0.32352941176470601</v>
      </c>
      <c r="BG8" s="15">
        <v>0.25</v>
      </c>
      <c r="BH8" s="15">
        <v>0.32352941176470601</v>
      </c>
      <c r="BI8" s="15">
        <v>0.6</v>
      </c>
      <c r="BJ8" s="15"/>
      <c r="BK8" s="15">
        <v>0.261538461538462</v>
      </c>
      <c r="BL8" s="15">
        <v>0.22516556291390699</v>
      </c>
      <c r="BM8" s="15">
        <v>0.16</v>
      </c>
      <c r="BN8" s="15">
        <v>0.16666666666666699</v>
      </c>
      <c r="BO8" s="15">
        <v>0.265625</v>
      </c>
      <c r="BP8" s="15">
        <v>0.35294117647058798</v>
      </c>
      <c r="BQ8" s="15"/>
      <c r="BR8" s="15">
        <v>0.23376623376623401</v>
      </c>
      <c r="BS8" s="15">
        <v>0.21212121212121199</v>
      </c>
      <c r="BT8" s="15"/>
      <c r="BU8" s="15">
        <v>0.23926380368098199</v>
      </c>
      <c r="BV8" s="15">
        <v>0.21935483870967701</v>
      </c>
      <c r="BW8" s="15"/>
      <c r="BX8" s="15">
        <v>0.24521072796934901</v>
      </c>
      <c r="BY8" s="15">
        <v>0.2</v>
      </c>
    </row>
    <row r="9" spans="2:77" x14ac:dyDescent="0.35">
      <c r="B9" s="16" t="s">
        <v>222</v>
      </c>
      <c r="C9" s="15">
        <v>0.238900634249471</v>
      </c>
      <c r="D9" s="15">
        <v>0.266009852216749</v>
      </c>
      <c r="E9" s="15">
        <v>0.218518518518519</v>
      </c>
      <c r="F9" s="15"/>
      <c r="G9" s="15">
        <v>0.28282828282828298</v>
      </c>
      <c r="H9" s="15">
        <v>0.22727272727272699</v>
      </c>
      <c r="I9" s="15"/>
      <c r="J9" s="15">
        <v>0.186046511627907</v>
      </c>
      <c r="K9" s="15">
        <v>0.22314049586776899</v>
      </c>
      <c r="L9" s="15">
        <v>0.338983050847458</v>
      </c>
      <c r="M9" s="15">
        <v>0.259493670886076</v>
      </c>
      <c r="N9" s="15"/>
      <c r="O9" s="15">
        <v>0.282608695652174</v>
      </c>
      <c r="P9" s="15">
        <v>0.19178082191780799</v>
      </c>
      <c r="Q9" s="15">
        <v>0.23529411764705899</v>
      </c>
      <c r="R9" s="15">
        <v>0.1875</v>
      </c>
      <c r="S9" s="15">
        <v>0.44</v>
      </c>
      <c r="T9" s="15">
        <v>0.28205128205128199</v>
      </c>
      <c r="U9" s="15">
        <v>0.15217391304347799</v>
      </c>
      <c r="V9" s="15">
        <v>0.32</v>
      </c>
      <c r="W9" s="15">
        <v>0.22950819672131101</v>
      </c>
      <c r="X9" s="15">
        <v>0.269230769230769</v>
      </c>
      <c r="Y9" s="15">
        <v>0.157894736842105</v>
      </c>
      <c r="Z9" s="15">
        <v>0.2</v>
      </c>
      <c r="AA9" s="15"/>
      <c r="AB9" s="15">
        <v>0.268421052631579</v>
      </c>
      <c r="AC9" s="15">
        <v>0.25874125874125897</v>
      </c>
      <c r="AD9" s="15">
        <v>0.20689655172413801</v>
      </c>
      <c r="AE9" s="15">
        <v>0.16326530612244899</v>
      </c>
      <c r="AF9" s="15"/>
      <c r="AG9" s="15">
        <v>0.243986254295533</v>
      </c>
      <c r="AH9" s="15">
        <v>0.24786324786324801</v>
      </c>
      <c r="AI9" s="15">
        <v>0.19565217391304299</v>
      </c>
      <c r="AJ9" s="15">
        <v>0</v>
      </c>
      <c r="AK9" s="15"/>
      <c r="AL9" s="15">
        <v>0.24107142857142899</v>
      </c>
      <c r="AM9" s="15">
        <v>0.22950819672131101</v>
      </c>
      <c r="AN9" s="15">
        <v>0.28813559322033899</v>
      </c>
      <c r="AO9" s="15"/>
      <c r="AP9" s="15">
        <v>0.20100502512562801</v>
      </c>
      <c r="AQ9" s="15">
        <v>0.28571428571428598</v>
      </c>
      <c r="AR9" s="15">
        <v>0.194444444444444</v>
      </c>
      <c r="AS9" s="15">
        <v>0.33333333333333298</v>
      </c>
      <c r="AT9" s="15">
        <v>0.28813559322033899</v>
      </c>
      <c r="AU9" s="15"/>
      <c r="AV9" s="15">
        <v>0.4</v>
      </c>
      <c r="AW9" s="15">
        <v>0.5</v>
      </c>
      <c r="AX9" s="15">
        <v>0.5</v>
      </c>
      <c r="AY9" s="15">
        <v>0.25531914893617003</v>
      </c>
      <c r="AZ9" s="15">
        <v>0.30232558139534899</v>
      </c>
      <c r="BA9" s="15">
        <v>0.3</v>
      </c>
      <c r="BB9" s="15">
        <v>0.1875</v>
      </c>
      <c r="BC9" s="15"/>
      <c r="BD9" s="15">
        <v>0.22261484098939899</v>
      </c>
      <c r="BE9" s="15">
        <v>0.28813559322033899</v>
      </c>
      <c r="BF9" s="15">
        <v>0.26470588235294101</v>
      </c>
      <c r="BG9" s="15">
        <v>0.33928571428571402</v>
      </c>
      <c r="BH9" s="15">
        <v>0.11764705882352899</v>
      </c>
      <c r="BI9" s="15">
        <v>0.2</v>
      </c>
      <c r="BJ9" s="15"/>
      <c r="BK9" s="15">
        <v>0.246153846153846</v>
      </c>
      <c r="BL9" s="15">
        <v>0.23841059602649001</v>
      </c>
      <c r="BM9" s="15">
        <v>0.3</v>
      </c>
      <c r="BN9" s="15">
        <v>0.28703703703703698</v>
      </c>
      <c r="BO9" s="15">
        <v>0.125</v>
      </c>
      <c r="BP9" s="15">
        <v>0.20588235294117599</v>
      </c>
      <c r="BQ9" s="15"/>
      <c r="BR9" s="15">
        <v>0.23051948051948101</v>
      </c>
      <c r="BS9" s="15">
        <v>0.25454545454545502</v>
      </c>
      <c r="BT9" s="15"/>
      <c r="BU9" s="15">
        <v>0.22699386503067501</v>
      </c>
      <c r="BV9" s="15">
        <v>0.24516129032258099</v>
      </c>
      <c r="BW9" s="15"/>
      <c r="BX9" s="15">
        <v>0.26819923371647503</v>
      </c>
      <c r="BY9" s="15">
        <v>0.2</v>
      </c>
    </row>
    <row r="10" spans="2:77" x14ac:dyDescent="0.35">
      <c r="B10" s="16" t="s">
        <v>223</v>
      </c>
      <c r="C10" s="15">
        <v>0.238900634249471</v>
      </c>
      <c r="D10" s="15">
        <v>0.22660098522167499</v>
      </c>
      <c r="E10" s="15">
        <v>0.24814814814814801</v>
      </c>
      <c r="F10" s="15"/>
      <c r="G10" s="15">
        <v>0.22222222222222199</v>
      </c>
      <c r="H10" s="15">
        <v>0.24331550802138999</v>
      </c>
      <c r="I10" s="15"/>
      <c r="J10" s="15">
        <v>0.25581395348837199</v>
      </c>
      <c r="K10" s="15">
        <v>0.28099173553718998</v>
      </c>
      <c r="L10" s="15">
        <v>0.20338983050847501</v>
      </c>
      <c r="M10" s="15">
        <v>0.208860759493671</v>
      </c>
      <c r="N10" s="15"/>
      <c r="O10" s="15">
        <v>0.282608695652174</v>
      </c>
      <c r="P10" s="15">
        <v>0.219178082191781</v>
      </c>
      <c r="Q10" s="15">
        <v>0.29411764705882398</v>
      </c>
      <c r="R10" s="15">
        <v>0.22916666666666699</v>
      </c>
      <c r="S10" s="15">
        <v>0.2</v>
      </c>
      <c r="T10" s="15">
        <v>0.256410256410256</v>
      </c>
      <c r="U10" s="15">
        <v>0.282608695652174</v>
      </c>
      <c r="V10" s="15">
        <v>0.16</v>
      </c>
      <c r="W10" s="15">
        <v>0.16393442622950799</v>
      </c>
      <c r="X10" s="15">
        <v>0.28846153846153799</v>
      </c>
      <c r="Y10" s="15">
        <v>0.26315789473684198</v>
      </c>
      <c r="Z10" s="15">
        <v>0.2</v>
      </c>
      <c r="AA10" s="15"/>
      <c r="AB10" s="15">
        <v>0.21052631578947401</v>
      </c>
      <c r="AC10" s="15">
        <v>0.230769230769231</v>
      </c>
      <c r="AD10" s="15">
        <v>0.31034482758620702</v>
      </c>
      <c r="AE10" s="15">
        <v>0.20408163265306101</v>
      </c>
      <c r="AF10" s="15"/>
      <c r="AG10" s="15">
        <v>0.23024054982817899</v>
      </c>
      <c r="AH10" s="15">
        <v>0.256410256410256</v>
      </c>
      <c r="AI10" s="15">
        <v>0.30434782608695699</v>
      </c>
      <c r="AJ10" s="15">
        <v>0</v>
      </c>
      <c r="AK10" s="15"/>
      <c r="AL10" s="15">
        <v>0.1875</v>
      </c>
      <c r="AM10" s="15">
        <v>0.32240437158469898</v>
      </c>
      <c r="AN10" s="15">
        <v>0.169491525423729</v>
      </c>
      <c r="AO10" s="15"/>
      <c r="AP10" s="15">
        <v>0.221105527638191</v>
      </c>
      <c r="AQ10" s="15">
        <v>0.27678571428571402</v>
      </c>
      <c r="AR10" s="15">
        <v>0.33333333333333298</v>
      </c>
      <c r="AS10" s="15">
        <v>0.11111111111111099</v>
      </c>
      <c r="AT10" s="15">
        <v>0.186440677966102</v>
      </c>
      <c r="AU10" s="15"/>
      <c r="AV10" s="15">
        <v>0.2</v>
      </c>
      <c r="AW10" s="15">
        <v>0.25</v>
      </c>
      <c r="AX10" s="15">
        <v>0.25</v>
      </c>
      <c r="AY10" s="15">
        <v>0.19148936170212799</v>
      </c>
      <c r="AZ10" s="15">
        <v>0.232558139534884</v>
      </c>
      <c r="BA10" s="15">
        <v>0.18333333333333299</v>
      </c>
      <c r="BB10" s="15">
        <v>0.25</v>
      </c>
      <c r="BC10" s="15"/>
      <c r="BD10" s="15">
        <v>0.26501766784452302</v>
      </c>
      <c r="BE10" s="15">
        <v>0.23728813559322001</v>
      </c>
      <c r="BF10" s="15">
        <v>0.23529411764705899</v>
      </c>
      <c r="BG10" s="15">
        <v>0.160714285714286</v>
      </c>
      <c r="BH10" s="15">
        <v>0.14705882352941199</v>
      </c>
      <c r="BI10" s="15">
        <v>0.2</v>
      </c>
      <c r="BJ10" s="15"/>
      <c r="BK10" s="15">
        <v>0.246153846153846</v>
      </c>
      <c r="BL10" s="15">
        <v>0.258278145695364</v>
      </c>
      <c r="BM10" s="15">
        <v>0.14000000000000001</v>
      </c>
      <c r="BN10" s="15">
        <v>0.21296296296296299</v>
      </c>
      <c r="BO10" s="15">
        <v>0.328125</v>
      </c>
      <c r="BP10" s="15">
        <v>0.20588235294117599</v>
      </c>
      <c r="BQ10" s="15"/>
      <c r="BR10" s="15">
        <v>0.243506493506494</v>
      </c>
      <c r="BS10" s="15">
        <v>0.23030303030303001</v>
      </c>
      <c r="BT10" s="15"/>
      <c r="BU10" s="15">
        <v>0.23926380368098199</v>
      </c>
      <c r="BV10" s="15">
        <v>0.238709677419355</v>
      </c>
      <c r="BW10" s="15"/>
      <c r="BX10" s="15">
        <v>0.22222222222222199</v>
      </c>
      <c r="BY10" s="15">
        <v>0.258536585365854</v>
      </c>
    </row>
    <row r="11" spans="2:77" x14ac:dyDescent="0.35">
      <c r="B11" s="16" t="s">
        <v>224</v>
      </c>
      <c r="C11" s="15">
        <v>0.126849894291755</v>
      </c>
      <c r="D11" s="15">
        <v>0.167487684729064</v>
      </c>
      <c r="E11" s="15">
        <v>9.6296296296296297E-2</v>
      </c>
      <c r="F11" s="15"/>
      <c r="G11" s="15">
        <v>4.0404040404040401E-2</v>
      </c>
      <c r="H11" s="15">
        <v>0.14973262032085599</v>
      </c>
      <c r="I11" s="15"/>
      <c r="J11" s="15">
        <v>0.178294573643411</v>
      </c>
      <c r="K11" s="15">
        <v>0.13223140495867799</v>
      </c>
      <c r="L11" s="15">
        <v>0.101694915254237</v>
      </c>
      <c r="M11" s="15">
        <v>8.8607594936708903E-2</v>
      </c>
      <c r="N11" s="15"/>
      <c r="O11" s="15">
        <v>6.5217391304347797E-2</v>
      </c>
      <c r="P11" s="15">
        <v>0.20547945205479501</v>
      </c>
      <c r="Q11" s="15">
        <v>8.8235294117647106E-2</v>
      </c>
      <c r="R11" s="15">
        <v>0.14583333333333301</v>
      </c>
      <c r="S11" s="15">
        <v>0.12</v>
      </c>
      <c r="T11" s="15">
        <v>5.1282051282051301E-2</v>
      </c>
      <c r="U11" s="15">
        <v>0.173913043478261</v>
      </c>
      <c r="V11" s="15">
        <v>0.16</v>
      </c>
      <c r="W11" s="15">
        <v>0.13114754098360701</v>
      </c>
      <c r="X11" s="15">
        <v>7.69230769230769E-2</v>
      </c>
      <c r="Y11" s="15">
        <v>0.157894736842105</v>
      </c>
      <c r="Z11" s="15">
        <v>0</v>
      </c>
      <c r="AA11" s="15"/>
      <c r="AB11" s="15">
        <v>0.12631578947368399</v>
      </c>
      <c r="AC11" s="15">
        <v>0.10489510489510501</v>
      </c>
      <c r="AD11" s="15">
        <v>0.15517241379310301</v>
      </c>
      <c r="AE11" s="15">
        <v>0.183673469387755</v>
      </c>
      <c r="AF11" s="15"/>
      <c r="AG11" s="15">
        <v>0.13058419243986299</v>
      </c>
      <c r="AH11" s="15">
        <v>0.13675213675213699</v>
      </c>
      <c r="AI11" s="15">
        <v>0.108695652173913</v>
      </c>
      <c r="AJ11" s="15">
        <v>0.25</v>
      </c>
      <c r="AK11" s="15"/>
      <c r="AL11" s="15">
        <v>0.129464285714286</v>
      </c>
      <c r="AM11" s="15">
        <v>0.13114754098360701</v>
      </c>
      <c r="AN11" s="15">
        <v>0.11864406779661001</v>
      </c>
      <c r="AO11" s="15"/>
      <c r="AP11" s="15">
        <v>0.16080402010050299</v>
      </c>
      <c r="AQ11" s="15">
        <v>8.9285714285714302E-2</v>
      </c>
      <c r="AR11" s="15">
        <v>0.16666666666666699</v>
      </c>
      <c r="AS11" s="15">
        <v>0.22222222222222199</v>
      </c>
      <c r="AT11" s="15">
        <v>6.7796610169491497E-2</v>
      </c>
      <c r="AU11" s="15"/>
      <c r="AV11" s="15">
        <v>0</v>
      </c>
      <c r="AW11" s="15">
        <v>0.25</v>
      </c>
      <c r="AX11" s="15">
        <v>0.25</v>
      </c>
      <c r="AY11" s="15">
        <v>4.2553191489361701E-2</v>
      </c>
      <c r="AZ11" s="15">
        <v>6.9767441860465101E-2</v>
      </c>
      <c r="BA11" s="15">
        <v>0.1</v>
      </c>
      <c r="BB11" s="15">
        <v>0</v>
      </c>
      <c r="BC11" s="15"/>
      <c r="BD11" s="15">
        <v>0.151943462897526</v>
      </c>
      <c r="BE11" s="15">
        <v>0.13559322033898299</v>
      </c>
      <c r="BF11" s="15">
        <v>5.8823529411764698E-2</v>
      </c>
      <c r="BG11" s="15">
        <v>8.9285714285714302E-2</v>
      </c>
      <c r="BH11" s="15">
        <v>5.8823529411764698E-2</v>
      </c>
      <c r="BI11" s="15">
        <v>0</v>
      </c>
      <c r="BJ11" s="15"/>
      <c r="BK11" s="15">
        <v>7.69230769230769E-2</v>
      </c>
      <c r="BL11" s="15">
        <v>0.14569536423841101</v>
      </c>
      <c r="BM11" s="15">
        <v>0.18</v>
      </c>
      <c r="BN11" s="15">
        <v>0.13888888888888901</v>
      </c>
      <c r="BO11" s="15">
        <v>9.375E-2</v>
      </c>
      <c r="BP11" s="15">
        <v>8.8235294117647106E-2</v>
      </c>
      <c r="BQ11" s="15"/>
      <c r="BR11" s="15">
        <v>0.126623376623377</v>
      </c>
      <c r="BS11" s="15">
        <v>0.12727272727272701</v>
      </c>
      <c r="BT11" s="15"/>
      <c r="BU11" s="15">
        <v>0.110429447852761</v>
      </c>
      <c r="BV11" s="15">
        <v>0.135483870967742</v>
      </c>
      <c r="BW11" s="15"/>
      <c r="BX11" s="15">
        <v>0.114942528735632</v>
      </c>
      <c r="BY11" s="15">
        <v>0.141463414634146</v>
      </c>
    </row>
    <row r="12" spans="2:77" x14ac:dyDescent="0.35">
      <c r="B12" s="16" t="s">
        <v>225</v>
      </c>
      <c r="C12" s="15">
        <v>5.70824524312896E-2</v>
      </c>
      <c r="D12" s="15">
        <v>5.4187192118226597E-2</v>
      </c>
      <c r="E12" s="15">
        <v>5.9259259259259303E-2</v>
      </c>
      <c r="F12" s="15"/>
      <c r="G12" s="15">
        <v>2.02020202020202E-2</v>
      </c>
      <c r="H12" s="15">
        <v>6.6844919786096302E-2</v>
      </c>
      <c r="I12" s="15"/>
      <c r="J12" s="15">
        <v>0.10077519379845</v>
      </c>
      <c r="K12" s="15">
        <v>4.9586776859504099E-2</v>
      </c>
      <c r="L12" s="15">
        <v>1.6949152542372899E-2</v>
      </c>
      <c r="M12" s="15">
        <v>3.7974683544303799E-2</v>
      </c>
      <c r="N12" s="15"/>
      <c r="O12" s="15">
        <v>0</v>
      </c>
      <c r="P12" s="15">
        <v>6.8493150684931503E-2</v>
      </c>
      <c r="Q12" s="15">
        <v>0</v>
      </c>
      <c r="R12" s="15">
        <v>4.1666666666666699E-2</v>
      </c>
      <c r="S12" s="15">
        <v>0.12</v>
      </c>
      <c r="T12" s="15">
        <v>7.69230769230769E-2</v>
      </c>
      <c r="U12" s="15">
        <v>6.5217391304347797E-2</v>
      </c>
      <c r="V12" s="15">
        <v>0.04</v>
      </c>
      <c r="W12" s="15">
        <v>0.114754098360656</v>
      </c>
      <c r="X12" s="15">
        <v>3.8461538461538498E-2</v>
      </c>
      <c r="Y12" s="15">
        <v>0</v>
      </c>
      <c r="Z12" s="15">
        <v>0.2</v>
      </c>
      <c r="AA12" s="15"/>
      <c r="AB12" s="15">
        <v>4.2105263157894701E-2</v>
      </c>
      <c r="AC12" s="15">
        <v>7.69230769230769E-2</v>
      </c>
      <c r="AD12" s="15">
        <v>5.1724137931034503E-2</v>
      </c>
      <c r="AE12" s="15">
        <v>8.1632653061224497E-2</v>
      </c>
      <c r="AF12" s="15"/>
      <c r="AG12" s="15">
        <v>5.1546391752577303E-2</v>
      </c>
      <c r="AH12" s="15">
        <v>6.8376068376068397E-2</v>
      </c>
      <c r="AI12" s="15">
        <v>6.5217391304347797E-2</v>
      </c>
      <c r="AJ12" s="15">
        <v>0</v>
      </c>
      <c r="AK12" s="15"/>
      <c r="AL12" s="15">
        <v>7.1428571428571397E-2</v>
      </c>
      <c r="AM12" s="15">
        <v>5.4644808743169397E-2</v>
      </c>
      <c r="AN12" s="15">
        <v>1.6949152542372899E-2</v>
      </c>
      <c r="AO12" s="15"/>
      <c r="AP12" s="15">
        <v>8.5427135678391997E-2</v>
      </c>
      <c r="AQ12" s="15">
        <v>4.4642857142857102E-2</v>
      </c>
      <c r="AR12" s="15">
        <v>5.5555555555555601E-2</v>
      </c>
      <c r="AS12" s="15">
        <v>0</v>
      </c>
      <c r="AT12" s="15">
        <v>3.3898305084745797E-2</v>
      </c>
      <c r="AU12" s="15"/>
      <c r="AV12" s="15">
        <v>0</v>
      </c>
      <c r="AW12" s="15">
        <v>0</v>
      </c>
      <c r="AX12" s="15">
        <v>0</v>
      </c>
      <c r="AY12" s="15">
        <v>2.1276595744680899E-2</v>
      </c>
      <c r="AZ12" s="15">
        <v>2.32558139534884E-2</v>
      </c>
      <c r="BA12" s="15">
        <v>1.6666666666666701E-2</v>
      </c>
      <c r="BB12" s="15">
        <v>0</v>
      </c>
      <c r="BC12" s="15"/>
      <c r="BD12" s="15">
        <v>8.8339222614841006E-2</v>
      </c>
      <c r="BE12" s="15">
        <v>1.6949152542372899E-2</v>
      </c>
      <c r="BF12" s="15">
        <v>0</v>
      </c>
      <c r="BG12" s="15">
        <v>1.7857142857142901E-2</v>
      </c>
      <c r="BH12" s="15">
        <v>0</v>
      </c>
      <c r="BI12" s="15">
        <v>0</v>
      </c>
      <c r="BJ12" s="15"/>
      <c r="BK12" s="15">
        <v>1.5384615384615399E-2</v>
      </c>
      <c r="BL12" s="15">
        <v>7.2847682119205295E-2</v>
      </c>
      <c r="BM12" s="15">
        <v>0.04</v>
      </c>
      <c r="BN12" s="15">
        <v>6.4814814814814797E-2</v>
      </c>
      <c r="BO12" s="15">
        <v>6.25E-2</v>
      </c>
      <c r="BP12" s="15">
        <v>5.8823529411764698E-2</v>
      </c>
      <c r="BQ12" s="15"/>
      <c r="BR12" s="15">
        <v>5.1948051948052E-2</v>
      </c>
      <c r="BS12" s="15">
        <v>6.6666666666666693E-2</v>
      </c>
      <c r="BT12" s="15"/>
      <c r="BU12" s="15">
        <v>6.7484662576687102E-2</v>
      </c>
      <c r="BV12" s="15">
        <v>5.16129032258065E-2</v>
      </c>
      <c r="BW12" s="15"/>
      <c r="BX12" s="15">
        <v>4.5977011494252901E-2</v>
      </c>
      <c r="BY12" s="15">
        <v>7.3170731707317097E-2</v>
      </c>
    </row>
    <row r="13" spans="2:77" x14ac:dyDescent="0.35">
      <c r="B13" s="16" t="s">
        <v>134</v>
      </c>
      <c r="C13" s="15">
        <v>0.112050739957717</v>
      </c>
      <c r="D13" s="15">
        <v>0.10344827586206901</v>
      </c>
      <c r="E13" s="15">
        <v>0.11851851851851899</v>
      </c>
      <c r="F13" s="15"/>
      <c r="G13" s="15">
        <v>0.11111111111111099</v>
      </c>
      <c r="H13" s="15">
        <v>0.11229946524064199</v>
      </c>
      <c r="I13" s="15"/>
      <c r="J13" s="15">
        <v>8.5271317829457405E-2</v>
      </c>
      <c r="K13" s="15">
        <v>0.12396694214876</v>
      </c>
      <c r="L13" s="15">
        <v>0.101694915254237</v>
      </c>
      <c r="M13" s="15">
        <v>0.132911392405063</v>
      </c>
      <c r="N13" s="15"/>
      <c r="O13" s="15">
        <v>8.6956521739130405E-2</v>
      </c>
      <c r="P13" s="15">
        <v>9.5890410958904104E-2</v>
      </c>
      <c r="Q13" s="15">
        <v>0.14705882352941199</v>
      </c>
      <c r="R13" s="15">
        <v>0.20833333333333301</v>
      </c>
      <c r="S13" s="15">
        <v>0</v>
      </c>
      <c r="T13" s="15">
        <v>7.69230769230769E-2</v>
      </c>
      <c r="U13" s="15">
        <v>0.108695652173913</v>
      </c>
      <c r="V13" s="15">
        <v>0.16</v>
      </c>
      <c r="W13" s="15">
        <v>0.114754098360656</v>
      </c>
      <c r="X13" s="15">
        <v>9.6153846153846201E-2</v>
      </c>
      <c r="Y13" s="15">
        <v>0.157894736842105</v>
      </c>
      <c r="Z13" s="15">
        <v>0</v>
      </c>
      <c r="AA13" s="15"/>
      <c r="AB13" s="15">
        <v>0.13684210526315799</v>
      </c>
      <c r="AC13" s="15">
        <v>8.3916083916083906E-2</v>
      </c>
      <c r="AD13" s="15">
        <v>8.6206896551724102E-2</v>
      </c>
      <c r="AE13" s="15">
        <v>8.1632653061224497E-2</v>
      </c>
      <c r="AF13" s="15"/>
      <c r="AG13" s="15">
        <v>0.134020618556701</v>
      </c>
      <c r="AH13" s="15">
        <v>9.4017094017094002E-2</v>
      </c>
      <c r="AI13" s="15">
        <v>0</v>
      </c>
      <c r="AJ13" s="15">
        <v>0.5</v>
      </c>
      <c r="AK13" s="15"/>
      <c r="AL13" s="15">
        <v>0.111607142857143</v>
      </c>
      <c r="AM13" s="15">
        <v>9.8360655737704902E-2</v>
      </c>
      <c r="AN13" s="15">
        <v>0.152542372881356</v>
      </c>
      <c r="AO13" s="15"/>
      <c r="AP13" s="15">
        <v>0.115577889447236</v>
      </c>
      <c r="AQ13" s="15">
        <v>0.11607142857142901</v>
      </c>
      <c r="AR13" s="15">
        <v>5.5555555555555601E-2</v>
      </c>
      <c r="AS13" s="15">
        <v>0</v>
      </c>
      <c r="AT13" s="15">
        <v>0.169491525423729</v>
      </c>
      <c r="AU13" s="15"/>
      <c r="AV13" s="15">
        <v>0.2</v>
      </c>
      <c r="AW13" s="15">
        <v>0</v>
      </c>
      <c r="AX13" s="15">
        <v>0</v>
      </c>
      <c r="AY13" s="15">
        <v>0.10638297872340401</v>
      </c>
      <c r="AZ13" s="15">
        <v>0.13953488372093001</v>
      </c>
      <c r="BA13" s="15">
        <v>0.15</v>
      </c>
      <c r="BB13" s="15">
        <v>0.25</v>
      </c>
      <c r="BC13" s="15"/>
      <c r="BD13" s="15">
        <v>8.1272084805653705E-2</v>
      </c>
      <c r="BE13" s="15">
        <v>8.4745762711864403E-2</v>
      </c>
      <c r="BF13" s="15">
        <v>0.11764705882352899</v>
      </c>
      <c r="BG13" s="15">
        <v>0.14285714285714299</v>
      </c>
      <c r="BH13" s="15">
        <v>0.35294117647058798</v>
      </c>
      <c r="BI13" s="15">
        <v>0</v>
      </c>
      <c r="BJ13" s="15"/>
      <c r="BK13" s="15">
        <v>0.15384615384615399</v>
      </c>
      <c r="BL13" s="15">
        <v>5.9602649006622502E-2</v>
      </c>
      <c r="BM13" s="15">
        <v>0.18</v>
      </c>
      <c r="BN13" s="15">
        <v>0.12962962962963001</v>
      </c>
      <c r="BO13" s="15">
        <v>0.125</v>
      </c>
      <c r="BP13" s="15">
        <v>8.8235294117647106E-2</v>
      </c>
      <c r="BQ13" s="15"/>
      <c r="BR13" s="15">
        <v>0.11363636363636399</v>
      </c>
      <c r="BS13" s="15">
        <v>0.109090909090909</v>
      </c>
      <c r="BT13" s="15"/>
      <c r="BU13" s="15">
        <v>0.11656441717791401</v>
      </c>
      <c r="BV13" s="15">
        <v>0.109677419354839</v>
      </c>
      <c r="BW13" s="15"/>
      <c r="BX13" s="15">
        <v>0.10344827586206901</v>
      </c>
      <c r="BY13" s="15">
        <v>0.12682926829268301</v>
      </c>
    </row>
    <row r="14" spans="2:77" x14ac:dyDescent="0.35">
      <c r="B14" s="16" t="s">
        <v>226</v>
      </c>
      <c r="C14" s="18">
        <v>0.46511627906976699</v>
      </c>
      <c r="D14" s="18">
        <v>0.44827586206896602</v>
      </c>
      <c r="E14" s="18">
        <v>0.47777777777777802</v>
      </c>
      <c r="F14" s="18"/>
      <c r="G14" s="18">
        <v>0.60606060606060597</v>
      </c>
      <c r="H14" s="18">
        <v>0.42780748663101598</v>
      </c>
      <c r="I14" s="18"/>
      <c r="J14" s="18">
        <v>0.37984496124030998</v>
      </c>
      <c r="K14" s="18">
        <v>0.413223140495868</v>
      </c>
      <c r="L14" s="18">
        <v>0.57627118644067798</v>
      </c>
      <c r="M14" s="18">
        <v>0.531645569620253</v>
      </c>
      <c r="N14" s="18"/>
      <c r="O14" s="18">
        <v>0.565217391304348</v>
      </c>
      <c r="P14" s="18">
        <v>0.41095890410958902</v>
      </c>
      <c r="Q14" s="18">
        <v>0.47058823529411797</v>
      </c>
      <c r="R14" s="18">
        <v>0.375</v>
      </c>
      <c r="S14" s="18">
        <v>0.56000000000000005</v>
      </c>
      <c r="T14" s="18">
        <v>0.53846153846153799</v>
      </c>
      <c r="U14" s="18">
        <v>0.36956521739130399</v>
      </c>
      <c r="V14" s="18">
        <v>0.48</v>
      </c>
      <c r="W14" s="18">
        <v>0.47540983606557402</v>
      </c>
      <c r="X14" s="18">
        <v>0.5</v>
      </c>
      <c r="Y14" s="18">
        <v>0.42105263157894701</v>
      </c>
      <c r="Z14" s="18">
        <v>0.6</v>
      </c>
      <c r="AA14" s="18"/>
      <c r="AB14" s="18">
        <v>0.48421052631578898</v>
      </c>
      <c r="AC14" s="18">
        <v>0.50349650349650399</v>
      </c>
      <c r="AD14" s="18">
        <v>0.39655172413793099</v>
      </c>
      <c r="AE14" s="18">
        <v>0.44897959183673503</v>
      </c>
      <c r="AF14" s="18"/>
      <c r="AG14" s="18">
        <v>0.45360824742268002</v>
      </c>
      <c r="AH14" s="18">
        <v>0.44444444444444398</v>
      </c>
      <c r="AI14" s="18">
        <v>0.52173913043478304</v>
      </c>
      <c r="AJ14" s="18">
        <v>0.25</v>
      </c>
      <c r="AK14" s="18"/>
      <c r="AL14" s="18">
        <v>0.5</v>
      </c>
      <c r="AM14" s="18">
        <v>0.39344262295082</v>
      </c>
      <c r="AN14" s="18">
        <v>0.54237288135593198</v>
      </c>
      <c r="AO14" s="18"/>
      <c r="AP14" s="18">
        <v>0.41708542713567798</v>
      </c>
      <c r="AQ14" s="18">
        <v>0.47321428571428598</v>
      </c>
      <c r="AR14" s="18">
        <v>0.38888888888888901</v>
      </c>
      <c r="AS14" s="18">
        <v>0.66666666666666696</v>
      </c>
      <c r="AT14" s="18">
        <v>0.54237288135593198</v>
      </c>
      <c r="AU14" s="18"/>
      <c r="AV14" s="18">
        <v>0.6</v>
      </c>
      <c r="AW14" s="18">
        <v>0.5</v>
      </c>
      <c r="AX14" s="18">
        <v>0.5</v>
      </c>
      <c r="AY14" s="18">
        <v>0.63829787234042601</v>
      </c>
      <c r="AZ14" s="18">
        <v>0.53488372093023295</v>
      </c>
      <c r="BA14" s="18">
        <v>0.55000000000000004</v>
      </c>
      <c r="BB14" s="18">
        <v>0.5</v>
      </c>
      <c r="BC14" s="18"/>
      <c r="BD14" s="18">
        <v>0.41342756183745599</v>
      </c>
      <c r="BE14" s="18">
        <v>0.52542372881355903</v>
      </c>
      <c r="BF14" s="18">
        <v>0.58823529411764697</v>
      </c>
      <c r="BG14" s="18">
        <v>0.58928571428571397</v>
      </c>
      <c r="BH14" s="18">
        <v>0.441176470588235</v>
      </c>
      <c r="BI14" s="18">
        <v>0.8</v>
      </c>
      <c r="BJ14" s="18"/>
      <c r="BK14" s="18">
        <v>0.507692307692308</v>
      </c>
      <c r="BL14" s="18">
        <v>0.463576158940397</v>
      </c>
      <c r="BM14" s="18">
        <v>0.46</v>
      </c>
      <c r="BN14" s="18">
        <v>0.453703703703704</v>
      </c>
      <c r="BO14" s="18">
        <v>0.390625</v>
      </c>
      <c r="BP14" s="18">
        <v>0.55882352941176505</v>
      </c>
      <c r="BQ14" s="18"/>
      <c r="BR14" s="18">
        <v>0.46428571428571402</v>
      </c>
      <c r="BS14" s="18">
        <v>0.46666666666666701</v>
      </c>
      <c r="BT14" s="18"/>
      <c r="BU14" s="18">
        <v>0.46625766871165603</v>
      </c>
      <c r="BV14" s="18">
        <v>0.46451612903225797</v>
      </c>
      <c r="BW14" s="18"/>
      <c r="BX14" s="18">
        <v>0.51340996168582398</v>
      </c>
      <c r="BY14" s="18">
        <v>0.4</v>
      </c>
    </row>
    <row r="15" spans="2:77" x14ac:dyDescent="0.35">
      <c r="B15" s="16" t="s">
        <v>227</v>
      </c>
      <c r="C15" s="18">
        <v>0.18393234672304401</v>
      </c>
      <c r="D15" s="18">
        <v>0.22167487684729101</v>
      </c>
      <c r="E15" s="18">
        <v>0.155555555555556</v>
      </c>
      <c r="F15" s="18"/>
      <c r="G15" s="18">
        <v>6.0606060606060601E-2</v>
      </c>
      <c r="H15" s="18">
        <v>0.21657754010695199</v>
      </c>
      <c r="I15" s="18"/>
      <c r="J15" s="18">
        <v>0.27906976744186002</v>
      </c>
      <c r="K15" s="18">
        <v>0.18181818181818199</v>
      </c>
      <c r="L15" s="18">
        <v>0.11864406779661001</v>
      </c>
      <c r="M15" s="18">
        <v>0.126582278481013</v>
      </c>
      <c r="N15" s="18"/>
      <c r="O15" s="18">
        <v>6.5217391304347797E-2</v>
      </c>
      <c r="P15" s="18">
        <v>0.27397260273972601</v>
      </c>
      <c r="Q15" s="18">
        <v>8.8235294117647106E-2</v>
      </c>
      <c r="R15" s="18">
        <v>0.1875</v>
      </c>
      <c r="S15" s="18">
        <v>0.24</v>
      </c>
      <c r="T15" s="18">
        <v>0.128205128205128</v>
      </c>
      <c r="U15" s="18">
        <v>0.23913043478260901</v>
      </c>
      <c r="V15" s="18">
        <v>0.2</v>
      </c>
      <c r="W15" s="18">
        <v>0.24590163934426201</v>
      </c>
      <c r="X15" s="18">
        <v>0.115384615384615</v>
      </c>
      <c r="Y15" s="18">
        <v>0.157894736842105</v>
      </c>
      <c r="Z15" s="18">
        <v>0.2</v>
      </c>
      <c r="AA15" s="18"/>
      <c r="AB15" s="18">
        <v>0.168421052631579</v>
      </c>
      <c r="AC15" s="18">
        <v>0.18181818181818199</v>
      </c>
      <c r="AD15" s="18">
        <v>0.20689655172413801</v>
      </c>
      <c r="AE15" s="18">
        <v>0.26530612244898</v>
      </c>
      <c r="AF15" s="18"/>
      <c r="AG15" s="18">
        <v>0.18213058419243999</v>
      </c>
      <c r="AH15" s="18">
        <v>0.20512820512820501</v>
      </c>
      <c r="AI15" s="18">
        <v>0.173913043478261</v>
      </c>
      <c r="AJ15" s="18">
        <v>0.25</v>
      </c>
      <c r="AK15" s="18"/>
      <c r="AL15" s="18">
        <v>0.20089285714285701</v>
      </c>
      <c r="AM15" s="18">
        <v>0.185792349726776</v>
      </c>
      <c r="AN15" s="18">
        <v>0.13559322033898299</v>
      </c>
      <c r="AO15" s="18"/>
      <c r="AP15" s="18">
        <v>0.24623115577889401</v>
      </c>
      <c r="AQ15" s="18">
        <v>0.13392857142857101</v>
      </c>
      <c r="AR15" s="18">
        <v>0.22222222222222199</v>
      </c>
      <c r="AS15" s="18">
        <v>0.22222222222222199</v>
      </c>
      <c r="AT15" s="18">
        <v>0.101694915254237</v>
      </c>
      <c r="AU15" s="18"/>
      <c r="AV15" s="18">
        <v>0</v>
      </c>
      <c r="AW15" s="18">
        <v>0.25</v>
      </c>
      <c r="AX15" s="18">
        <v>0.25</v>
      </c>
      <c r="AY15" s="18">
        <v>6.3829787234042507E-2</v>
      </c>
      <c r="AZ15" s="18">
        <v>9.3023255813953501E-2</v>
      </c>
      <c r="BA15" s="18">
        <v>0.116666666666667</v>
      </c>
      <c r="BB15" s="18">
        <v>0</v>
      </c>
      <c r="BC15" s="18"/>
      <c r="BD15" s="18">
        <v>0.24028268551236701</v>
      </c>
      <c r="BE15" s="18">
        <v>0.152542372881356</v>
      </c>
      <c r="BF15" s="18">
        <v>5.8823529411764698E-2</v>
      </c>
      <c r="BG15" s="18">
        <v>0.107142857142857</v>
      </c>
      <c r="BH15" s="18">
        <v>5.8823529411764698E-2</v>
      </c>
      <c r="BI15" s="18">
        <v>0</v>
      </c>
      <c r="BJ15" s="18"/>
      <c r="BK15" s="18">
        <v>9.2307692307692299E-2</v>
      </c>
      <c r="BL15" s="18">
        <v>0.21854304635761601</v>
      </c>
      <c r="BM15" s="18">
        <v>0.22</v>
      </c>
      <c r="BN15" s="18">
        <v>0.203703703703704</v>
      </c>
      <c r="BO15" s="18">
        <v>0.15625</v>
      </c>
      <c r="BP15" s="18">
        <v>0.14705882352941199</v>
      </c>
      <c r="BQ15" s="18"/>
      <c r="BR15" s="18">
        <v>0.17857142857142899</v>
      </c>
      <c r="BS15" s="18">
        <v>0.19393939393939399</v>
      </c>
      <c r="BT15" s="18"/>
      <c r="BU15" s="18">
        <v>0.17791411042944799</v>
      </c>
      <c r="BV15" s="18">
        <v>0.187096774193548</v>
      </c>
      <c r="BW15" s="18"/>
      <c r="BX15" s="18">
        <v>0.160919540229885</v>
      </c>
      <c r="BY15" s="18">
        <v>0.21463414634146299</v>
      </c>
    </row>
    <row r="16" spans="2:77" x14ac:dyDescent="0.35">
      <c r="B16" s="16" t="s">
        <v>108</v>
      </c>
      <c r="C16" s="19">
        <v>0.28118393234672301</v>
      </c>
      <c r="D16" s="19">
        <v>0.22660098522167499</v>
      </c>
      <c r="E16" s="19">
        <v>0.32222222222222202</v>
      </c>
      <c r="F16" s="19"/>
      <c r="G16" s="19">
        <v>0.54545454545454497</v>
      </c>
      <c r="H16" s="19">
        <v>0.21122994652406399</v>
      </c>
      <c r="I16" s="19"/>
      <c r="J16" s="19">
        <v>0.10077519379845</v>
      </c>
      <c r="K16" s="19">
        <v>0.23140495867768601</v>
      </c>
      <c r="L16" s="19">
        <v>0.45762711864406802</v>
      </c>
      <c r="M16" s="19">
        <v>0.40506329113924</v>
      </c>
      <c r="N16" s="19"/>
      <c r="O16" s="19">
        <v>0.5</v>
      </c>
      <c r="P16" s="19">
        <v>0.13698630136986301</v>
      </c>
      <c r="Q16" s="19">
        <v>0.38235294117647101</v>
      </c>
      <c r="R16" s="19">
        <v>0.1875</v>
      </c>
      <c r="S16" s="19">
        <v>0.32</v>
      </c>
      <c r="T16" s="19">
        <v>0.41025641025641002</v>
      </c>
      <c r="U16" s="19">
        <v>0.13043478260869601</v>
      </c>
      <c r="V16" s="19">
        <v>0.28000000000000003</v>
      </c>
      <c r="W16" s="19">
        <v>0.22950819672131101</v>
      </c>
      <c r="X16" s="19">
        <v>0.38461538461538503</v>
      </c>
      <c r="Y16" s="19">
        <v>0.26315789473684198</v>
      </c>
      <c r="Z16" s="19">
        <v>0.4</v>
      </c>
      <c r="AA16" s="19"/>
      <c r="AB16" s="19">
        <v>0.31578947368421101</v>
      </c>
      <c r="AC16" s="19">
        <v>0.321678321678322</v>
      </c>
      <c r="AD16" s="19">
        <v>0.18965517241379301</v>
      </c>
      <c r="AE16" s="19">
        <v>0.183673469387755</v>
      </c>
      <c r="AF16" s="19"/>
      <c r="AG16" s="19">
        <v>0.27147766323024097</v>
      </c>
      <c r="AH16" s="19">
        <v>0.23931623931623899</v>
      </c>
      <c r="AI16" s="19">
        <v>0.34782608695652201</v>
      </c>
      <c r="AJ16" s="19">
        <v>0</v>
      </c>
      <c r="AK16" s="19"/>
      <c r="AL16" s="19">
        <v>0.29910714285714302</v>
      </c>
      <c r="AM16" s="19">
        <v>0.207650273224044</v>
      </c>
      <c r="AN16" s="19">
        <v>0.40677966101694901</v>
      </c>
      <c r="AO16" s="19"/>
      <c r="AP16" s="19">
        <v>0.17085427135678399</v>
      </c>
      <c r="AQ16" s="19">
        <v>0.33928571428571402</v>
      </c>
      <c r="AR16" s="19">
        <v>0.16666666666666699</v>
      </c>
      <c r="AS16" s="19">
        <v>0.44444444444444398</v>
      </c>
      <c r="AT16" s="19">
        <v>0.44067796610169502</v>
      </c>
      <c r="AU16" s="19"/>
      <c r="AV16" s="19">
        <v>0.6</v>
      </c>
      <c r="AW16" s="19">
        <v>0.25</v>
      </c>
      <c r="AX16" s="19">
        <v>0.25</v>
      </c>
      <c r="AY16" s="19">
        <v>0.57446808510638303</v>
      </c>
      <c r="AZ16" s="19">
        <v>0.44186046511627902</v>
      </c>
      <c r="BA16" s="19">
        <v>0.43333333333333302</v>
      </c>
      <c r="BB16" s="19">
        <v>0.5</v>
      </c>
      <c r="BC16" s="19"/>
      <c r="BD16" s="19">
        <v>0.17314487632508799</v>
      </c>
      <c r="BE16" s="19">
        <v>0.37288135593220301</v>
      </c>
      <c r="BF16" s="19">
        <v>0.52941176470588203</v>
      </c>
      <c r="BG16" s="19">
        <v>0.48214285714285698</v>
      </c>
      <c r="BH16" s="19">
        <v>0.38235294117647101</v>
      </c>
      <c r="BI16" s="19">
        <v>0.8</v>
      </c>
      <c r="BJ16" s="19"/>
      <c r="BK16" s="19">
        <v>0.41538461538461502</v>
      </c>
      <c r="BL16" s="19">
        <v>0.24503311258278099</v>
      </c>
      <c r="BM16" s="19">
        <v>0.24</v>
      </c>
      <c r="BN16" s="19">
        <v>0.25</v>
      </c>
      <c r="BO16" s="19">
        <v>0.234375</v>
      </c>
      <c r="BP16" s="19">
        <v>0.41176470588235298</v>
      </c>
      <c r="BQ16" s="19"/>
      <c r="BR16" s="19">
        <v>0.28571428571428598</v>
      </c>
      <c r="BS16" s="19">
        <v>0.27272727272727298</v>
      </c>
      <c r="BT16" s="19"/>
      <c r="BU16" s="19">
        <v>0.28834355828220898</v>
      </c>
      <c r="BV16" s="19">
        <v>0.27741935483871</v>
      </c>
      <c r="BW16" s="19"/>
      <c r="BX16" s="19">
        <v>0.35249042145593901</v>
      </c>
      <c r="BY16" s="19">
        <v>0.185365853658537</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Y21"/>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0.21353065539112101</v>
      </c>
      <c r="D8" s="15">
        <v>0.27586206896551702</v>
      </c>
      <c r="E8" s="15">
        <v>0.16666666666666699</v>
      </c>
      <c r="F8" s="15"/>
      <c r="G8" s="15">
        <v>0.19191919191919199</v>
      </c>
      <c r="H8" s="15">
        <v>0.21925133689839599</v>
      </c>
      <c r="I8" s="15"/>
      <c r="J8" s="15">
        <v>0.224806201550388</v>
      </c>
      <c r="K8" s="15">
        <v>0.206611570247934</v>
      </c>
      <c r="L8" s="15">
        <v>0.22033898305084701</v>
      </c>
      <c r="M8" s="15">
        <v>0.20253164556962</v>
      </c>
      <c r="N8" s="15"/>
      <c r="O8" s="15">
        <v>0.26086956521739102</v>
      </c>
      <c r="P8" s="15">
        <v>0.26027397260273999</v>
      </c>
      <c r="Q8" s="15">
        <v>0.14705882352941199</v>
      </c>
      <c r="R8" s="15">
        <v>0.14583333333333301</v>
      </c>
      <c r="S8" s="15">
        <v>0.24</v>
      </c>
      <c r="T8" s="15">
        <v>0.17948717948717899</v>
      </c>
      <c r="U8" s="15">
        <v>0.282608695652174</v>
      </c>
      <c r="V8" s="15">
        <v>0.2</v>
      </c>
      <c r="W8" s="15">
        <v>0.18032786885245899</v>
      </c>
      <c r="X8" s="15">
        <v>0.19230769230769201</v>
      </c>
      <c r="Y8" s="15">
        <v>0.21052631578947401</v>
      </c>
      <c r="Z8" s="15">
        <v>0.4</v>
      </c>
      <c r="AA8" s="15"/>
      <c r="AB8" s="15">
        <v>0.226315789473684</v>
      </c>
      <c r="AC8" s="15">
        <v>0.17482517482517501</v>
      </c>
      <c r="AD8" s="15">
        <v>0.32758620689655199</v>
      </c>
      <c r="AE8" s="15">
        <v>0.24489795918367299</v>
      </c>
      <c r="AF8" s="15"/>
      <c r="AG8" s="15">
        <v>0.19587628865979401</v>
      </c>
      <c r="AH8" s="15">
        <v>0.230769230769231</v>
      </c>
      <c r="AI8" s="15">
        <v>0.23913043478260901</v>
      </c>
      <c r="AJ8" s="15">
        <v>0.25</v>
      </c>
      <c r="AK8" s="15"/>
      <c r="AL8" s="15">
        <v>0.24107142857142899</v>
      </c>
      <c r="AM8" s="15">
        <v>0.207650273224044</v>
      </c>
      <c r="AN8" s="15">
        <v>0.13559322033898299</v>
      </c>
      <c r="AO8" s="15"/>
      <c r="AP8" s="15">
        <v>0.226130653266332</v>
      </c>
      <c r="AQ8" s="15">
        <v>0.1875</v>
      </c>
      <c r="AR8" s="15">
        <v>0.194444444444444</v>
      </c>
      <c r="AS8" s="15">
        <v>0.11111111111111099</v>
      </c>
      <c r="AT8" s="15">
        <v>0.13559322033898299</v>
      </c>
      <c r="AU8" s="15"/>
      <c r="AV8" s="15">
        <v>0.2</v>
      </c>
      <c r="AW8" s="15">
        <v>0.25</v>
      </c>
      <c r="AX8" s="15">
        <v>0.25</v>
      </c>
      <c r="AY8" s="15">
        <v>0.27659574468085102</v>
      </c>
      <c r="AZ8" s="15">
        <v>0.186046511627907</v>
      </c>
      <c r="BA8" s="15">
        <v>0.15</v>
      </c>
      <c r="BB8" s="15">
        <v>6.25E-2</v>
      </c>
      <c r="BC8" s="15"/>
      <c r="BD8" s="15">
        <v>0.22968197879858701</v>
      </c>
      <c r="BE8" s="15">
        <v>0.152542372881356</v>
      </c>
      <c r="BF8" s="15">
        <v>0.14705882352941199</v>
      </c>
      <c r="BG8" s="15">
        <v>0.214285714285714</v>
      </c>
      <c r="BH8" s="15">
        <v>0.23529411764705899</v>
      </c>
      <c r="BI8" s="15">
        <v>0.4</v>
      </c>
      <c r="BJ8" s="15"/>
      <c r="BK8" s="15">
        <v>0.18461538461538499</v>
      </c>
      <c r="BL8" s="15">
        <v>0.23841059602649001</v>
      </c>
      <c r="BM8" s="15">
        <v>0.16</v>
      </c>
      <c r="BN8" s="15">
        <v>0.18518518518518501</v>
      </c>
      <c r="BO8" s="15">
        <v>0.1875</v>
      </c>
      <c r="BP8" s="15">
        <v>0.38235294117647101</v>
      </c>
      <c r="BQ8" s="15"/>
      <c r="BR8" s="15">
        <v>0.22402597402597399</v>
      </c>
      <c r="BS8" s="15">
        <v>0.19393939393939399</v>
      </c>
      <c r="BT8" s="15"/>
      <c r="BU8" s="15">
        <v>0.23926380368098199</v>
      </c>
      <c r="BV8" s="15">
        <v>0.2</v>
      </c>
      <c r="BW8" s="15"/>
      <c r="BX8" s="15">
        <v>0.195402298850575</v>
      </c>
      <c r="BY8" s="15">
        <v>0.24390243902438999</v>
      </c>
    </row>
    <row r="9" spans="2:77" x14ac:dyDescent="0.35">
      <c r="B9" s="16" t="s">
        <v>222</v>
      </c>
      <c r="C9" s="15">
        <v>0.268498942917548</v>
      </c>
      <c r="D9" s="15">
        <v>0.216748768472906</v>
      </c>
      <c r="E9" s="15">
        <v>0.30740740740740702</v>
      </c>
      <c r="F9" s="15"/>
      <c r="G9" s="15">
        <v>0.32323232323232298</v>
      </c>
      <c r="H9" s="15">
        <v>0.25401069518716601</v>
      </c>
      <c r="I9" s="15"/>
      <c r="J9" s="15">
        <v>0.25581395348837199</v>
      </c>
      <c r="K9" s="15">
        <v>0.28925619834710697</v>
      </c>
      <c r="L9" s="15">
        <v>0.305084745762712</v>
      </c>
      <c r="M9" s="15">
        <v>0.246835443037975</v>
      </c>
      <c r="N9" s="15"/>
      <c r="O9" s="15">
        <v>0.19565217391304299</v>
      </c>
      <c r="P9" s="15">
        <v>0.232876712328767</v>
      </c>
      <c r="Q9" s="15">
        <v>0.441176470588235</v>
      </c>
      <c r="R9" s="15">
        <v>0.35416666666666702</v>
      </c>
      <c r="S9" s="15">
        <v>0.28000000000000003</v>
      </c>
      <c r="T9" s="15">
        <v>0.33333333333333298</v>
      </c>
      <c r="U9" s="15">
        <v>0.13043478260869601</v>
      </c>
      <c r="V9" s="15">
        <v>0.28000000000000003</v>
      </c>
      <c r="W9" s="15">
        <v>0.26229508196721302</v>
      </c>
      <c r="X9" s="15">
        <v>0.25</v>
      </c>
      <c r="Y9" s="15">
        <v>0.31578947368421101</v>
      </c>
      <c r="Z9" s="15">
        <v>0.2</v>
      </c>
      <c r="AA9" s="15"/>
      <c r="AB9" s="15">
        <v>0.215789473684211</v>
      </c>
      <c r="AC9" s="15">
        <v>0.31468531468531502</v>
      </c>
      <c r="AD9" s="15">
        <v>0.25862068965517199</v>
      </c>
      <c r="AE9" s="15">
        <v>0.26530612244898</v>
      </c>
      <c r="AF9" s="15"/>
      <c r="AG9" s="15">
        <v>0.27147766323024097</v>
      </c>
      <c r="AH9" s="15">
        <v>0.256410256410256</v>
      </c>
      <c r="AI9" s="15">
        <v>0.32608695652173902</v>
      </c>
      <c r="AJ9" s="15">
        <v>0.25</v>
      </c>
      <c r="AK9" s="15"/>
      <c r="AL9" s="15">
        <v>0.25892857142857101</v>
      </c>
      <c r="AM9" s="15">
        <v>0.23497267759562801</v>
      </c>
      <c r="AN9" s="15">
        <v>0.38983050847457601</v>
      </c>
      <c r="AO9" s="15"/>
      <c r="AP9" s="15">
        <v>0.276381909547739</v>
      </c>
      <c r="AQ9" s="15">
        <v>0.24107142857142899</v>
      </c>
      <c r="AR9" s="15">
        <v>0.27777777777777801</v>
      </c>
      <c r="AS9" s="15">
        <v>0.44444444444444398</v>
      </c>
      <c r="AT9" s="15">
        <v>0.338983050847458</v>
      </c>
      <c r="AU9" s="15"/>
      <c r="AV9" s="15">
        <v>0.4</v>
      </c>
      <c r="AW9" s="15">
        <v>0.25</v>
      </c>
      <c r="AX9" s="15">
        <v>0.25</v>
      </c>
      <c r="AY9" s="15">
        <v>0.170212765957447</v>
      </c>
      <c r="AZ9" s="15">
        <v>0.209302325581395</v>
      </c>
      <c r="BA9" s="15">
        <v>0.31666666666666698</v>
      </c>
      <c r="BB9" s="15">
        <v>0.375</v>
      </c>
      <c r="BC9" s="15"/>
      <c r="BD9" s="15">
        <v>0.25441696113074203</v>
      </c>
      <c r="BE9" s="15">
        <v>0.42372881355932202</v>
      </c>
      <c r="BF9" s="15">
        <v>0.23529411764705899</v>
      </c>
      <c r="BG9" s="15">
        <v>0.28571428571428598</v>
      </c>
      <c r="BH9" s="15">
        <v>0.11764705882352899</v>
      </c>
      <c r="BI9" s="15">
        <v>0.4</v>
      </c>
      <c r="BJ9" s="15"/>
      <c r="BK9" s="15">
        <v>0.230769230769231</v>
      </c>
      <c r="BL9" s="15">
        <v>0.26490066225165598</v>
      </c>
      <c r="BM9" s="15">
        <v>0.28000000000000003</v>
      </c>
      <c r="BN9" s="15">
        <v>0.296296296296296</v>
      </c>
      <c r="BO9" s="15">
        <v>0.296875</v>
      </c>
      <c r="BP9" s="15">
        <v>0.20588235294117599</v>
      </c>
      <c r="BQ9" s="15"/>
      <c r="BR9" s="15">
        <v>0.256493506493506</v>
      </c>
      <c r="BS9" s="15">
        <v>0.29090909090909101</v>
      </c>
      <c r="BT9" s="15"/>
      <c r="BU9" s="15">
        <v>0.28834355828220898</v>
      </c>
      <c r="BV9" s="15">
        <v>0.25806451612903197</v>
      </c>
      <c r="BW9" s="15"/>
      <c r="BX9" s="15">
        <v>0.27586206896551702</v>
      </c>
      <c r="BY9" s="15">
        <v>0.258536585365854</v>
      </c>
    </row>
    <row r="10" spans="2:77" x14ac:dyDescent="0.35">
      <c r="B10" s="16" t="s">
        <v>223</v>
      </c>
      <c r="C10" s="15">
        <v>0.245243128964059</v>
      </c>
      <c r="D10" s="15">
        <v>0.22660098522167499</v>
      </c>
      <c r="E10" s="15">
        <v>0.25925925925925902</v>
      </c>
      <c r="F10" s="15"/>
      <c r="G10" s="15">
        <v>0.24242424242424199</v>
      </c>
      <c r="H10" s="15">
        <v>0.24598930481283399</v>
      </c>
      <c r="I10" s="15"/>
      <c r="J10" s="15">
        <v>0.24031007751937999</v>
      </c>
      <c r="K10" s="15">
        <v>0.247933884297521</v>
      </c>
      <c r="L10" s="15">
        <v>0.28813559322033899</v>
      </c>
      <c r="M10" s="15">
        <v>0.234177215189873</v>
      </c>
      <c r="N10" s="15"/>
      <c r="O10" s="15">
        <v>0.23913043478260901</v>
      </c>
      <c r="P10" s="15">
        <v>0.219178082191781</v>
      </c>
      <c r="Q10" s="15">
        <v>0.11764705882352899</v>
      </c>
      <c r="R10" s="15">
        <v>0.22916666666666699</v>
      </c>
      <c r="S10" s="15">
        <v>0.32</v>
      </c>
      <c r="T10" s="15">
        <v>0.230769230769231</v>
      </c>
      <c r="U10" s="15">
        <v>0.30434782608695699</v>
      </c>
      <c r="V10" s="15">
        <v>0.2</v>
      </c>
      <c r="W10" s="15">
        <v>0.27868852459016402</v>
      </c>
      <c r="X10" s="15">
        <v>0.28846153846153799</v>
      </c>
      <c r="Y10" s="15">
        <v>0.21052631578947401</v>
      </c>
      <c r="Z10" s="15">
        <v>0.4</v>
      </c>
      <c r="AA10" s="15"/>
      <c r="AB10" s="15">
        <v>0.23684210526315799</v>
      </c>
      <c r="AC10" s="15">
        <v>0.27272727272727298</v>
      </c>
      <c r="AD10" s="15">
        <v>0.17241379310344801</v>
      </c>
      <c r="AE10" s="15">
        <v>0.22448979591836701</v>
      </c>
      <c r="AF10" s="15"/>
      <c r="AG10" s="15">
        <v>0.247422680412371</v>
      </c>
      <c r="AH10" s="15">
        <v>0.24786324786324801</v>
      </c>
      <c r="AI10" s="15">
        <v>0.26086956521739102</v>
      </c>
      <c r="AJ10" s="15">
        <v>0.25</v>
      </c>
      <c r="AK10" s="15"/>
      <c r="AL10" s="15">
        <v>0.24107142857142899</v>
      </c>
      <c r="AM10" s="15">
        <v>0.27322404371584702</v>
      </c>
      <c r="AN10" s="15">
        <v>0.169491525423729</v>
      </c>
      <c r="AO10" s="15"/>
      <c r="AP10" s="15">
        <v>0.24120603015075401</v>
      </c>
      <c r="AQ10" s="15">
        <v>0.28571428571428598</v>
      </c>
      <c r="AR10" s="15">
        <v>0.27777777777777801</v>
      </c>
      <c r="AS10" s="15">
        <v>0.33333333333333298</v>
      </c>
      <c r="AT10" s="15">
        <v>0.169491525423729</v>
      </c>
      <c r="AU10" s="15"/>
      <c r="AV10" s="15">
        <v>0.4</v>
      </c>
      <c r="AW10" s="15">
        <v>0.25</v>
      </c>
      <c r="AX10" s="15">
        <v>0.25</v>
      </c>
      <c r="AY10" s="15">
        <v>0.25531914893617003</v>
      </c>
      <c r="AZ10" s="15">
        <v>0.30232558139534899</v>
      </c>
      <c r="BA10" s="15">
        <v>0.18333333333333299</v>
      </c>
      <c r="BB10" s="15">
        <v>0.1875</v>
      </c>
      <c r="BC10" s="15"/>
      <c r="BD10" s="15">
        <v>0.25441696113074203</v>
      </c>
      <c r="BE10" s="15">
        <v>0.20338983050847501</v>
      </c>
      <c r="BF10" s="15">
        <v>0.20588235294117599</v>
      </c>
      <c r="BG10" s="15">
        <v>0.23214285714285701</v>
      </c>
      <c r="BH10" s="15">
        <v>0.29411764705882398</v>
      </c>
      <c r="BI10" s="15">
        <v>0.2</v>
      </c>
      <c r="BJ10" s="15"/>
      <c r="BK10" s="15">
        <v>0.29230769230769199</v>
      </c>
      <c r="BL10" s="15">
        <v>0.24503311258278099</v>
      </c>
      <c r="BM10" s="15">
        <v>0.2</v>
      </c>
      <c r="BN10" s="15">
        <v>0.26851851851851899</v>
      </c>
      <c r="BO10" s="15">
        <v>0.25</v>
      </c>
      <c r="BP10" s="15">
        <v>0.14705882352941199</v>
      </c>
      <c r="BQ10" s="15"/>
      <c r="BR10" s="15">
        <v>0.25974025974025999</v>
      </c>
      <c r="BS10" s="15">
        <v>0.218181818181818</v>
      </c>
      <c r="BT10" s="15"/>
      <c r="BU10" s="15">
        <v>0.22699386503067501</v>
      </c>
      <c r="BV10" s="15">
        <v>0.25483870967741901</v>
      </c>
      <c r="BW10" s="15"/>
      <c r="BX10" s="15">
        <v>0.24521072796934901</v>
      </c>
      <c r="BY10" s="15">
        <v>0.22926829268292701</v>
      </c>
    </row>
    <row r="11" spans="2:77" x14ac:dyDescent="0.35">
      <c r="B11" s="16" t="s">
        <v>224</v>
      </c>
      <c r="C11" s="15">
        <v>8.8794926004228295E-2</v>
      </c>
      <c r="D11" s="15">
        <v>0.118226600985222</v>
      </c>
      <c r="E11" s="15">
        <v>6.6666666666666693E-2</v>
      </c>
      <c r="F11" s="15"/>
      <c r="G11" s="15">
        <v>6.0606060606060601E-2</v>
      </c>
      <c r="H11" s="15">
        <v>9.6256684491978606E-2</v>
      </c>
      <c r="I11" s="15"/>
      <c r="J11" s="15">
        <v>0.10077519379845</v>
      </c>
      <c r="K11" s="15">
        <v>8.2644628099173598E-2</v>
      </c>
      <c r="L11" s="15">
        <v>8.4745762711864403E-2</v>
      </c>
      <c r="M11" s="15">
        <v>8.8607594936708903E-2</v>
      </c>
      <c r="N11" s="15"/>
      <c r="O11" s="15">
        <v>0.108695652173913</v>
      </c>
      <c r="P11" s="15">
        <v>0.123287671232877</v>
      </c>
      <c r="Q11" s="15">
        <v>5.8823529411764698E-2</v>
      </c>
      <c r="R11" s="15">
        <v>4.1666666666666699E-2</v>
      </c>
      <c r="S11" s="15">
        <v>0.12</v>
      </c>
      <c r="T11" s="15">
        <v>0.102564102564103</v>
      </c>
      <c r="U11" s="15">
        <v>8.6956521739130405E-2</v>
      </c>
      <c r="V11" s="15">
        <v>0.08</v>
      </c>
      <c r="W11" s="15">
        <v>1.63934426229508E-2</v>
      </c>
      <c r="X11" s="15">
        <v>0.115384615384615</v>
      </c>
      <c r="Y11" s="15">
        <v>0.21052631578947401</v>
      </c>
      <c r="Z11" s="15">
        <v>0</v>
      </c>
      <c r="AA11" s="15"/>
      <c r="AB11" s="15">
        <v>0.110526315789474</v>
      </c>
      <c r="AC11" s="15">
        <v>6.2937062937062901E-2</v>
      </c>
      <c r="AD11" s="15">
        <v>0.10344827586206901</v>
      </c>
      <c r="AE11" s="15">
        <v>0.102040816326531</v>
      </c>
      <c r="AF11" s="15"/>
      <c r="AG11" s="15">
        <v>8.5910652920962199E-2</v>
      </c>
      <c r="AH11" s="15">
        <v>0.102564102564103</v>
      </c>
      <c r="AI11" s="15">
        <v>6.5217391304347797E-2</v>
      </c>
      <c r="AJ11" s="15">
        <v>0</v>
      </c>
      <c r="AK11" s="15"/>
      <c r="AL11" s="15">
        <v>9.8214285714285698E-2</v>
      </c>
      <c r="AM11" s="15">
        <v>0.109289617486339</v>
      </c>
      <c r="AN11" s="15">
        <v>0</v>
      </c>
      <c r="AO11" s="15"/>
      <c r="AP11" s="15">
        <v>9.0452261306532694E-2</v>
      </c>
      <c r="AQ11" s="15">
        <v>9.8214285714285698E-2</v>
      </c>
      <c r="AR11" s="15">
        <v>0.11111111111111099</v>
      </c>
      <c r="AS11" s="15">
        <v>0</v>
      </c>
      <c r="AT11" s="15">
        <v>1.6949152542372899E-2</v>
      </c>
      <c r="AU11" s="15"/>
      <c r="AV11" s="15">
        <v>0</v>
      </c>
      <c r="AW11" s="15">
        <v>0.25</v>
      </c>
      <c r="AX11" s="15">
        <v>0.25</v>
      </c>
      <c r="AY11" s="15">
        <v>0.14893617021276601</v>
      </c>
      <c r="AZ11" s="15">
        <v>9.3023255813953501E-2</v>
      </c>
      <c r="BA11" s="15">
        <v>8.3333333333333301E-2</v>
      </c>
      <c r="BB11" s="15">
        <v>6.25E-2</v>
      </c>
      <c r="BC11" s="15"/>
      <c r="BD11" s="15">
        <v>0.106007067137809</v>
      </c>
      <c r="BE11" s="15">
        <v>3.3898305084745797E-2</v>
      </c>
      <c r="BF11" s="15">
        <v>0.11764705882352899</v>
      </c>
      <c r="BG11" s="15">
        <v>3.5714285714285698E-2</v>
      </c>
      <c r="BH11" s="15">
        <v>0.11764705882352899</v>
      </c>
      <c r="BI11" s="15">
        <v>0</v>
      </c>
      <c r="BJ11" s="15"/>
      <c r="BK11" s="15">
        <v>0.107692307692308</v>
      </c>
      <c r="BL11" s="15">
        <v>8.6092715231788103E-2</v>
      </c>
      <c r="BM11" s="15">
        <v>0.08</v>
      </c>
      <c r="BN11" s="15">
        <v>8.3333333333333301E-2</v>
      </c>
      <c r="BO11" s="15">
        <v>9.375E-2</v>
      </c>
      <c r="BP11" s="15">
        <v>8.8235294117647106E-2</v>
      </c>
      <c r="BQ11" s="15"/>
      <c r="BR11" s="15">
        <v>8.1168831168831196E-2</v>
      </c>
      <c r="BS11" s="15">
        <v>0.103030303030303</v>
      </c>
      <c r="BT11" s="15"/>
      <c r="BU11" s="15">
        <v>6.7484662576687102E-2</v>
      </c>
      <c r="BV11" s="15">
        <v>0.1</v>
      </c>
      <c r="BW11" s="15"/>
      <c r="BX11" s="15">
        <v>9.1954022988505704E-2</v>
      </c>
      <c r="BY11" s="15">
        <v>8.7804878048780496E-2</v>
      </c>
    </row>
    <row r="12" spans="2:77" x14ac:dyDescent="0.35">
      <c r="B12" s="16" t="s">
        <v>225</v>
      </c>
      <c r="C12" s="15">
        <v>4.4397463002114203E-2</v>
      </c>
      <c r="D12" s="15">
        <v>4.4334975369458102E-2</v>
      </c>
      <c r="E12" s="15">
        <v>4.4444444444444398E-2</v>
      </c>
      <c r="F12" s="15"/>
      <c r="G12" s="15">
        <v>6.0606060606060601E-2</v>
      </c>
      <c r="H12" s="15">
        <v>4.0106951871657803E-2</v>
      </c>
      <c r="I12" s="15"/>
      <c r="J12" s="15">
        <v>7.7519379844961198E-2</v>
      </c>
      <c r="K12" s="15">
        <v>1.6528925619834701E-2</v>
      </c>
      <c r="L12" s="15">
        <v>1.6949152542372899E-2</v>
      </c>
      <c r="M12" s="15">
        <v>4.4303797468354403E-2</v>
      </c>
      <c r="N12" s="15"/>
      <c r="O12" s="15">
        <v>6.5217391304347797E-2</v>
      </c>
      <c r="P12" s="15">
        <v>2.7397260273972601E-2</v>
      </c>
      <c r="Q12" s="15">
        <v>2.9411764705882401E-2</v>
      </c>
      <c r="R12" s="15">
        <v>6.25E-2</v>
      </c>
      <c r="S12" s="15">
        <v>0</v>
      </c>
      <c r="T12" s="15">
        <v>5.1282051282051301E-2</v>
      </c>
      <c r="U12" s="15">
        <v>4.3478260869565202E-2</v>
      </c>
      <c r="V12" s="15">
        <v>0.04</v>
      </c>
      <c r="W12" s="15">
        <v>8.1967213114754106E-2</v>
      </c>
      <c r="X12" s="15">
        <v>3.8461538461538498E-2</v>
      </c>
      <c r="Y12" s="15">
        <v>0</v>
      </c>
      <c r="Z12" s="15">
        <v>0</v>
      </c>
      <c r="AA12" s="15"/>
      <c r="AB12" s="15">
        <v>4.7368421052631601E-2</v>
      </c>
      <c r="AC12" s="15">
        <v>4.1958041958042001E-2</v>
      </c>
      <c r="AD12" s="15">
        <v>3.4482758620689703E-2</v>
      </c>
      <c r="AE12" s="15">
        <v>8.1632653061224497E-2</v>
      </c>
      <c r="AF12" s="15"/>
      <c r="AG12" s="15">
        <v>3.78006872852234E-2</v>
      </c>
      <c r="AH12" s="15">
        <v>5.9829059829059797E-2</v>
      </c>
      <c r="AI12" s="15">
        <v>4.3478260869565202E-2</v>
      </c>
      <c r="AJ12" s="15">
        <v>0</v>
      </c>
      <c r="AK12" s="15"/>
      <c r="AL12" s="15">
        <v>4.4642857142857102E-2</v>
      </c>
      <c r="AM12" s="15">
        <v>4.3715846994535498E-2</v>
      </c>
      <c r="AN12" s="15">
        <v>5.0847457627118599E-2</v>
      </c>
      <c r="AO12" s="15"/>
      <c r="AP12" s="15">
        <v>3.5175879396984903E-2</v>
      </c>
      <c r="AQ12" s="15">
        <v>6.25E-2</v>
      </c>
      <c r="AR12" s="15">
        <v>2.7777777777777801E-2</v>
      </c>
      <c r="AS12" s="15">
        <v>0</v>
      </c>
      <c r="AT12" s="15">
        <v>5.0847457627118599E-2</v>
      </c>
      <c r="AU12" s="15"/>
      <c r="AV12" s="15">
        <v>0</v>
      </c>
      <c r="AW12" s="15">
        <v>0</v>
      </c>
      <c r="AX12" s="15">
        <v>0</v>
      </c>
      <c r="AY12" s="15">
        <v>2.1276595744680899E-2</v>
      </c>
      <c r="AZ12" s="15">
        <v>6.9767441860465101E-2</v>
      </c>
      <c r="BA12" s="15">
        <v>6.6666666666666693E-2</v>
      </c>
      <c r="BB12" s="15">
        <v>0</v>
      </c>
      <c r="BC12" s="15"/>
      <c r="BD12" s="15">
        <v>3.8869257950529999E-2</v>
      </c>
      <c r="BE12" s="15">
        <v>6.7796610169491497E-2</v>
      </c>
      <c r="BF12" s="15">
        <v>8.8235294117647106E-2</v>
      </c>
      <c r="BG12" s="15">
        <v>5.3571428571428603E-2</v>
      </c>
      <c r="BH12" s="15">
        <v>0</v>
      </c>
      <c r="BI12" s="15">
        <v>0</v>
      </c>
      <c r="BJ12" s="15"/>
      <c r="BK12" s="15">
        <v>4.6153846153846198E-2</v>
      </c>
      <c r="BL12" s="15">
        <v>3.9735099337748297E-2</v>
      </c>
      <c r="BM12" s="15">
        <v>0.02</v>
      </c>
      <c r="BN12" s="15">
        <v>6.4814814814814797E-2</v>
      </c>
      <c r="BO12" s="15">
        <v>4.6875E-2</v>
      </c>
      <c r="BP12" s="15">
        <v>2.9411764705882401E-2</v>
      </c>
      <c r="BQ12" s="15"/>
      <c r="BR12" s="15">
        <v>5.1948051948052E-2</v>
      </c>
      <c r="BS12" s="15">
        <v>3.03030303030303E-2</v>
      </c>
      <c r="BT12" s="15"/>
      <c r="BU12" s="15">
        <v>6.13496932515337E-2</v>
      </c>
      <c r="BV12" s="15">
        <v>3.5483870967741901E-2</v>
      </c>
      <c r="BW12" s="15"/>
      <c r="BX12" s="15">
        <v>4.9808429118773902E-2</v>
      </c>
      <c r="BY12" s="15">
        <v>3.9024390243902397E-2</v>
      </c>
    </row>
    <row r="13" spans="2:77" x14ac:dyDescent="0.35">
      <c r="B13" s="16" t="s">
        <v>134</v>
      </c>
      <c r="C13" s="15">
        <v>0.13953488372093001</v>
      </c>
      <c r="D13" s="15">
        <v>0.118226600985222</v>
      </c>
      <c r="E13" s="15">
        <v>0.155555555555556</v>
      </c>
      <c r="F13" s="15"/>
      <c r="G13" s="15">
        <v>0.12121212121212099</v>
      </c>
      <c r="H13" s="15">
        <v>0.14438502673796799</v>
      </c>
      <c r="I13" s="15"/>
      <c r="J13" s="15">
        <v>0.10077519379845</v>
      </c>
      <c r="K13" s="15">
        <v>0.15702479338843001</v>
      </c>
      <c r="L13" s="15">
        <v>8.4745762711864403E-2</v>
      </c>
      <c r="M13" s="15">
        <v>0.183544303797468</v>
      </c>
      <c r="N13" s="15"/>
      <c r="O13" s="15">
        <v>0.13043478260869601</v>
      </c>
      <c r="P13" s="15">
        <v>0.13698630136986301</v>
      </c>
      <c r="Q13" s="15">
        <v>0.20588235294117599</v>
      </c>
      <c r="R13" s="15">
        <v>0.16666666666666699</v>
      </c>
      <c r="S13" s="15">
        <v>0.04</v>
      </c>
      <c r="T13" s="15">
        <v>0.102564102564103</v>
      </c>
      <c r="U13" s="15">
        <v>0.15217391304347799</v>
      </c>
      <c r="V13" s="15">
        <v>0.2</v>
      </c>
      <c r="W13" s="15">
        <v>0.18032786885245899</v>
      </c>
      <c r="X13" s="15">
        <v>0.115384615384615</v>
      </c>
      <c r="Y13" s="15">
        <v>5.2631578947368397E-2</v>
      </c>
      <c r="Z13" s="15">
        <v>0</v>
      </c>
      <c r="AA13" s="15"/>
      <c r="AB13" s="15">
        <v>0.163157894736842</v>
      </c>
      <c r="AC13" s="15">
        <v>0.132867132867133</v>
      </c>
      <c r="AD13" s="15">
        <v>0.10344827586206901</v>
      </c>
      <c r="AE13" s="15">
        <v>8.1632653061224497E-2</v>
      </c>
      <c r="AF13" s="15"/>
      <c r="AG13" s="15">
        <v>0.161512027491409</v>
      </c>
      <c r="AH13" s="15">
        <v>0.102564102564103</v>
      </c>
      <c r="AI13" s="15">
        <v>6.5217391304347797E-2</v>
      </c>
      <c r="AJ13" s="15">
        <v>0.25</v>
      </c>
      <c r="AK13" s="15"/>
      <c r="AL13" s="15">
        <v>0.11607142857142901</v>
      </c>
      <c r="AM13" s="15">
        <v>0.13114754098360701</v>
      </c>
      <c r="AN13" s="15">
        <v>0.25423728813559299</v>
      </c>
      <c r="AO13" s="15"/>
      <c r="AP13" s="15">
        <v>0.130653266331658</v>
      </c>
      <c r="AQ13" s="15">
        <v>0.125</v>
      </c>
      <c r="AR13" s="15">
        <v>0.11111111111111099</v>
      </c>
      <c r="AS13" s="15">
        <v>0.11111111111111099</v>
      </c>
      <c r="AT13" s="15">
        <v>0.28813559322033899</v>
      </c>
      <c r="AU13" s="15"/>
      <c r="AV13" s="15">
        <v>0</v>
      </c>
      <c r="AW13" s="15">
        <v>0</v>
      </c>
      <c r="AX13" s="15">
        <v>0</v>
      </c>
      <c r="AY13" s="15">
        <v>0.12765957446808501</v>
      </c>
      <c r="AZ13" s="15">
        <v>0.13953488372093001</v>
      </c>
      <c r="BA13" s="15">
        <v>0.2</v>
      </c>
      <c r="BB13" s="15">
        <v>0.3125</v>
      </c>
      <c r="BC13" s="15"/>
      <c r="BD13" s="15">
        <v>0.11660777385159</v>
      </c>
      <c r="BE13" s="15">
        <v>0.11864406779661001</v>
      </c>
      <c r="BF13" s="15">
        <v>0.20588235294117599</v>
      </c>
      <c r="BG13" s="15">
        <v>0.17857142857142899</v>
      </c>
      <c r="BH13" s="15">
        <v>0.23529411764705899</v>
      </c>
      <c r="BI13" s="15">
        <v>0</v>
      </c>
      <c r="BJ13" s="15"/>
      <c r="BK13" s="15">
        <v>0.138461538461538</v>
      </c>
      <c r="BL13" s="15">
        <v>0.12582781456953601</v>
      </c>
      <c r="BM13" s="15">
        <v>0.26</v>
      </c>
      <c r="BN13" s="15">
        <v>0.101851851851852</v>
      </c>
      <c r="BO13" s="15">
        <v>0.125</v>
      </c>
      <c r="BP13" s="15">
        <v>0.14705882352941199</v>
      </c>
      <c r="BQ13" s="15"/>
      <c r="BR13" s="15">
        <v>0.126623376623377</v>
      </c>
      <c r="BS13" s="15">
        <v>0.163636363636364</v>
      </c>
      <c r="BT13" s="15"/>
      <c r="BU13" s="15">
        <v>0.11656441717791401</v>
      </c>
      <c r="BV13" s="15">
        <v>0.15161290322580601</v>
      </c>
      <c r="BW13" s="15"/>
      <c r="BX13" s="15">
        <v>0.14176245210728</v>
      </c>
      <c r="BY13" s="15">
        <v>0.141463414634146</v>
      </c>
    </row>
    <row r="14" spans="2:77" x14ac:dyDescent="0.35">
      <c r="B14" s="16" t="s">
        <v>226</v>
      </c>
      <c r="C14" s="18">
        <v>0.48202959830866798</v>
      </c>
      <c r="D14" s="18">
        <v>0.49261083743842399</v>
      </c>
      <c r="E14" s="18">
        <v>0.47407407407407398</v>
      </c>
      <c r="F14" s="18"/>
      <c r="G14" s="18">
        <v>0.51515151515151503</v>
      </c>
      <c r="H14" s="18">
        <v>0.473262032085562</v>
      </c>
      <c r="I14" s="18"/>
      <c r="J14" s="18">
        <v>0.48062015503875999</v>
      </c>
      <c r="K14" s="18">
        <v>0.495867768595041</v>
      </c>
      <c r="L14" s="18">
        <v>0.52542372881355903</v>
      </c>
      <c r="M14" s="18">
        <v>0.449367088607595</v>
      </c>
      <c r="N14" s="18"/>
      <c r="O14" s="18">
        <v>0.45652173913043498</v>
      </c>
      <c r="P14" s="18">
        <v>0.49315068493150699</v>
      </c>
      <c r="Q14" s="18">
        <v>0.58823529411764697</v>
      </c>
      <c r="R14" s="18">
        <v>0.5</v>
      </c>
      <c r="S14" s="18">
        <v>0.52</v>
      </c>
      <c r="T14" s="18">
        <v>0.512820512820513</v>
      </c>
      <c r="U14" s="18">
        <v>0.41304347826087001</v>
      </c>
      <c r="V14" s="18">
        <v>0.48</v>
      </c>
      <c r="W14" s="18">
        <v>0.44262295081967201</v>
      </c>
      <c r="X14" s="18">
        <v>0.44230769230769201</v>
      </c>
      <c r="Y14" s="18">
        <v>0.52631578947368396</v>
      </c>
      <c r="Z14" s="18">
        <v>0.6</v>
      </c>
      <c r="AA14" s="18"/>
      <c r="AB14" s="18">
        <v>0.442105263157895</v>
      </c>
      <c r="AC14" s="18">
        <v>0.48951048951048898</v>
      </c>
      <c r="AD14" s="18">
        <v>0.58620689655172398</v>
      </c>
      <c r="AE14" s="18">
        <v>0.51020408163265296</v>
      </c>
      <c r="AF14" s="18"/>
      <c r="AG14" s="18">
        <v>0.46735395189003398</v>
      </c>
      <c r="AH14" s="18">
        <v>0.487179487179487</v>
      </c>
      <c r="AI14" s="18">
        <v>0.565217391304348</v>
      </c>
      <c r="AJ14" s="18">
        <v>0.5</v>
      </c>
      <c r="AK14" s="18"/>
      <c r="AL14" s="18">
        <v>0.5</v>
      </c>
      <c r="AM14" s="18">
        <v>0.44262295081967201</v>
      </c>
      <c r="AN14" s="18">
        <v>0.52542372881355903</v>
      </c>
      <c r="AO14" s="18"/>
      <c r="AP14" s="18">
        <v>0.50251256281406997</v>
      </c>
      <c r="AQ14" s="18">
        <v>0.42857142857142899</v>
      </c>
      <c r="AR14" s="18">
        <v>0.47222222222222199</v>
      </c>
      <c r="AS14" s="18">
        <v>0.55555555555555602</v>
      </c>
      <c r="AT14" s="18">
        <v>0.47457627118644102</v>
      </c>
      <c r="AU14" s="18"/>
      <c r="AV14" s="18">
        <v>0.6</v>
      </c>
      <c r="AW14" s="18">
        <v>0.5</v>
      </c>
      <c r="AX14" s="18">
        <v>0.5</v>
      </c>
      <c r="AY14" s="18">
        <v>0.44680851063829802</v>
      </c>
      <c r="AZ14" s="18">
        <v>0.39534883720930197</v>
      </c>
      <c r="BA14" s="18">
        <v>0.46666666666666701</v>
      </c>
      <c r="BB14" s="18">
        <v>0.4375</v>
      </c>
      <c r="BC14" s="18"/>
      <c r="BD14" s="18">
        <v>0.48409893992932901</v>
      </c>
      <c r="BE14" s="18">
        <v>0.57627118644067798</v>
      </c>
      <c r="BF14" s="18">
        <v>0.38235294117647101</v>
      </c>
      <c r="BG14" s="18">
        <v>0.5</v>
      </c>
      <c r="BH14" s="18">
        <v>0.35294117647058798</v>
      </c>
      <c r="BI14" s="18">
        <v>0.8</v>
      </c>
      <c r="BJ14" s="18"/>
      <c r="BK14" s="18">
        <v>0.41538461538461502</v>
      </c>
      <c r="BL14" s="18">
        <v>0.50331125827814605</v>
      </c>
      <c r="BM14" s="18">
        <v>0.44</v>
      </c>
      <c r="BN14" s="18">
        <v>0.48148148148148101</v>
      </c>
      <c r="BO14" s="18">
        <v>0.484375</v>
      </c>
      <c r="BP14" s="18">
        <v>0.58823529411764697</v>
      </c>
      <c r="BQ14" s="18"/>
      <c r="BR14" s="18">
        <v>0.48051948051948101</v>
      </c>
      <c r="BS14" s="18">
        <v>0.48484848484848497</v>
      </c>
      <c r="BT14" s="18"/>
      <c r="BU14" s="18">
        <v>0.52760736196319002</v>
      </c>
      <c r="BV14" s="18">
        <v>0.45806451612903198</v>
      </c>
      <c r="BW14" s="18"/>
      <c r="BX14" s="18">
        <v>0.47126436781609199</v>
      </c>
      <c r="BY14" s="18">
        <v>0.50243902439024402</v>
      </c>
    </row>
    <row r="15" spans="2:77" x14ac:dyDescent="0.35">
      <c r="B15" s="16" t="s">
        <v>227</v>
      </c>
      <c r="C15" s="18">
        <v>0.133192389006343</v>
      </c>
      <c r="D15" s="18">
        <v>0.16256157635467999</v>
      </c>
      <c r="E15" s="18">
        <v>0.11111111111111099</v>
      </c>
      <c r="F15" s="18"/>
      <c r="G15" s="18">
        <v>0.12121212121212099</v>
      </c>
      <c r="H15" s="18">
        <v>0.13636363636363599</v>
      </c>
      <c r="I15" s="18"/>
      <c r="J15" s="18">
        <v>0.178294573643411</v>
      </c>
      <c r="K15" s="18">
        <v>9.9173553719008295E-2</v>
      </c>
      <c r="L15" s="18">
        <v>0.101694915254237</v>
      </c>
      <c r="M15" s="18">
        <v>0.132911392405063</v>
      </c>
      <c r="N15" s="18"/>
      <c r="O15" s="18">
        <v>0.173913043478261</v>
      </c>
      <c r="P15" s="18">
        <v>0.150684931506849</v>
      </c>
      <c r="Q15" s="18">
        <v>8.8235294117647106E-2</v>
      </c>
      <c r="R15" s="18">
        <v>0.104166666666667</v>
      </c>
      <c r="S15" s="18">
        <v>0.12</v>
      </c>
      <c r="T15" s="18">
        <v>0.15384615384615399</v>
      </c>
      <c r="U15" s="18">
        <v>0.13043478260869601</v>
      </c>
      <c r="V15" s="18">
        <v>0.12</v>
      </c>
      <c r="W15" s="18">
        <v>9.8360655737704902E-2</v>
      </c>
      <c r="X15" s="18">
        <v>0.15384615384615399</v>
      </c>
      <c r="Y15" s="18">
        <v>0.21052631578947401</v>
      </c>
      <c r="Z15" s="18">
        <v>0</v>
      </c>
      <c r="AA15" s="18"/>
      <c r="AB15" s="18">
        <v>0.157894736842105</v>
      </c>
      <c r="AC15" s="18">
        <v>0.10489510489510501</v>
      </c>
      <c r="AD15" s="18">
        <v>0.13793103448275901</v>
      </c>
      <c r="AE15" s="18">
        <v>0.183673469387755</v>
      </c>
      <c r="AF15" s="18"/>
      <c r="AG15" s="18">
        <v>0.123711340206186</v>
      </c>
      <c r="AH15" s="18">
        <v>0.16239316239316201</v>
      </c>
      <c r="AI15" s="18">
        <v>0.108695652173913</v>
      </c>
      <c r="AJ15" s="18">
        <v>0</v>
      </c>
      <c r="AK15" s="18"/>
      <c r="AL15" s="18">
        <v>0.14285714285714299</v>
      </c>
      <c r="AM15" s="18">
        <v>0.15300546448087399</v>
      </c>
      <c r="AN15" s="18">
        <v>5.0847457627118599E-2</v>
      </c>
      <c r="AO15" s="18"/>
      <c r="AP15" s="18">
        <v>0.12562814070351799</v>
      </c>
      <c r="AQ15" s="18">
        <v>0.160714285714286</v>
      </c>
      <c r="AR15" s="18">
        <v>0.13888888888888901</v>
      </c>
      <c r="AS15" s="18">
        <v>0</v>
      </c>
      <c r="AT15" s="18">
        <v>6.7796610169491497E-2</v>
      </c>
      <c r="AU15" s="18"/>
      <c r="AV15" s="18">
        <v>0</v>
      </c>
      <c r="AW15" s="18">
        <v>0.25</v>
      </c>
      <c r="AX15" s="18">
        <v>0.25</v>
      </c>
      <c r="AY15" s="18">
        <v>0.170212765957447</v>
      </c>
      <c r="AZ15" s="18">
        <v>0.162790697674419</v>
      </c>
      <c r="BA15" s="18">
        <v>0.15</v>
      </c>
      <c r="BB15" s="18">
        <v>6.25E-2</v>
      </c>
      <c r="BC15" s="18"/>
      <c r="BD15" s="18">
        <v>0.144876325088339</v>
      </c>
      <c r="BE15" s="18">
        <v>0.101694915254237</v>
      </c>
      <c r="BF15" s="18">
        <v>0.20588235294117599</v>
      </c>
      <c r="BG15" s="18">
        <v>8.9285714285714302E-2</v>
      </c>
      <c r="BH15" s="18">
        <v>0.11764705882352899</v>
      </c>
      <c r="BI15" s="18">
        <v>0</v>
      </c>
      <c r="BJ15" s="18"/>
      <c r="BK15" s="18">
        <v>0.15384615384615399</v>
      </c>
      <c r="BL15" s="18">
        <v>0.12582781456953601</v>
      </c>
      <c r="BM15" s="18">
        <v>0.1</v>
      </c>
      <c r="BN15" s="18">
        <v>0.148148148148148</v>
      </c>
      <c r="BO15" s="18">
        <v>0.140625</v>
      </c>
      <c r="BP15" s="18">
        <v>0.11764705882352899</v>
      </c>
      <c r="BQ15" s="18"/>
      <c r="BR15" s="18">
        <v>0.13311688311688299</v>
      </c>
      <c r="BS15" s="18">
        <v>0.133333333333333</v>
      </c>
      <c r="BT15" s="18"/>
      <c r="BU15" s="18">
        <v>0.128834355828221</v>
      </c>
      <c r="BV15" s="18">
        <v>0.135483870967742</v>
      </c>
      <c r="BW15" s="18"/>
      <c r="BX15" s="18">
        <v>0.14176245210728</v>
      </c>
      <c r="BY15" s="18">
        <v>0.12682926829268301</v>
      </c>
    </row>
    <row r="16" spans="2:77" x14ac:dyDescent="0.35">
      <c r="B16" s="16" t="s">
        <v>108</v>
      </c>
      <c r="C16" s="19">
        <v>0.34883720930232598</v>
      </c>
      <c r="D16" s="19">
        <v>0.33004926108374399</v>
      </c>
      <c r="E16" s="19">
        <v>0.36296296296296299</v>
      </c>
      <c r="F16" s="19"/>
      <c r="G16" s="19">
        <v>0.39393939393939398</v>
      </c>
      <c r="H16" s="19">
        <v>0.33689839572192498</v>
      </c>
      <c r="I16" s="19"/>
      <c r="J16" s="19">
        <v>0.30232558139534899</v>
      </c>
      <c r="K16" s="19">
        <v>0.39669421487603301</v>
      </c>
      <c r="L16" s="19">
        <v>0.42372881355932202</v>
      </c>
      <c r="M16" s="19">
        <v>0.316455696202532</v>
      </c>
      <c r="N16" s="19"/>
      <c r="O16" s="19">
        <v>0.282608695652174</v>
      </c>
      <c r="P16" s="19">
        <v>0.34246575342465801</v>
      </c>
      <c r="Q16" s="19">
        <v>0.5</v>
      </c>
      <c r="R16" s="19">
        <v>0.39583333333333298</v>
      </c>
      <c r="S16" s="19">
        <v>0.4</v>
      </c>
      <c r="T16" s="19">
        <v>0.35897435897435898</v>
      </c>
      <c r="U16" s="19">
        <v>0.282608695652174</v>
      </c>
      <c r="V16" s="19">
        <v>0.36</v>
      </c>
      <c r="W16" s="19">
        <v>0.34426229508196698</v>
      </c>
      <c r="X16" s="19">
        <v>0.28846153846153799</v>
      </c>
      <c r="Y16" s="19">
        <v>0.31578947368421101</v>
      </c>
      <c r="Z16" s="19">
        <v>0.6</v>
      </c>
      <c r="AA16" s="19"/>
      <c r="AB16" s="19">
        <v>0.28421052631579002</v>
      </c>
      <c r="AC16" s="19">
        <v>0.38461538461538503</v>
      </c>
      <c r="AD16" s="19">
        <v>0.44827586206896602</v>
      </c>
      <c r="AE16" s="19">
        <v>0.32653061224489799</v>
      </c>
      <c r="AF16" s="19"/>
      <c r="AG16" s="19">
        <v>0.34364261168384902</v>
      </c>
      <c r="AH16" s="19">
        <v>0.32478632478632502</v>
      </c>
      <c r="AI16" s="19">
        <v>0.45652173913043498</v>
      </c>
      <c r="AJ16" s="19">
        <v>0.5</v>
      </c>
      <c r="AK16" s="19"/>
      <c r="AL16" s="19">
        <v>0.35714285714285698</v>
      </c>
      <c r="AM16" s="19">
        <v>0.28961748633879802</v>
      </c>
      <c r="AN16" s="19">
        <v>0.47457627118644102</v>
      </c>
      <c r="AO16" s="19"/>
      <c r="AP16" s="19">
        <v>0.37688442211055301</v>
      </c>
      <c r="AQ16" s="19">
        <v>0.26785714285714302</v>
      </c>
      <c r="AR16" s="19">
        <v>0.33333333333333298</v>
      </c>
      <c r="AS16" s="19">
        <v>0.55555555555555602</v>
      </c>
      <c r="AT16" s="19">
        <v>0.40677966101694901</v>
      </c>
      <c r="AU16" s="19"/>
      <c r="AV16" s="19">
        <v>0.6</v>
      </c>
      <c r="AW16" s="19">
        <v>0.25</v>
      </c>
      <c r="AX16" s="19">
        <v>0.25</v>
      </c>
      <c r="AY16" s="19">
        <v>0.27659574468085102</v>
      </c>
      <c r="AZ16" s="19">
        <v>0.232558139534884</v>
      </c>
      <c r="BA16" s="19">
        <v>0.31666666666666698</v>
      </c>
      <c r="BB16" s="19">
        <v>0.375</v>
      </c>
      <c r="BC16" s="19"/>
      <c r="BD16" s="19">
        <v>0.33922261484098898</v>
      </c>
      <c r="BE16" s="19">
        <v>0.47457627118644102</v>
      </c>
      <c r="BF16" s="19">
        <v>0.17647058823529399</v>
      </c>
      <c r="BG16" s="19">
        <v>0.41071428571428598</v>
      </c>
      <c r="BH16" s="19">
        <v>0.23529411764705899</v>
      </c>
      <c r="BI16" s="19">
        <v>0.8</v>
      </c>
      <c r="BJ16" s="19"/>
      <c r="BK16" s="19">
        <v>0.261538461538462</v>
      </c>
      <c r="BL16" s="19">
        <v>0.37748344370860898</v>
      </c>
      <c r="BM16" s="19">
        <v>0.34</v>
      </c>
      <c r="BN16" s="19">
        <v>0.33333333333333298</v>
      </c>
      <c r="BO16" s="19">
        <v>0.34375</v>
      </c>
      <c r="BP16" s="19">
        <v>0.47058823529411797</v>
      </c>
      <c r="BQ16" s="19"/>
      <c r="BR16" s="19">
        <v>0.34740259740259699</v>
      </c>
      <c r="BS16" s="19">
        <v>0.351515151515152</v>
      </c>
      <c r="BT16" s="19"/>
      <c r="BU16" s="19">
        <v>0.39877300613496902</v>
      </c>
      <c r="BV16" s="19">
        <v>0.32258064516128998</v>
      </c>
      <c r="BW16" s="19"/>
      <c r="BX16" s="19">
        <v>0.32950191570881199</v>
      </c>
      <c r="BY16" s="19">
        <v>0.37560975609756098</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Y21"/>
  <sheetViews>
    <sheetView showGridLines="0" topLeftCell="A7" workbookViewId="0">
      <pane xSplit="2" topLeftCell="C1" activePane="topRight" state="frozen"/>
      <selection pane="topRight" activeCell="C16" sqref="C16"/>
    </sheetView>
  </sheetViews>
  <sheetFormatPr defaultColWidth="10.81640625" defaultRowHeight="14.5" x14ac:dyDescent="0.35"/>
  <cols>
    <col min="2" max="2" width="25.7265625" customWidth="1"/>
    <col min="3" max="5" width="10.7265625" customWidth="1"/>
    <col min="6" max="6" width="2.1796875" customWidth="1"/>
    <col min="7" max="8" width="10.7265625" customWidth="1"/>
    <col min="9" max="9" width="2.1796875" customWidth="1"/>
    <col min="10" max="13" width="10.7265625" customWidth="1"/>
    <col min="14" max="14" width="2.1796875" customWidth="1"/>
    <col min="15" max="26" width="10.7265625" customWidth="1"/>
    <col min="27" max="27" width="2.1796875" customWidth="1"/>
    <col min="28" max="31" width="10.7265625" customWidth="1"/>
    <col min="32" max="32" width="2.1796875" customWidth="1"/>
    <col min="33" max="36" width="10.7265625" customWidth="1"/>
    <col min="37" max="37" width="2.1796875" customWidth="1"/>
    <col min="38" max="40" width="10.7265625" customWidth="1"/>
    <col min="41" max="41" width="2.1796875" customWidth="1"/>
    <col min="42" max="46" width="10.7265625" customWidth="1"/>
    <col min="47" max="47" width="2.1796875" customWidth="1"/>
    <col min="48" max="54" width="10.7265625" customWidth="1"/>
    <col min="55" max="55" width="2.1796875" customWidth="1"/>
    <col min="56" max="61" width="10.7265625" customWidth="1"/>
    <col min="62" max="62" width="2.1796875" customWidth="1"/>
    <col min="63" max="68" width="10.7265625" customWidth="1"/>
    <col min="69" max="69" width="2.1796875" customWidth="1"/>
    <col min="70" max="71" width="10.7265625" customWidth="1"/>
    <col min="72" max="72" width="2.1796875" customWidth="1"/>
    <col min="73" max="74" width="10.7265625" customWidth="1"/>
    <col min="75" max="75" width="2.1796875" customWidth="1"/>
    <col min="76" max="77" width="10.7265625" customWidth="1"/>
    <col min="78" max="78" width="2.1796875" customWidth="1"/>
  </cols>
  <sheetData>
    <row r="2" spans="2:77" ht="40" customHeight="1" x14ac:dyDescent="0.35">
      <c r="D2" s="26" t="s">
        <v>391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row>
    <row r="5" spans="2:77" ht="30" customHeight="1" x14ac:dyDescent="0.35">
      <c r="B5" s="13"/>
      <c r="C5" s="13"/>
      <c r="D5" s="25" t="s">
        <v>77</v>
      </c>
      <c r="E5" s="25"/>
      <c r="F5" s="13"/>
      <c r="G5" s="25" t="s">
        <v>78</v>
      </c>
      <c r="H5" s="25"/>
      <c r="I5" s="13"/>
      <c r="J5" s="25" t="s">
        <v>79</v>
      </c>
      <c r="K5" s="25"/>
      <c r="L5" s="25"/>
      <c r="M5" s="25"/>
      <c r="N5" s="13"/>
      <c r="O5" s="25" t="s">
        <v>80</v>
      </c>
      <c r="P5" s="25"/>
      <c r="Q5" s="25"/>
      <c r="R5" s="25"/>
      <c r="S5" s="25"/>
      <c r="T5" s="25"/>
      <c r="U5" s="25"/>
      <c r="V5" s="25"/>
      <c r="W5" s="25"/>
      <c r="X5" s="25"/>
      <c r="Y5" s="25"/>
      <c r="Z5" s="25"/>
      <c r="AA5" s="13"/>
      <c r="AB5" s="25" t="s">
        <v>81</v>
      </c>
      <c r="AC5" s="25"/>
      <c r="AD5" s="25"/>
      <c r="AE5" s="25"/>
      <c r="AF5" s="13"/>
      <c r="AG5" s="25" t="s">
        <v>82</v>
      </c>
      <c r="AH5" s="25"/>
      <c r="AI5" s="25"/>
      <c r="AJ5" s="25"/>
      <c r="AK5" s="13"/>
      <c r="AL5" s="25" t="s">
        <v>83</v>
      </c>
      <c r="AM5" s="25"/>
      <c r="AN5" s="25"/>
      <c r="AO5" s="13"/>
      <c r="AP5" s="25" t="s">
        <v>84</v>
      </c>
      <c r="AQ5" s="25"/>
      <c r="AR5" s="25"/>
      <c r="AS5" s="25"/>
      <c r="AT5" s="25"/>
      <c r="AU5" s="13"/>
      <c r="AV5" s="25" t="s">
        <v>85</v>
      </c>
      <c r="AW5" s="25"/>
      <c r="AX5" s="25"/>
      <c r="AY5" s="25"/>
      <c r="AZ5" s="25"/>
      <c r="BA5" s="25"/>
      <c r="BB5" s="25"/>
      <c r="BC5" s="13"/>
      <c r="BD5" s="25" t="s">
        <v>86</v>
      </c>
      <c r="BE5" s="25"/>
      <c r="BF5" s="25"/>
      <c r="BG5" s="25"/>
      <c r="BH5" s="25"/>
      <c r="BI5" s="25"/>
      <c r="BJ5" s="13"/>
      <c r="BK5" s="25" t="s">
        <v>87</v>
      </c>
      <c r="BL5" s="25"/>
      <c r="BM5" s="25"/>
      <c r="BN5" s="25"/>
      <c r="BO5" s="25"/>
      <c r="BP5" s="25"/>
      <c r="BQ5" s="13"/>
      <c r="BR5" s="25" t="s">
        <v>88</v>
      </c>
      <c r="BS5" s="25"/>
      <c r="BT5" s="13"/>
      <c r="BU5" s="25" t="s">
        <v>89</v>
      </c>
      <c r="BV5" s="25"/>
      <c r="BW5" s="13"/>
      <c r="BX5" s="25" t="s">
        <v>90</v>
      </c>
      <c r="BY5" s="25"/>
    </row>
    <row r="6" spans="2:77" ht="87" x14ac:dyDescent="0.35">
      <c r="B6" t="s">
        <v>15</v>
      </c>
      <c r="C6" s="9" t="s">
        <v>16</v>
      </c>
      <c r="D6" s="11" t="s">
        <v>17</v>
      </c>
      <c r="E6" s="11" t="s">
        <v>18</v>
      </c>
      <c r="G6" s="11" t="s">
        <v>20</v>
      </c>
      <c r="H6" s="11" t="s">
        <v>21</v>
      </c>
      <c r="J6" s="11" t="s">
        <v>22</v>
      </c>
      <c r="K6" s="11" t="s">
        <v>23</v>
      </c>
      <c r="L6" s="11" t="s">
        <v>24</v>
      </c>
      <c r="M6" s="11" t="s">
        <v>25</v>
      </c>
      <c r="O6" s="11" t="s">
        <v>26</v>
      </c>
      <c r="P6" s="11" t="s">
        <v>27</v>
      </c>
      <c r="Q6" s="11" t="s">
        <v>28</v>
      </c>
      <c r="R6" s="11" t="s">
        <v>29</v>
      </c>
      <c r="S6" s="11" t="s">
        <v>30</v>
      </c>
      <c r="T6" s="11" t="s">
        <v>31</v>
      </c>
      <c r="U6" s="11" t="s">
        <v>32</v>
      </c>
      <c r="V6" s="11" t="s">
        <v>33</v>
      </c>
      <c r="W6" s="11" t="s">
        <v>34</v>
      </c>
      <c r="X6" s="11" t="s">
        <v>35</v>
      </c>
      <c r="Y6" s="11" t="s">
        <v>36</v>
      </c>
      <c r="Z6" s="11" t="s">
        <v>37</v>
      </c>
      <c r="AB6" s="11" t="s">
        <v>38</v>
      </c>
      <c r="AC6" s="11" t="s">
        <v>39</v>
      </c>
      <c r="AD6" s="11" t="s">
        <v>40</v>
      </c>
      <c r="AE6" s="11" t="s">
        <v>41</v>
      </c>
      <c r="AG6" s="11" t="s">
        <v>42</v>
      </c>
      <c r="AH6" s="11" t="s">
        <v>43</v>
      </c>
      <c r="AI6" s="11" t="s">
        <v>44</v>
      </c>
      <c r="AJ6" s="11" t="s">
        <v>45</v>
      </c>
      <c r="AL6" s="11" t="s">
        <v>46</v>
      </c>
      <c r="AM6" s="11" t="s">
        <v>47</v>
      </c>
      <c r="AN6" s="11" t="s">
        <v>48</v>
      </c>
      <c r="AP6" s="11" t="s">
        <v>49</v>
      </c>
      <c r="AQ6" s="11" t="s">
        <v>50</v>
      </c>
      <c r="AR6" s="11" t="s">
        <v>51</v>
      </c>
      <c r="AS6" s="11" t="s">
        <v>52</v>
      </c>
      <c r="AT6" s="11" t="s">
        <v>48</v>
      </c>
      <c r="AV6" s="11" t="s">
        <v>53</v>
      </c>
      <c r="AW6" s="11" t="s">
        <v>54</v>
      </c>
      <c r="AX6" s="11" t="s">
        <v>54</v>
      </c>
      <c r="AY6" s="11" t="s">
        <v>55</v>
      </c>
      <c r="AZ6" s="11" t="s">
        <v>56</v>
      </c>
      <c r="BA6" s="11" t="s">
        <v>57</v>
      </c>
      <c r="BB6" s="11" t="s">
        <v>58</v>
      </c>
      <c r="BD6" s="11" t="s">
        <v>59</v>
      </c>
      <c r="BE6" s="11" t="s">
        <v>60</v>
      </c>
      <c r="BF6" s="11" t="s">
        <v>61</v>
      </c>
      <c r="BG6" s="11" t="s">
        <v>62</v>
      </c>
      <c r="BH6" s="11" t="s">
        <v>63</v>
      </c>
      <c r="BI6" s="11" t="s">
        <v>64</v>
      </c>
      <c r="BK6" s="11" t="s">
        <v>65</v>
      </c>
      <c r="BL6" s="11" t="s">
        <v>66</v>
      </c>
      <c r="BM6" s="11" t="s">
        <v>67</v>
      </c>
      <c r="BN6" s="11" t="s">
        <v>68</v>
      </c>
      <c r="BO6" s="11" t="s">
        <v>69</v>
      </c>
      <c r="BP6" s="11" t="s">
        <v>70</v>
      </c>
      <c r="BR6" s="11" t="s">
        <v>71</v>
      </c>
      <c r="BS6" s="11" t="s">
        <v>72</v>
      </c>
      <c r="BU6" s="11" t="s">
        <v>73</v>
      </c>
      <c r="BV6" s="11" t="s">
        <v>74</v>
      </c>
      <c r="BX6" s="11" t="s">
        <v>75</v>
      </c>
      <c r="BY6" s="11" t="s">
        <v>76</v>
      </c>
    </row>
    <row r="7" spans="2:77" ht="30" customHeight="1" x14ac:dyDescent="0.35">
      <c r="B7" s="10" t="s">
        <v>19</v>
      </c>
      <c r="C7" s="10">
        <v>473</v>
      </c>
      <c r="D7" s="10">
        <v>203</v>
      </c>
      <c r="E7" s="10">
        <v>270</v>
      </c>
      <c r="F7" s="10"/>
      <c r="G7" s="10">
        <v>99</v>
      </c>
      <c r="H7" s="10">
        <v>374</v>
      </c>
      <c r="I7" s="10"/>
      <c r="J7" s="10">
        <v>129</v>
      </c>
      <c r="K7" s="10">
        <v>121</v>
      </c>
      <c r="L7" s="10">
        <v>59</v>
      </c>
      <c r="M7" s="10">
        <v>158</v>
      </c>
      <c r="N7" s="10"/>
      <c r="O7" s="10">
        <v>46</v>
      </c>
      <c r="P7" s="10">
        <v>73</v>
      </c>
      <c r="Q7" s="10">
        <v>34</v>
      </c>
      <c r="R7" s="10">
        <v>48</v>
      </c>
      <c r="S7" s="10">
        <v>25</v>
      </c>
      <c r="T7" s="10">
        <v>39</v>
      </c>
      <c r="U7" s="10">
        <v>46</v>
      </c>
      <c r="V7" s="10">
        <v>25</v>
      </c>
      <c r="W7" s="10">
        <v>61</v>
      </c>
      <c r="X7" s="10">
        <v>52</v>
      </c>
      <c r="Y7" s="10">
        <v>19</v>
      </c>
      <c r="Z7" s="10">
        <v>5</v>
      </c>
      <c r="AA7" s="10"/>
      <c r="AB7" s="10">
        <v>190</v>
      </c>
      <c r="AC7" s="10">
        <v>143</v>
      </c>
      <c r="AD7" s="10">
        <v>58</v>
      </c>
      <c r="AE7" s="10">
        <v>49</v>
      </c>
      <c r="AF7" s="10"/>
      <c r="AG7" s="10">
        <v>291</v>
      </c>
      <c r="AH7" s="10">
        <v>117</v>
      </c>
      <c r="AI7" s="10">
        <v>46</v>
      </c>
      <c r="AJ7" s="10">
        <v>4</v>
      </c>
      <c r="AK7" s="10"/>
      <c r="AL7" s="10">
        <v>224</v>
      </c>
      <c r="AM7" s="10">
        <v>183</v>
      </c>
      <c r="AN7" s="10">
        <v>59</v>
      </c>
      <c r="AO7" s="10"/>
      <c r="AP7" s="10">
        <v>199</v>
      </c>
      <c r="AQ7" s="10">
        <v>112</v>
      </c>
      <c r="AR7" s="10">
        <v>36</v>
      </c>
      <c r="AS7" s="10">
        <v>9</v>
      </c>
      <c r="AT7" s="10">
        <v>59</v>
      </c>
      <c r="AU7" s="10"/>
      <c r="AV7" s="10">
        <v>5</v>
      </c>
      <c r="AW7" s="10">
        <v>8</v>
      </c>
      <c r="AX7" s="10">
        <v>8</v>
      </c>
      <c r="AY7" s="10">
        <v>47</v>
      </c>
      <c r="AZ7" s="10">
        <v>43</v>
      </c>
      <c r="BA7" s="10">
        <v>60</v>
      </c>
      <c r="BB7" s="10">
        <v>16</v>
      </c>
      <c r="BC7" s="10"/>
      <c r="BD7" s="10">
        <v>283</v>
      </c>
      <c r="BE7" s="10">
        <v>59</v>
      </c>
      <c r="BF7" s="10">
        <v>34</v>
      </c>
      <c r="BG7" s="10">
        <v>56</v>
      </c>
      <c r="BH7" s="10">
        <v>34</v>
      </c>
      <c r="BI7" s="10">
        <v>5</v>
      </c>
      <c r="BJ7" s="10"/>
      <c r="BK7" s="10">
        <v>65</v>
      </c>
      <c r="BL7" s="10">
        <v>151</v>
      </c>
      <c r="BM7" s="10">
        <v>50</v>
      </c>
      <c r="BN7" s="10">
        <v>108</v>
      </c>
      <c r="BO7" s="10">
        <v>64</v>
      </c>
      <c r="BP7" s="10">
        <v>34</v>
      </c>
      <c r="BQ7" s="10"/>
      <c r="BR7" s="10">
        <v>308</v>
      </c>
      <c r="BS7" s="10">
        <v>165</v>
      </c>
      <c r="BT7" s="10"/>
      <c r="BU7" s="10">
        <v>163</v>
      </c>
      <c r="BV7" s="10">
        <v>310</v>
      </c>
      <c r="BW7" s="10"/>
      <c r="BX7" s="10">
        <v>261</v>
      </c>
      <c r="BY7" s="10">
        <v>205</v>
      </c>
    </row>
    <row r="8" spans="2:77" x14ac:dyDescent="0.35">
      <c r="B8" s="16" t="s">
        <v>221</v>
      </c>
      <c r="C8" s="15">
        <v>2.9598308668076102E-2</v>
      </c>
      <c r="D8" s="15">
        <v>5.4187192118226597E-2</v>
      </c>
      <c r="E8" s="15">
        <v>1.1111111111111099E-2</v>
      </c>
      <c r="F8" s="15"/>
      <c r="G8" s="15">
        <v>2.02020202020202E-2</v>
      </c>
      <c r="H8" s="15">
        <v>3.20855614973262E-2</v>
      </c>
      <c r="I8" s="15"/>
      <c r="J8" s="15">
        <v>3.8759689922480599E-2</v>
      </c>
      <c r="K8" s="15">
        <v>3.3057851239669402E-2</v>
      </c>
      <c r="L8" s="15">
        <v>0</v>
      </c>
      <c r="M8" s="15">
        <v>2.53164556962025E-2</v>
      </c>
      <c r="N8" s="15"/>
      <c r="O8" s="15">
        <v>4.3478260869565202E-2</v>
      </c>
      <c r="P8" s="15">
        <v>4.1095890410958902E-2</v>
      </c>
      <c r="Q8" s="15">
        <v>0</v>
      </c>
      <c r="R8" s="15">
        <v>0</v>
      </c>
      <c r="S8" s="15">
        <v>0.08</v>
      </c>
      <c r="T8" s="15">
        <v>7.69230769230769E-2</v>
      </c>
      <c r="U8" s="15">
        <v>0</v>
      </c>
      <c r="V8" s="15">
        <v>0</v>
      </c>
      <c r="W8" s="15">
        <v>1.63934426229508E-2</v>
      </c>
      <c r="X8" s="15">
        <v>3.8461538461538498E-2</v>
      </c>
      <c r="Y8" s="15">
        <v>5.2631578947368397E-2</v>
      </c>
      <c r="Z8" s="15">
        <v>0</v>
      </c>
      <c r="AA8" s="15"/>
      <c r="AB8" s="15">
        <v>4.2105263157894701E-2</v>
      </c>
      <c r="AC8" s="15">
        <v>1.3986013986014E-2</v>
      </c>
      <c r="AD8" s="15">
        <v>1.72413793103448E-2</v>
      </c>
      <c r="AE8" s="15">
        <v>6.1224489795918401E-2</v>
      </c>
      <c r="AF8" s="15"/>
      <c r="AG8" s="15">
        <v>2.40549828178694E-2</v>
      </c>
      <c r="AH8" s="15">
        <v>3.4188034188034198E-2</v>
      </c>
      <c r="AI8" s="15">
        <v>4.3478260869565202E-2</v>
      </c>
      <c r="AJ8" s="15">
        <v>0.25</v>
      </c>
      <c r="AK8" s="15"/>
      <c r="AL8" s="15">
        <v>4.0178571428571397E-2</v>
      </c>
      <c r="AM8" s="15">
        <v>2.1857923497267801E-2</v>
      </c>
      <c r="AN8" s="15">
        <v>1.6949152542372899E-2</v>
      </c>
      <c r="AO8" s="15"/>
      <c r="AP8" s="15">
        <v>4.0201005025125601E-2</v>
      </c>
      <c r="AQ8" s="15">
        <v>2.6785714285714302E-2</v>
      </c>
      <c r="AR8" s="15">
        <v>0</v>
      </c>
      <c r="AS8" s="15">
        <v>0.22222222222222199</v>
      </c>
      <c r="AT8" s="15">
        <v>1.6949152542372899E-2</v>
      </c>
      <c r="AU8" s="15"/>
      <c r="AV8" s="15">
        <v>0</v>
      </c>
      <c r="AW8" s="15">
        <v>0</v>
      </c>
      <c r="AX8" s="15">
        <v>0</v>
      </c>
      <c r="AY8" s="15">
        <v>6.3829787234042507E-2</v>
      </c>
      <c r="AZ8" s="15">
        <v>4.6511627906976702E-2</v>
      </c>
      <c r="BA8" s="15">
        <v>1.6666666666666701E-2</v>
      </c>
      <c r="BB8" s="15">
        <v>0</v>
      </c>
      <c r="BC8" s="15"/>
      <c r="BD8" s="15">
        <v>3.5335689045936397E-2</v>
      </c>
      <c r="BE8" s="15">
        <v>1.6949152542372899E-2</v>
      </c>
      <c r="BF8" s="15">
        <v>2.9411764705882401E-2</v>
      </c>
      <c r="BG8" s="15">
        <v>1.7857142857142901E-2</v>
      </c>
      <c r="BH8" s="15">
        <v>2.9411764705882401E-2</v>
      </c>
      <c r="BI8" s="15">
        <v>0</v>
      </c>
      <c r="BJ8" s="15"/>
      <c r="BK8" s="15">
        <v>4.6153846153846198E-2</v>
      </c>
      <c r="BL8" s="15">
        <v>1.9867549668874201E-2</v>
      </c>
      <c r="BM8" s="15">
        <v>0.04</v>
      </c>
      <c r="BN8" s="15">
        <v>3.7037037037037E-2</v>
      </c>
      <c r="BO8" s="15">
        <v>1.5625E-2</v>
      </c>
      <c r="BP8" s="15">
        <v>2.9411764705882401E-2</v>
      </c>
      <c r="BQ8" s="15"/>
      <c r="BR8" s="15">
        <v>2.9220779220779199E-2</v>
      </c>
      <c r="BS8" s="15">
        <v>3.03030303030303E-2</v>
      </c>
      <c r="BT8" s="15"/>
      <c r="BU8" s="15">
        <v>3.6809815950920199E-2</v>
      </c>
      <c r="BV8" s="15">
        <v>2.5806451612903201E-2</v>
      </c>
      <c r="BW8" s="15"/>
      <c r="BX8" s="15">
        <v>3.0651340996168602E-2</v>
      </c>
      <c r="BY8" s="15">
        <v>2.92682926829268E-2</v>
      </c>
    </row>
    <row r="9" spans="2:77" x14ac:dyDescent="0.35">
      <c r="B9" s="16" t="s">
        <v>222</v>
      </c>
      <c r="C9" s="15">
        <v>8.0338266384778007E-2</v>
      </c>
      <c r="D9" s="15">
        <v>0.118226600985222</v>
      </c>
      <c r="E9" s="15">
        <v>5.1851851851851899E-2</v>
      </c>
      <c r="F9" s="15"/>
      <c r="G9" s="15">
        <v>6.0606060606060601E-2</v>
      </c>
      <c r="H9" s="15">
        <v>8.5561497326203204E-2</v>
      </c>
      <c r="I9" s="15"/>
      <c r="J9" s="15">
        <v>0.15503875968992201</v>
      </c>
      <c r="K9" s="15">
        <v>8.2644628099173598E-2</v>
      </c>
      <c r="L9" s="15">
        <v>6.7796610169491497E-2</v>
      </c>
      <c r="M9" s="15">
        <v>1.26582278481013E-2</v>
      </c>
      <c r="N9" s="15"/>
      <c r="O9" s="15">
        <v>8.6956521739130405E-2</v>
      </c>
      <c r="P9" s="15">
        <v>0.17808219178082199</v>
      </c>
      <c r="Q9" s="15">
        <v>5.8823529411764698E-2</v>
      </c>
      <c r="R9" s="15">
        <v>0.104166666666667</v>
      </c>
      <c r="S9" s="15">
        <v>0.08</v>
      </c>
      <c r="T9" s="15">
        <v>7.69230769230769E-2</v>
      </c>
      <c r="U9" s="15">
        <v>4.3478260869565202E-2</v>
      </c>
      <c r="V9" s="15">
        <v>0.08</v>
      </c>
      <c r="W9" s="15">
        <v>4.91803278688525E-2</v>
      </c>
      <c r="X9" s="15">
        <v>1.9230769230769201E-2</v>
      </c>
      <c r="Y9" s="15">
        <v>0</v>
      </c>
      <c r="Z9" s="15">
        <v>0.2</v>
      </c>
      <c r="AA9" s="15"/>
      <c r="AB9" s="15">
        <v>3.6842105263157898E-2</v>
      </c>
      <c r="AC9" s="15">
        <v>9.7902097902097904E-2</v>
      </c>
      <c r="AD9" s="15">
        <v>6.8965517241379296E-2</v>
      </c>
      <c r="AE9" s="15">
        <v>0.20408163265306101</v>
      </c>
      <c r="AF9" s="15"/>
      <c r="AG9" s="15">
        <v>6.5292096219931303E-2</v>
      </c>
      <c r="AH9" s="15">
        <v>0.11111111111111099</v>
      </c>
      <c r="AI9" s="15">
        <v>0.13043478260869601</v>
      </c>
      <c r="AJ9" s="15">
        <v>0</v>
      </c>
      <c r="AK9" s="15"/>
      <c r="AL9" s="15">
        <v>7.1428571428571397E-2</v>
      </c>
      <c r="AM9" s="15">
        <v>9.8360655737704902E-2</v>
      </c>
      <c r="AN9" s="15">
        <v>5.0847457627118599E-2</v>
      </c>
      <c r="AO9" s="15"/>
      <c r="AP9" s="15">
        <v>0.10552763819095499</v>
      </c>
      <c r="AQ9" s="15">
        <v>5.3571428571428603E-2</v>
      </c>
      <c r="AR9" s="15">
        <v>0.13888888888888901</v>
      </c>
      <c r="AS9" s="15">
        <v>0</v>
      </c>
      <c r="AT9" s="15">
        <v>3.3898305084745797E-2</v>
      </c>
      <c r="AU9" s="15"/>
      <c r="AV9" s="15">
        <v>0</v>
      </c>
      <c r="AW9" s="15">
        <v>0.125</v>
      </c>
      <c r="AX9" s="15">
        <v>0.125</v>
      </c>
      <c r="AY9" s="15">
        <v>4.2553191489361701E-2</v>
      </c>
      <c r="AZ9" s="15">
        <v>4.6511627906976702E-2</v>
      </c>
      <c r="BA9" s="15">
        <v>1.6666666666666701E-2</v>
      </c>
      <c r="BB9" s="15">
        <v>0</v>
      </c>
      <c r="BC9" s="15"/>
      <c r="BD9" s="15">
        <v>0.106007067137809</v>
      </c>
      <c r="BE9" s="15">
        <v>6.7796610169491497E-2</v>
      </c>
      <c r="BF9" s="15">
        <v>0</v>
      </c>
      <c r="BG9" s="15">
        <v>5.3571428571428603E-2</v>
      </c>
      <c r="BH9" s="15">
        <v>0</v>
      </c>
      <c r="BI9" s="15">
        <v>0</v>
      </c>
      <c r="BJ9" s="15"/>
      <c r="BK9" s="15">
        <v>6.15384615384615E-2</v>
      </c>
      <c r="BL9" s="15">
        <v>6.6225165562913899E-2</v>
      </c>
      <c r="BM9" s="15">
        <v>0.1</v>
      </c>
      <c r="BN9" s="15">
        <v>8.3333333333333301E-2</v>
      </c>
      <c r="BO9" s="15">
        <v>7.8125E-2</v>
      </c>
      <c r="BP9" s="15">
        <v>0.14705882352941199</v>
      </c>
      <c r="BQ9" s="15"/>
      <c r="BR9" s="15">
        <v>5.5194805194805199E-2</v>
      </c>
      <c r="BS9" s="15">
        <v>0.12727272727272701</v>
      </c>
      <c r="BT9" s="15"/>
      <c r="BU9" s="15">
        <v>5.5214723926380403E-2</v>
      </c>
      <c r="BV9" s="15">
        <v>9.3548387096774197E-2</v>
      </c>
      <c r="BW9" s="15"/>
      <c r="BX9" s="15">
        <v>6.8965517241379296E-2</v>
      </c>
      <c r="BY9" s="15">
        <v>9.7560975609756101E-2</v>
      </c>
    </row>
    <row r="10" spans="2:77" x14ac:dyDescent="0.35">
      <c r="B10" s="16" t="s">
        <v>223</v>
      </c>
      <c r="C10" s="15">
        <v>0.186046511627907</v>
      </c>
      <c r="D10" s="15">
        <v>0.167487684729064</v>
      </c>
      <c r="E10" s="15">
        <v>0.2</v>
      </c>
      <c r="F10" s="15"/>
      <c r="G10" s="15">
        <v>0.18181818181818199</v>
      </c>
      <c r="H10" s="15">
        <v>0.18716577540106999</v>
      </c>
      <c r="I10" s="15"/>
      <c r="J10" s="15">
        <v>0.162790697674419</v>
      </c>
      <c r="K10" s="15">
        <v>0.14049586776859499</v>
      </c>
      <c r="L10" s="15">
        <v>0.20338983050847501</v>
      </c>
      <c r="M10" s="15">
        <v>0.234177215189873</v>
      </c>
      <c r="N10" s="15"/>
      <c r="O10" s="15">
        <v>0.13043478260869601</v>
      </c>
      <c r="P10" s="15">
        <v>0.20547945205479501</v>
      </c>
      <c r="Q10" s="15">
        <v>0.20588235294117599</v>
      </c>
      <c r="R10" s="15">
        <v>8.3333333333333301E-2</v>
      </c>
      <c r="S10" s="15">
        <v>0.04</v>
      </c>
      <c r="T10" s="15">
        <v>7.69230769230769E-2</v>
      </c>
      <c r="U10" s="15">
        <v>0.282608695652174</v>
      </c>
      <c r="V10" s="15">
        <v>0.24</v>
      </c>
      <c r="W10" s="15">
        <v>0.27868852459016402</v>
      </c>
      <c r="X10" s="15">
        <v>0.230769230769231</v>
      </c>
      <c r="Y10" s="15">
        <v>0.21052631578947401</v>
      </c>
      <c r="Z10" s="15">
        <v>0</v>
      </c>
      <c r="AA10" s="15"/>
      <c r="AB10" s="15">
        <v>0.18421052631578899</v>
      </c>
      <c r="AC10" s="15">
        <v>0.20979020979021001</v>
      </c>
      <c r="AD10" s="15">
        <v>0.22413793103448301</v>
      </c>
      <c r="AE10" s="15">
        <v>8.1632653061224497E-2</v>
      </c>
      <c r="AF10" s="15"/>
      <c r="AG10" s="15">
        <v>0.192439862542955</v>
      </c>
      <c r="AH10" s="15">
        <v>0.20512820512820501</v>
      </c>
      <c r="AI10" s="15">
        <v>0.108695652173913</v>
      </c>
      <c r="AJ10" s="15">
        <v>0.25</v>
      </c>
      <c r="AK10" s="15"/>
      <c r="AL10" s="15">
        <v>0.15625</v>
      </c>
      <c r="AM10" s="15">
        <v>0.22404371584699501</v>
      </c>
      <c r="AN10" s="15">
        <v>0.169491525423729</v>
      </c>
      <c r="AO10" s="15"/>
      <c r="AP10" s="15">
        <v>0.17085427135678399</v>
      </c>
      <c r="AQ10" s="15">
        <v>0.1875</v>
      </c>
      <c r="AR10" s="15">
        <v>0.25</v>
      </c>
      <c r="AS10" s="15">
        <v>0.11111111111111099</v>
      </c>
      <c r="AT10" s="15">
        <v>0.20338983050847501</v>
      </c>
      <c r="AU10" s="15"/>
      <c r="AV10" s="15">
        <v>0.4</v>
      </c>
      <c r="AW10" s="15">
        <v>0.375</v>
      </c>
      <c r="AX10" s="15">
        <v>0.375</v>
      </c>
      <c r="AY10" s="15">
        <v>0.27659574468085102</v>
      </c>
      <c r="AZ10" s="15">
        <v>0.186046511627907</v>
      </c>
      <c r="BA10" s="15">
        <v>0.133333333333333</v>
      </c>
      <c r="BB10" s="15">
        <v>0.1875</v>
      </c>
      <c r="BC10" s="15"/>
      <c r="BD10" s="15">
        <v>0.17314487632508799</v>
      </c>
      <c r="BE10" s="15">
        <v>0.169491525423729</v>
      </c>
      <c r="BF10" s="15">
        <v>0.14705882352941199</v>
      </c>
      <c r="BG10" s="15">
        <v>0.32142857142857101</v>
      </c>
      <c r="BH10" s="15">
        <v>0.17647058823529399</v>
      </c>
      <c r="BI10" s="15">
        <v>0</v>
      </c>
      <c r="BJ10" s="15"/>
      <c r="BK10" s="15">
        <v>0.16923076923076899</v>
      </c>
      <c r="BL10" s="15">
        <v>0.158940397350993</v>
      </c>
      <c r="BM10" s="15">
        <v>0.2</v>
      </c>
      <c r="BN10" s="15">
        <v>0.203703703703704</v>
      </c>
      <c r="BO10" s="15">
        <v>0.1875</v>
      </c>
      <c r="BP10" s="15">
        <v>0.23529411764705899</v>
      </c>
      <c r="BQ10" s="15"/>
      <c r="BR10" s="15">
        <v>0.19155844155844201</v>
      </c>
      <c r="BS10" s="15">
        <v>0.175757575757576</v>
      </c>
      <c r="BT10" s="15"/>
      <c r="BU10" s="15">
        <v>0.20245398773006101</v>
      </c>
      <c r="BV10" s="15">
        <v>0.17741935483870999</v>
      </c>
      <c r="BW10" s="15"/>
      <c r="BX10" s="15">
        <v>0.16475095785440599</v>
      </c>
      <c r="BY10" s="15">
        <v>0.20975609756097599</v>
      </c>
    </row>
    <row r="11" spans="2:77" x14ac:dyDescent="0.35">
      <c r="B11" s="16" t="s">
        <v>224</v>
      </c>
      <c r="C11" s="15">
        <v>0.22198731501057101</v>
      </c>
      <c r="D11" s="15">
        <v>0.21182266009852199</v>
      </c>
      <c r="E11" s="15">
        <v>0.22962962962962999</v>
      </c>
      <c r="F11" s="15"/>
      <c r="G11" s="15">
        <v>0.20202020202020199</v>
      </c>
      <c r="H11" s="15">
        <v>0.22727272727272699</v>
      </c>
      <c r="I11" s="15"/>
      <c r="J11" s="15">
        <v>0.224806201550388</v>
      </c>
      <c r="K11" s="15">
        <v>0.22314049586776899</v>
      </c>
      <c r="L11" s="15">
        <v>0.22033898305084701</v>
      </c>
      <c r="M11" s="15">
        <v>0.221518987341772</v>
      </c>
      <c r="N11" s="15"/>
      <c r="O11" s="15">
        <v>0.282608695652174</v>
      </c>
      <c r="P11" s="15">
        <v>0.219178082191781</v>
      </c>
      <c r="Q11" s="15">
        <v>0.26470588235294101</v>
      </c>
      <c r="R11" s="15">
        <v>0.25</v>
      </c>
      <c r="S11" s="15">
        <v>0.16</v>
      </c>
      <c r="T11" s="15">
        <v>0.17948717948717899</v>
      </c>
      <c r="U11" s="15">
        <v>0.217391304347826</v>
      </c>
      <c r="V11" s="15">
        <v>0.32</v>
      </c>
      <c r="W11" s="15">
        <v>0.14754098360655701</v>
      </c>
      <c r="X11" s="15">
        <v>0.25</v>
      </c>
      <c r="Y11" s="15">
        <v>0.157894736842105</v>
      </c>
      <c r="Z11" s="15">
        <v>0.2</v>
      </c>
      <c r="AA11" s="15"/>
      <c r="AB11" s="15">
        <v>0.231578947368421</v>
      </c>
      <c r="AC11" s="15">
        <v>0.195804195804196</v>
      </c>
      <c r="AD11" s="15">
        <v>0.25862068965517199</v>
      </c>
      <c r="AE11" s="15">
        <v>0.20408163265306101</v>
      </c>
      <c r="AF11" s="15"/>
      <c r="AG11" s="15">
        <v>0.219931271477663</v>
      </c>
      <c r="AH11" s="15">
        <v>0.230769230769231</v>
      </c>
      <c r="AI11" s="15">
        <v>0.26086956521739102</v>
      </c>
      <c r="AJ11" s="15">
        <v>0.25</v>
      </c>
      <c r="AK11" s="15"/>
      <c r="AL11" s="15">
        <v>0.20535714285714299</v>
      </c>
      <c r="AM11" s="15">
        <v>0.25136612021857901</v>
      </c>
      <c r="AN11" s="15">
        <v>0.20338983050847501</v>
      </c>
      <c r="AO11" s="15"/>
      <c r="AP11" s="15">
        <v>0.226130653266332</v>
      </c>
      <c r="AQ11" s="15">
        <v>0.223214285714286</v>
      </c>
      <c r="AR11" s="15">
        <v>0.22222222222222199</v>
      </c>
      <c r="AS11" s="15">
        <v>0.22222222222222199</v>
      </c>
      <c r="AT11" s="15">
        <v>0.169491525423729</v>
      </c>
      <c r="AU11" s="15"/>
      <c r="AV11" s="15">
        <v>0</v>
      </c>
      <c r="AW11" s="15">
        <v>0.125</v>
      </c>
      <c r="AX11" s="15">
        <v>0.125</v>
      </c>
      <c r="AY11" s="15">
        <v>0.14893617021276601</v>
      </c>
      <c r="AZ11" s="15">
        <v>0.186046511627907</v>
      </c>
      <c r="BA11" s="15">
        <v>0.25</v>
      </c>
      <c r="BB11" s="15">
        <v>0.1875</v>
      </c>
      <c r="BC11" s="15"/>
      <c r="BD11" s="15">
        <v>0.23674911660777401</v>
      </c>
      <c r="BE11" s="15">
        <v>0.22033898305084701</v>
      </c>
      <c r="BF11" s="15">
        <v>0.23529411764705899</v>
      </c>
      <c r="BG11" s="15">
        <v>0.14285714285714299</v>
      </c>
      <c r="BH11" s="15">
        <v>0.23529411764705899</v>
      </c>
      <c r="BI11" s="15">
        <v>0.2</v>
      </c>
      <c r="BJ11" s="15"/>
      <c r="BK11" s="15">
        <v>0.18461538461538499</v>
      </c>
      <c r="BL11" s="15">
        <v>0.24503311258278099</v>
      </c>
      <c r="BM11" s="15">
        <v>0.26</v>
      </c>
      <c r="BN11" s="15">
        <v>0.194444444444444</v>
      </c>
      <c r="BO11" s="15">
        <v>0.28125</v>
      </c>
      <c r="BP11" s="15">
        <v>0.11764705882352899</v>
      </c>
      <c r="BQ11" s="15"/>
      <c r="BR11" s="15">
        <v>0.23051948051948101</v>
      </c>
      <c r="BS11" s="15">
        <v>0.206060606060606</v>
      </c>
      <c r="BT11" s="15"/>
      <c r="BU11" s="15">
        <v>0.17791411042944799</v>
      </c>
      <c r="BV11" s="15">
        <v>0.24516129032258099</v>
      </c>
      <c r="BW11" s="15"/>
      <c r="BX11" s="15">
        <v>0.21072796934865901</v>
      </c>
      <c r="BY11" s="15">
        <v>0.23414634146341501</v>
      </c>
    </row>
    <row r="12" spans="2:77" x14ac:dyDescent="0.35">
      <c r="B12" s="16" t="s">
        <v>225</v>
      </c>
      <c r="C12" s="15">
        <v>0.44186046511627902</v>
      </c>
      <c r="D12" s="15">
        <v>0.41871921182265998</v>
      </c>
      <c r="E12" s="15">
        <v>0.45925925925925898</v>
      </c>
      <c r="F12" s="15"/>
      <c r="G12" s="15">
        <v>0.46464646464646497</v>
      </c>
      <c r="H12" s="15">
        <v>0.435828877005348</v>
      </c>
      <c r="I12" s="15"/>
      <c r="J12" s="15">
        <v>0.387596899224806</v>
      </c>
      <c r="K12" s="15">
        <v>0.47107438016528902</v>
      </c>
      <c r="L12" s="15">
        <v>0.49152542372881403</v>
      </c>
      <c r="M12" s="15">
        <v>0.455696202531646</v>
      </c>
      <c r="N12" s="15"/>
      <c r="O12" s="15">
        <v>0.39130434782608697</v>
      </c>
      <c r="P12" s="15">
        <v>0.35616438356164398</v>
      </c>
      <c r="Q12" s="15">
        <v>0.35294117647058798</v>
      </c>
      <c r="R12" s="15">
        <v>0.47916666666666702</v>
      </c>
      <c r="S12" s="15">
        <v>0.64</v>
      </c>
      <c r="T12" s="15">
        <v>0.58974358974358998</v>
      </c>
      <c r="U12" s="15">
        <v>0.39130434782608697</v>
      </c>
      <c r="V12" s="15">
        <v>0.28000000000000003</v>
      </c>
      <c r="W12" s="15">
        <v>0.47540983606557402</v>
      </c>
      <c r="X12" s="15">
        <v>0.44230769230769201</v>
      </c>
      <c r="Y12" s="15">
        <v>0.57894736842105299</v>
      </c>
      <c r="Z12" s="15">
        <v>0.6</v>
      </c>
      <c r="AA12" s="15"/>
      <c r="AB12" s="15">
        <v>0.452631578947368</v>
      </c>
      <c r="AC12" s="15">
        <v>0.46153846153846201</v>
      </c>
      <c r="AD12" s="15">
        <v>0.41379310344827602</v>
      </c>
      <c r="AE12" s="15">
        <v>0.42857142857142899</v>
      </c>
      <c r="AF12" s="15"/>
      <c r="AG12" s="15">
        <v>0.457044673539519</v>
      </c>
      <c r="AH12" s="15">
        <v>0.37606837606837601</v>
      </c>
      <c r="AI12" s="15">
        <v>0.434782608695652</v>
      </c>
      <c r="AJ12" s="15">
        <v>0</v>
      </c>
      <c r="AK12" s="15"/>
      <c r="AL12" s="15">
        <v>0.49553571428571402</v>
      </c>
      <c r="AM12" s="15">
        <v>0.37704918032786899</v>
      </c>
      <c r="AN12" s="15">
        <v>0.44067796610169502</v>
      </c>
      <c r="AO12" s="15"/>
      <c r="AP12" s="15">
        <v>0.42713567839195998</v>
      </c>
      <c r="AQ12" s="15">
        <v>0.45535714285714302</v>
      </c>
      <c r="AR12" s="15">
        <v>0.33333333333333298</v>
      </c>
      <c r="AS12" s="15">
        <v>0.44444444444444398</v>
      </c>
      <c r="AT12" s="15">
        <v>0.50847457627118597</v>
      </c>
      <c r="AU12" s="15"/>
      <c r="AV12" s="15">
        <v>0.6</v>
      </c>
      <c r="AW12" s="15">
        <v>0.375</v>
      </c>
      <c r="AX12" s="15">
        <v>0.375</v>
      </c>
      <c r="AY12" s="15">
        <v>0.40425531914893598</v>
      </c>
      <c r="AZ12" s="15">
        <v>0.48837209302325602</v>
      </c>
      <c r="BA12" s="15">
        <v>0.55000000000000004</v>
      </c>
      <c r="BB12" s="15">
        <v>0.5</v>
      </c>
      <c r="BC12" s="15"/>
      <c r="BD12" s="15">
        <v>0.41696113074204899</v>
      </c>
      <c r="BE12" s="15">
        <v>0.50847457627118597</v>
      </c>
      <c r="BF12" s="15">
        <v>0.52941176470588203</v>
      </c>
      <c r="BG12" s="15">
        <v>0.42857142857142899</v>
      </c>
      <c r="BH12" s="15">
        <v>0.441176470588235</v>
      </c>
      <c r="BI12" s="15">
        <v>0.6</v>
      </c>
      <c r="BJ12" s="15"/>
      <c r="BK12" s="15">
        <v>0.492307692307692</v>
      </c>
      <c r="BL12" s="15">
        <v>0.47019867549668898</v>
      </c>
      <c r="BM12" s="15">
        <v>0.32</v>
      </c>
      <c r="BN12" s="15">
        <v>0.453703703703704</v>
      </c>
      <c r="BO12" s="15">
        <v>0.390625</v>
      </c>
      <c r="BP12" s="15">
        <v>0.47058823529411797</v>
      </c>
      <c r="BQ12" s="15"/>
      <c r="BR12" s="15">
        <v>0.46753246753246802</v>
      </c>
      <c r="BS12" s="15">
        <v>0.39393939393939398</v>
      </c>
      <c r="BT12" s="15"/>
      <c r="BU12" s="15">
        <v>0.49079754601226999</v>
      </c>
      <c r="BV12" s="15">
        <v>0.41612903225806502</v>
      </c>
      <c r="BW12" s="15"/>
      <c r="BX12" s="15">
        <v>0.48659003831417602</v>
      </c>
      <c r="BY12" s="15">
        <v>0.39024390243902402</v>
      </c>
    </row>
    <row r="13" spans="2:77" x14ac:dyDescent="0.35">
      <c r="B13" s="16" t="s">
        <v>134</v>
      </c>
      <c r="C13" s="15">
        <v>4.0169133192389003E-2</v>
      </c>
      <c r="D13" s="15">
        <v>2.95566502463054E-2</v>
      </c>
      <c r="E13" s="15">
        <v>4.81481481481481E-2</v>
      </c>
      <c r="F13" s="15"/>
      <c r="G13" s="15">
        <v>7.0707070707070704E-2</v>
      </c>
      <c r="H13" s="15">
        <v>3.20855614973262E-2</v>
      </c>
      <c r="I13" s="15"/>
      <c r="J13" s="15">
        <v>3.1007751937984499E-2</v>
      </c>
      <c r="K13" s="15">
        <v>4.9586776859504099E-2</v>
      </c>
      <c r="L13" s="15">
        <v>1.6949152542372899E-2</v>
      </c>
      <c r="M13" s="15">
        <v>5.0632911392405097E-2</v>
      </c>
      <c r="N13" s="15"/>
      <c r="O13" s="15">
        <v>6.5217391304347797E-2</v>
      </c>
      <c r="P13" s="15">
        <v>0</v>
      </c>
      <c r="Q13" s="15">
        <v>0.11764705882352899</v>
      </c>
      <c r="R13" s="15">
        <v>8.3333333333333301E-2</v>
      </c>
      <c r="S13" s="15">
        <v>0</v>
      </c>
      <c r="T13" s="15">
        <v>0</v>
      </c>
      <c r="U13" s="15">
        <v>6.5217391304347797E-2</v>
      </c>
      <c r="V13" s="15">
        <v>0.08</v>
      </c>
      <c r="W13" s="15">
        <v>3.2786885245901599E-2</v>
      </c>
      <c r="X13" s="15">
        <v>1.9230769230769201E-2</v>
      </c>
      <c r="Y13" s="15">
        <v>0</v>
      </c>
      <c r="Z13" s="15">
        <v>0</v>
      </c>
      <c r="AA13" s="15"/>
      <c r="AB13" s="15">
        <v>5.2631578947368397E-2</v>
      </c>
      <c r="AC13" s="15">
        <v>2.0979020979021001E-2</v>
      </c>
      <c r="AD13" s="15">
        <v>1.72413793103448E-2</v>
      </c>
      <c r="AE13" s="15">
        <v>2.04081632653061E-2</v>
      </c>
      <c r="AF13" s="15"/>
      <c r="AG13" s="15">
        <v>4.1237113402061903E-2</v>
      </c>
      <c r="AH13" s="15">
        <v>4.2735042735042701E-2</v>
      </c>
      <c r="AI13" s="15">
        <v>2.1739130434782601E-2</v>
      </c>
      <c r="AJ13" s="15">
        <v>0.25</v>
      </c>
      <c r="AK13" s="15"/>
      <c r="AL13" s="15">
        <v>3.125E-2</v>
      </c>
      <c r="AM13" s="15">
        <v>2.7322404371584699E-2</v>
      </c>
      <c r="AN13" s="15">
        <v>0.11864406779661001</v>
      </c>
      <c r="AO13" s="15"/>
      <c r="AP13" s="15">
        <v>3.0150753768844199E-2</v>
      </c>
      <c r="AQ13" s="15">
        <v>5.3571428571428603E-2</v>
      </c>
      <c r="AR13" s="15">
        <v>5.5555555555555601E-2</v>
      </c>
      <c r="AS13" s="15">
        <v>0</v>
      </c>
      <c r="AT13" s="15">
        <v>6.7796610169491497E-2</v>
      </c>
      <c r="AU13" s="15"/>
      <c r="AV13" s="15">
        <v>0</v>
      </c>
      <c r="AW13" s="15">
        <v>0</v>
      </c>
      <c r="AX13" s="15">
        <v>0</v>
      </c>
      <c r="AY13" s="15">
        <v>6.3829787234042507E-2</v>
      </c>
      <c r="AZ13" s="15">
        <v>4.6511627906976702E-2</v>
      </c>
      <c r="BA13" s="15">
        <v>3.3333333333333298E-2</v>
      </c>
      <c r="BB13" s="15">
        <v>0.125</v>
      </c>
      <c r="BC13" s="15"/>
      <c r="BD13" s="15">
        <v>3.1802120141342802E-2</v>
      </c>
      <c r="BE13" s="15">
        <v>1.6949152542372899E-2</v>
      </c>
      <c r="BF13" s="15">
        <v>5.8823529411764698E-2</v>
      </c>
      <c r="BG13" s="15">
        <v>3.5714285714285698E-2</v>
      </c>
      <c r="BH13" s="15">
        <v>0.11764705882352899</v>
      </c>
      <c r="BI13" s="15">
        <v>0.2</v>
      </c>
      <c r="BJ13" s="15"/>
      <c r="BK13" s="15">
        <v>4.6153846153846198E-2</v>
      </c>
      <c r="BL13" s="15">
        <v>3.9735099337748297E-2</v>
      </c>
      <c r="BM13" s="15">
        <v>0.08</v>
      </c>
      <c r="BN13" s="15">
        <v>2.7777777777777801E-2</v>
      </c>
      <c r="BO13" s="15">
        <v>4.6875E-2</v>
      </c>
      <c r="BP13" s="15">
        <v>0</v>
      </c>
      <c r="BQ13" s="15"/>
      <c r="BR13" s="15">
        <v>2.5974025974026E-2</v>
      </c>
      <c r="BS13" s="15">
        <v>6.6666666666666693E-2</v>
      </c>
      <c r="BT13" s="15"/>
      <c r="BU13" s="15">
        <v>3.6809815950920199E-2</v>
      </c>
      <c r="BV13" s="15">
        <v>4.1935483870967703E-2</v>
      </c>
      <c r="BW13" s="15"/>
      <c r="BX13" s="15">
        <v>3.8314176245210697E-2</v>
      </c>
      <c r="BY13" s="15">
        <v>3.9024390243902397E-2</v>
      </c>
    </row>
    <row r="14" spans="2:77" x14ac:dyDescent="0.35">
      <c r="B14" s="16" t="s">
        <v>226</v>
      </c>
      <c r="C14" s="18">
        <v>0.10993657505285399</v>
      </c>
      <c r="D14" s="18">
        <v>0.17241379310344801</v>
      </c>
      <c r="E14" s="18">
        <v>6.2962962962962998E-2</v>
      </c>
      <c r="F14" s="18"/>
      <c r="G14" s="18">
        <v>8.0808080808080801E-2</v>
      </c>
      <c r="H14" s="18">
        <v>0.11764705882352899</v>
      </c>
      <c r="I14" s="18"/>
      <c r="J14" s="18">
        <v>0.193798449612403</v>
      </c>
      <c r="K14" s="18">
        <v>0.11570247933884301</v>
      </c>
      <c r="L14" s="18">
        <v>6.7796610169491497E-2</v>
      </c>
      <c r="M14" s="18">
        <v>3.7974683544303799E-2</v>
      </c>
      <c r="N14" s="18"/>
      <c r="O14" s="18">
        <v>0.13043478260869601</v>
      </c>
      <c r="P14" s="18">
        <v>0.219178082191781</v>
      </c>
      <c r="Q14" s="18">
        <v>5.8823529411764698E-2</v>
      </c>
      <c r="R14" s="18">
        <v>0.104166666666667</v>
      </c>
      <c r="S14" s="18">
        <v>0.16</v>
      </c>
      <c r="T14" s="18">
        <v>0.15384615384615399</v>
      </c>
      <c r="U14" s="18">
        <v>4.3478260869565202E-2</v>
      </c>
      <c r="V14" s="18">
        <v>0.08</v>
      </c>
      <c r="W14" s="18">
        <v>6.5573770491803296E-2</v>
      </c>
      <c r="X14" s="18">
        <v>5.7692307692307702E-2</v>
      </c>
      <c r="Y14" s="18">
        <v>5.2631578947368397E-2</v>
      </c>
      <c r="Z14" s="18">
        <v>0.2</v>
      </c>
      <c r="AA14" s="18"/>
      <c r="AB14" s="18">
        <v>7.8947368421052599E-2</v>
      </c>
      <c r="AC14" s="18">
        <v>0.111888111888112</v>
      </c>
      <c r="AD14" s="18">
        <v>8.6206896551724102E-2</v>
      </c>
      <c r="AE14" s="18">
        <v>0.26530612244898</v>
      </c>
      <c r="AF14" s="18"/>
      <c r="AG14" s="18">
        <v>8.9347079037800703E-2</v>
      </c>
      <c r="AH14" s="18">
        <v>0.145299145299145</v>
      </c>
      <c r="AI14" s="18">
        <v>0.173913043478261</v>
      </c>
      <c r="AJ14" s="18">
        <v>0.25</v>
      </c>
      <c r="AK14" s="18"/>
      <c r="AL14" s="18">
        <v>0.111607142857143</v>
      </c>
      <c r="AM14" s="18">
        <v>0.12021857923497301</v>
      </c>
      <c r="AN14" s="18">
        <v>6.7796610169491497E-2</v>
      </c>
      <c r="AO14" s="18"/>
      <c r="AP14" s="18">
        <v>0.14572864321608001</v>
      </c>
      <c r="AQ14" s="18">
        <v>8.0357142857142794E-2</v>
      </c>
      <c r="AR14" s="18">
        <v>0.13888888888888901</v>
      </c>
      <c r="AS14" s="18">
        <v>0.22222222222222199</v>
      </c>
      <c r="AT14" s="18">
        <v>5.0847457627118599E-2</v>
      </c>
      <c r="AU14" s="18"/>
      <c r="AV14" s="18">
        <v>0</v>
      </c>
      <c r="AW14" s="18">
        <v>0.125</v>
      </c>
      <c r="AX14" s="18">
        <v>0.125</v>
      </c>
      <c r="AY14" s="18">
        <v>0.10638297872340401</v>
      </c>
      <c r="AZ14" s="18">
        <v>9.3023255813953501E-2</v>
      </c>
      <c r="BA14" s="18">
        <v>3.3333333333333298E-2</v>
      </c>
      <c r="BB14" s="18">
        <v>0</v>
      </c>
      <c r="BC14" s="18"/>
      <c r="BD14" s="18">
        <v>0.141342756183746</v>
      </c>
      <c r="BE14" s="18">
        <v>8.4745762711864403E-2</v>
      </c>
      <c r="BF14" s="18">
        <v>2.9411764705882401E-2</v>
      </c>
      <c r="BG14" s="18">
        <v>7.1428571428571397E-2</v>
      </c>
      <c r="BH14" s="18">
        <v>2.9411764705882401E-2</v>
      </c>
      <c r="BI14" s="18">
        <v>0</v>
      </c>
      <c r="BJ14" s="18"/>
      <c r="BK14" s="18">
        <v>0.107692307692308</v>
      </c>
      <c r="BL14" s="18">
        <v>8.6092715231788103E-2</v>
      </c>
      <c r="BM14" s="18">
        <v>0.14000000000000001</v>
      </c>
      <c r="BN14" s="18">
        <v>0.12037037037037</v>
      </c>
      <c r="BO14" s="18">
        <v>9.375E-2</v>
      </c>
      <c r="BP14" s="18">
        <v>0.17647058823529399</v>
      </c>
      <c r="BQ14" s="18"/>
      <c r="BR14" s="18">
        <v>8.4415584415584402E-2</v>
      </c>
      <c r="BS14" s="18">
        <v>0.15757575757575801</v>
      </c>
      <c r="BT14" s="18"/>
      <c r="BU14" s="18">
        <v>9.2024539877300596E-2</v>
      </c>
      <c r="BV14" s="18">
        <v>0.119354838709677</v>
      </c>
      <c r="BW14" s="18"/>
      <c r="BX14" s="18">
        <v>9.9616858237547901E-2</v>
      </c>
      <c r="BY14" s="18">
        <v>0.12682926829268301</v>
      </c>
    </row>
    <row r="15" spans="2:77" x14ac:dyDescent="0.35">
      <c r="B15" s="16" t="s">
        <v>227</v>
      </c>
      <c r="C15" s="18">
        <v>0.66384778012684997</v>
      </c>
      <c r="D15" s="18">
        <v>0.63054187192118205</v>
      </c>
      <c r="E15" s="18">
        <v>0.68888888888888899</v>
      </c>
      <c r="F15" s="18"/>
      <c r="G15" s="18">
        <v>0.66666666666666696</v>
      </c>
      <c r="H15" s="18">
        <v>0.66310160427807496</v>
      </c>
      <c r="I15" s="18"/>
      <c r="J15" s="18">
        <v>0.612403100775194</v>
      </c>
      <c r="K15" s="18">
        <v>0.69421487603305798</v>
      </c>
      <c r="L15" s="18">
        <v>0.71186440677966101</v>
      </c>
      <c r="M15" s="18">
        <v>0.677215189873418</v>
      </c>
      <c r="N15" s="18"/>
      <c r="O15" s="18">
        <v>0.67391304347826098</v>
      </c>
      <c r="P15" s="18">
        <v>0.57534246575342496</v>
      </c>
      <c r="Q15" s="18">
        <v>0.61764705882352899</v>
      </c>
      <c r="R15" s="18">
        <v>0.72916666666666696</v>
      </c>
      <c r="S15" s="18">
        <v>0.8</v>
      </c>
      <c r="T15" s="18">
        <v>0.76923076923076905</v>
      </c>
      <c r="U15" s="18">
        <v>0.60869565217391297</v>
      </c>
      <c r="V15" s="18">
        <v>0.6</v>
      </c>
      <c r="W15" s="18">
        <v>0.62295081967213095</v>
      </c>
      <c r="X15" s="18">
        <v>0.69230769230769196</v>
      </c>
      <c r="Y15" s="18">
        <v>0.73684210526315796</v>
      </c>
      <c r="Z15" s="18">
        <v>0.8</v>
      </c>
      <c r="AA15" s="18"/>
      <c r="AB15" s="18">
        <v>0.68421052631578905</v>
      </c>
      <c r="AC15" s="18">
        <v>0.65734265734265696</v>
      </c>
      <c r="AD15" s="18">
        <v>0.67241379310344795</v>
      </c>
      <c r="AE15" s="18">
        <v>0.63265306122449005</v>
      </c>
      <c r="AF15" s="18"/>
      <c r="AG15" s="18">
        <v>0.67697594501718195</v>
      </c>
      <c r="AH15" s="18">
        <v>0.60683760683760701</v>
      </c>
      <c r="AI15" s="18">
        <v>0.69565217391304301</v>
      </c>
      <c r="AJ15" s="18">
        <v>0.25</v>
      </c>
      <c r="AK15" s="18"/>
      <c r="AL15" s="18">
        <v>0.70089285714285698</v>
      </c>
      <c r="AM15" s="18">
        <v>0.62841530054644801</v>
      </c>
      <c r="AN15" s="18">
        <v>0.64406779661017</v>
      </c>
      <c r="AO15" s="18"/>
      <c r="AP15" s="18">
        <v>0.65326633165829195</v>
      </c>
      <c r="AQ15" s="18">
        <v>0.67857142857142905</v>
      </c>
      <c r="AR15" s="18">
        <v>0.55555555555555602</v>
      </c>
      <c r="AS15" s="18">
        <v>0.66666666666666696</v>
      </c>
      <c r="AT15" s="18">
        <v>0.677966101694915</v>
      </c>
      <c r="AU15" s="18"/>
      <c r="AV15" s="18">
        <v>0.6</v>
      </c>
      <c r="AW15" s="18">
        <v>0.5</v>
      </c>
      <c r="AX15" s="18">
        <v>0.5</v>
      </c>
      <c r="AY15" s="18">
        <v>0.55319148936170204</v>
      </c>
      <c r="AZ15" s="18">
        <v>0.67441860465116299</v>
      </c>
      <c r="BA15" s="18">
        <v>0.8</v>
      </c>
      <c r="BB15" s="18">
        <v>0.6875</v>
      </c>
      <c r="BC15" s="18"/>
      <c r="BD15" s="18">
        <v>0.65371024734982297</v>
      </c>
      <c r="BE15" s="18">
        <v>0.72881355932203395</v>
      </c>
      <c r="BF15" s="18">
        <v>0.76470588235294101</v>
      </c>
      <c r="BG15" s="18">
        <v>0.57142857142857095</v>
      </c>
      <c r="BH15" s="18">
        <v>0.67647058823529405</v>
      </c>
      <c r="BI15" s="18">
        <v>0.8</v>
      </c>
      <c r="BJ15" s="18"/>
      <c r="BK15" s="18">
        <v>0.67692307692307696</v>
      </c>
      <c r="BL15" s="18">
        <v>0.71523178807946997</v>
      </c>
      <c r="BM15" s="18">
        <v>0.57999999999999996</v>
      </c>
      <c r="BN15" s="18">
        <v>0.64814814814814803</v>
      </c>
      <c r="BO15" s="18">
        <v>0.671875</v>
      </c>
      <c r="BP15" s="18">
        <v>0.58823529411764697</v>
      </c>
      <c r="BQ15" s="18"/>
      <c r="BR15" s="18">
        <v>0.69805194805194803</v>
      </c>
      <c r="BS15" s="18">
        <v>0.6</v>
      </c>
      <c r="BT15" s="18"/>
      <c r="BU15" s="18">
        <v>0.66871165644171804</v>
      </c>
      <c r="BV15" s="18">
        <v>0.66129032258064502</v>
      </c>
      <c r="BW15" s="18"/>
      <c r="BX15" s="18">
        <v>0.69731800766283503</v>
      </c>
      <c r="BY15" s="18">
        <v>0.62439024390243902</v>
      </c>
    </row>
    <row r="16" spans="2:77" x14ac:dyDescent="0.35">
      <c r="B16" s="16" t="s">
        <v>108</v>
      </c>
      <c r="C16" s="19">
        <f>C14-C15</f>
        <v>-0.55391120507399594</v>
      </c>
      <c r="D16" s="19">
        <f t="shared" ref="D16:BO16" si="0">D14-D15</f>
        <v>-0.45812807881773404</v>
      </c>
      <c r="E16" s="19">
        <f t="shared" si="0"/>
        <v>-0.625925925925926</v>
      </c>
      <c r="F16" s="19"/>
      <c r="G16" s="19">
        <f t="shared" si="0"/>
        <v>-0.58585858585858619</v>
      </c>
      <c r="H16" s="19">
        <f t="shared" si="0"/>
        <v>-0.54545454545454597</v>
      </c>
      <c r="I16" s="19"/>
      <c r="J16" s="19">
        <f t="shared" si="0"/>
        <v>-0.418604651162791</v>
      </c>
      <c r="K16" s="19">
        <f t="shared" si="0"/>
        <v>-0.57851239669421495</v>
      </c>
      <c r="L16" s="19">
        <f t="shared" si="0"/>
        <v>-0.64406779661016955</v>
      </c>
      <c r="M16" s="19">
        <f t="shared" si="0"/>
        <v>-0.63924050632911422</v>
      </c>
      <c r="N16" s="19"/>
      <c r="O16" s="19">
        <f t="shared" si="0"/>
        <v>-0.54347826086956497</v>
      </c>
      <c r="P16" s="19">
        <f t="shared" si="0"/>
        <v>-0.35616438356164393</v>
      </c>
      <c r="Q16" s="19">
        <f t="shared" si="0"/>
        <v>-0.55882352941176427</v>
      </c>
      <c r="R16" s="19">
        <f t="shared" si="0"/>
        <v>-0.625</v>
      </c>
      <c r="S16" s="19">
        <f t="shared" si="0"/>
        <v>-0.64</v>
      </c>
      <c r="T16" s="19">
        <f t="shared" si="0"/>
        <v>-0.61538461538461509</v>
      </c>
      <c r="U16" s="19">
        <f t="shared" si="0"/>
        <v>-0.56521739130434778</v>
      </c>
      <c r="V16" s="19">
        <f t="shared" si="0"/>
        <v>-0.52</v>
      </c>
      <c r="W16" s="19">
        <f t="shared" si="0"/>
        <v>-0.5573770491803276</v>
      </c>
      <c r="X16" s="19">
        <f t="shared" si="0"/>
        <v>-0.63461538461538425</v>
      </c>
      <c r="Y16" s="19">
        <f t="shared" si="0"/>
        <v>-0.6842105263157896</v>
      </c>
      <c r="Z16" s="19">
        <f t="shared" si="0"/>
        <v>-0.60000000000000009</v>
      </c>
      <c r="AA16" s="19"/>
      <c r="AB16" s="19">
        <f t="shared" si="0"/>
        <v>-0.6052631578947365</v>
      </c>
      <c r="AC16" s="19">
        <f t="shared" si="0"/>
        <v>-0.54545454545454497</v>
      </c>
      <c r="AD16" s="19">
        <f t="shared" si="0"/>
        <v>-0.58620689655172387</v>
      </c>
      <c r="AE16" s="19">
        <f t="shared" si="0"/>
        <v>-0.36734693877551006</v>
      </c>
      <c r="AF16" s="19"/>
      <c r="AG16" s="19">
        <f t="shared" si="0"/>
        <v>-0.58762886597938124</v>
      </c>
      <c r="AH16" s="19">
        <f t="shared" si="0"/>
        <v>-0.46153846153846201</v>
      </c>
      <c r="AI16" s="19">
        <f t="shared" si="0"/>
        <v>-0.52173913043478204</v>
      </c>
      <c r="AJ16" s="19">
        <f t="shared" si="0"/>
        <v>0</v>
      </c>
      <c r="AK16" s="19"/>
      <c r="AL16" s="19">
        <f t="shared" si="0"/>
        <v>-0.58928571428571397</v>
      </c>
      <c r="AM16" s="19">
        <f t="shared" si="0"/>
        <v>-0.50819672131147497</v>
      </c>
      <c r="AN16" s="19">
        <f t="shared" si="0"/>
        <v>-0.57627118644067854</v>
      </c>
      <c r="AO16" s="19"/>
      <c r="AP16" s="19">
        <f t="shared" si="0"/>
        <v>-0.50753768844221192</v>
      </c>
      <c r="AQ16" s="19">
        <f t="shared" si="0"/>
        <v>-0.59821428571428625</v>
      </c>
      <c r="AR16" s="19">
        <f t="shared" si="0"/>
        <v>-0.41666666666666702</v>
      </c>
      <c r="AS16" s="19">
        <f t="shared" si="0"/>
        <v>-0.44444444444444497</v>
      </c>
      <c r="AT16" s="19">
        <f t="shared" si="0"/>
        <v>-0.62711864406779638</v>
      </c>
      <c r="AU16" s="19"/>
      <c r="AV16" s="19">
        <f t="shared" si="0"/>
        <v>-0.6</v>
      </c>
      <c r="AW16" s="19">
        <f t="shared" si="0"/>
        <v>-0.375</v>
      </c>
      <c r="AX16" s="19">
        <f t="shared" si="0"/>
        <v>-0.375</v>
      </c>
      <c r="AY16" s="19">
        <f t="shared" si="0"/>
        <v>-0.44680851063829802</v>
      </c>
      <c r="AZ16" s="19">
        <f t="shared" si="0"/>
        <v>-0.58139534883720945</v>
      </c>
      <c r="BA16" s="19">
        <f t="shared" si="0"/>
        <v>-0.76666666666666672</v>
      </c>
      <c r="BB16" s="19">
        <f t="shared" si="0"/>
        <v>-0.6875</v>
      </c>
      <c r="BC16" s="19"/>
      <c r="BD16" s="19">
        <f t="shared" si="0"/>
        <v>-0.51236749116607694</v>
      </c>
      <c r="BE16" s="19">
        <f t="shared" si="0"/>
        <v>-0.64406779661016955</v>
      </c>
      <c r="BF16" s="19">
        <f t="shared" si="0"/>
        <v>-0.73529411764705865</v>
      </c>
      <c r="BG16" s="19">
        <f t="shared" si="0"/>
        <v>-0.49999999999999956</v>
      </c>
      <c r="BH16" s="19">
        <f t="shared" si="0"/>
        <v>-0.64705882352941169</v>
      </c>
      <c r="BI16" s="19">
        <f t="shared" si="0"/>
        <v>-0.8</v>
      </c>
      <c r="BJ16" s="19"/>
      <c r="BK16" s="19">
        <f t="shared" si="0"/>
        <v>-0.56923076923076898</v>
      </c>
      <c r="BL16" s="19">
        <f t="shared" si="0"/>
        <v>-0.62913907284768189</v>
      </c>
      <c r="BM16" s="19">
        <f t="shared" si="0"/>
        <v>-0.43999999999999995</v>
      </c>
      <c r="BN16" s="19">
        <f t="shared" si="0"/>
        <v>-0.52777777777777801</v>
      </c>
      <c r="BO16" s="19">
        <f t="shared" si="0"/>
        <v>-0.578125</v>
      </c>
      <c r="BP16" s="19">
        <f t="shared" ref="BP16:BY16" si="1">BP14-BP15</f>
        <v>-0.41176470588235298</v>
      </c>
      <c r="BQ16" s="19"/>
      <c r="BR16" s="19">
        <f t="shared" si="1"/>
        <v>-0.61363636363636365</v>
      </c>
      <c r="BS16" s="19">
        <f t="shared" si="1"/>
        <v>-0.44242424242424194</v>
      </c>
      <c r="BT16" s="19"/>
      <c r="BU16" s="19">
        <f t="shared" si="1"/>
        <v>-0.5766871165644174</v>
      </c>
      <c r="BV16" s="19">
        <f t="shared" si="1"/>
        <v>-0.54193548387096802</v>
      </c>
      <c r="BW16" s="19"/>
      <c r="BX16" s="19">
        <f t="shared" si="1"/>
        <v>-0.59770114942528707</v>
      </c>
      <c r="BY16" s="19">
        <f t="shared" si="1"/>
        <v>-0.49756097560975598</v>
      </c>
    </row>
    <row r="17" spans="2:2" x14ac:dyDescent="0.35">
      <c r="B17" s="14"/>
    </row>
    <row r="18" spans="2:2" x14ac:dyDescent="0.35">
      <c r="B18" t="s">
        <v>99</v>
      </c>
    </row>
    <row r="19" spans="2:2" x14ac:dyDescent="0.35">
      <c r="B19" t="s">
        <v>100</v>
      </c>
    </row>
    <row r="21" spans="2:2" x14ac:dyDescent="0.35">
      <c r="B21" s="8" t="str">
        <f>HYPERLINK("#'Contents'!A1", "Return to Contents")</f>
        <v>Return to Contents</v>
      </c>
    </row>
  </sheetData>
  <mergeCells count="15">
    <mergeCell ref="BK5:BP5"/>
    <mergeCell ref="BR5:BS5"/>
    <mergeCell ref="BU5:BV5"/>
    <mergeCell ref="BX5:BY5"/>
    <mergeCell ref="D2:BM2"/>
    <mergeCell ref="AG5:AJ5"/>
    <mergeCell ref="AL5:AN5"/>
    <mergeCell ref="AP5:AT5"/>
    <mergeCell ref="AV5:BB5"/>
    <mergeCell ref="BD5:BI5"/>
    <mergeCell ref="D5:E5"/>
    <mergeCell ref="G5:H5"/>
    <mergeCell ref="J5:M5"/>
    <mergeCell ref="O5:Z5"/>
    <mergeCell ref="AB5:A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79</vt:i4>
      </vt:variant>
    </vt:vector>
  </HeadingPairs>
  <TitlesOfParts>
    <vt:vector size="79" baseType="lpstr">
      <vt:lpstr>Cover Sheet</vt: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Benjamin Murphy</cp:lastModifiedBy>
  <dcterms:created xsi:type="dcterms:W3CDTF">2022-10-21T16:17:46Z</dcterms:created>
  <dcterms:modified xsi:type="dcterms:W3CDTF">2022-11-18T11:30:43Z</dcterms:modified>
</cp:coreProperties>
</file>